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4.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0"/>
  <workbookPr codeName="ThisWorkbook" defaultThemeVersion="166925"/>
  <mc:AlternateContent xmlns:mc="http://schemas.openxmlformats.org/markup-compatibility/2006">
    <mc:Choice Requires="x15">
      <x15ac:absPath xmlns:x15ac="http://schemas.microsoft.com/office/spreadsheetml/2010/11/ac" url="https://d.docs.live.net/29f448ec057303af/Pulpit/MECC/2024 Autumn Season/MECC 2024 Online Qulification Rounds/"/>
    </mc:Choice>
  </mc:AlternateContent>
  <xr:revisionPtr revIDLastSave="550" documentId="13_ncr:1_{BEB3EF25-5DBC-4E2D-9034-2F3818BBDF73}" xr6:coauthVersionLast="47" xr6:coauthVersionMax="47" xr10:uidLastSave="{E46F8D61-5C3E-43B8-B1B4-DACDC97DBCEF}"/>
  <bookViews>
    <workbookView xWindow="-120" yWindow="-120" windowWidth="29040" windowHeight="15720" tabRatio="773" xr2:uid="{07A5AC02-E03F-46D6-8E4F-1498E449B94E}"/>
  </bookViews>
  <sheets>
    <sheet name="Overall Instructions" sheetId="53" r:id="rId1"/>
    <sheet name="Horse Racing Case" sheetId="70" r:id="rId2"/>
    <sheet name="Race Track" sheetId="77" r:id="rId3"/>
    <sheet name="Horses" sheetId="72" r:id="rId4"/>
    <sheet name="Birthday Case" sheetId="81" r:id="rId5"/>
    <sheet name="Calendar" sheetId="84" r:id="rId6"/>
    <sheet name="Birthday Case Answers" sheetId="60" r:id="rId7"/>
    <sheet name="Touchdown Case" sheetId="83" r:id="rId8"/>
    <sheet name="Graded Answers" sheetId="64" r:id="rId9"/>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Horses!$B$2:$E$92</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l1_">'Touchdown Case'!$G$51:$EZ$70</definedName>
    <definedName name="l2_">'Touchdown Case'!$I$85:$FB$104</definedName>
    <definedName name="l3_">'Touchdown Case'!$G$121:$EZ$140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4" hidden="1">1</definedName>
    <definedName name="solver_eng" localSheetId="1" hidden="1">1</definedName>
    <definedName name="solver_eng" localSheetId="7" hidden="1">1</definedName>
    <definedName name="solver_neg" localSheetId="4" hidden="1">1</definedName>
    <definedName name="solver_neg" localSheetId="1" hidden="1">1</definedName>
    <definedName name="solver_neg" localSheetId="7" hidden="1">1</definedName>
    <definedName name="solver_num" localSheetId="4" hidden="1">0</definedName>
    <definedName name="solver_num" localSheetId="1" hidden="1">0</definedName>
    <definedName name="solver_num" localSheetId="7" hidden="1">0</definedName>
    <definedName name="solver_opt" localSheetId="4" hidden="1">'Birthday Case'!#REF!</definedName>
    <definedName name="solver_opt" localSheetId="1" hidden="1">'Horse Racing Case'!$K$7</definedName>
    <definedName name="solver_opt" localSheetId="7" hidden="1">'Touchdown Case'!$K$7</definedName>
    <definedName name="solver_typ" localSheetId="4" hidden="1">1</definedName>
    <definedName name="solver_typ" localSheetId="1" hidden="1">1</definedName>
    <definedName name="solver_typ" localSheetId="7" hidden="1">1</definedName>
    <definedName name="solver_val" localSheetId="4" hidden="1">0</definedName>
    <definedName name="solver_val" localSheetId="1" hidden="1">0</definedName>
    <definedName name="solver_val" localSheetId="7" hidden="1">0</definedName>
    <definedName name="solver_ver" localSheetId="4" hidden="1">3</definedName>
    <definedName name="solver_ver" localSheetId="1" hidden="1">3</definedName>
    <definedName name="solver_ver" localSheetId="7" hidden="1">3</definedName>
    <definedName name="totals">'Touchdown Case'!$BL$263:$BL$282</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2" i="83" l="1"/>
  <c r="D7" i="64" s="1"/>
  <c r="BL264" i="83" a="1"/>
  <c r="BL264" i="83" s="1"/>
  <c r="BL265" i="83" a="1"/>
  <c r="BL265" i="83" s="1"/>
  <c r="BL266" i="83" a="1"/>
  <c r="BL266" i="83" s="1"/>
  <c r="BL267" i="83" a="1"/>
  <c r="BL267" i="83" s="1"/>
  <c r="BL268" i="83" a="1"/>
  <c r="BL268" i="83" s="1"/>
  <c r="BL269" i="83" a="1"/>
  <c r="BL269" i="83" s="1"/>
  <c r="BL270" i="83" a="1"/>
  <c r="BL270" i="83" s="1"/>
  <c r="BL271" i="83" a="1"/>
  <c r="BL271" i="83" s="1"/>
  <c r="BL272" i="83" a="1"/>
  <c r="BL272" i="83" s="1"/>
  <c r="BL273" i="83" a="1"/>
  <c r="BL273" i="83" s="1"/>
  <c r="BL274" i="83" a="1"/>
  <c r="BL274" i="83" s="1"/>
  <c r="BL275" i="83" a="1"/>
  <c r="BL275" i="83" s="1"/>
  <c r="BL276" i="83" a="1"/>
  <c r="BL276" i="83" s="1"/>
  <c r="BL277" i="83" a="1"/>
  <c r="BL277" i="83" s="1"/>
  <c r="BL278" i="83" a="1"/>
  <c r="BL278" i="83" s="1"/>
  <c r="BL279" i="83" a="1"/>
  <c r="BL279" i="83" s="1"/>
  <c r="BL280" i="83" a="1"/>
  <c r="BL280" i="83" s="1"/>
  <c r="BL281" i="83" a="1"/>
  <c r="BL281" i="83" s="1"/>
  <c r="BL282" i="83" a="1"/>
  <c r="BL282" i="83" s="1"/>
  <c r="BL263" i="83" a="1"/>
  <c r="BL263" i="83" s="1"/>
  <c r="E263" i="83" a="1"/>
  <c r="E263" i="83" s="1"/>
  <c r="D128" i="64" s="1"/>
  <c r="E30" i="83" a="1"/>
  <c r="E30" i="83" s="1"/>
  <c r="D6" i="64" s="1"/>
  <c r="E264" i="83" a="1"/>
  <c r="E264" i="83" s="1"/>
  <c r="D129" i="64" s="1"/>
  <c r="E265" i="83" a="1"/>
  <c r="E265" i="83" s="1"/>
  <c r="D130" i="64" s="1"/>
  <c r="E266" i="83" a="1"/>
  <c r="E266" i="83" s="1"/>
  <c r="D131" i="64" s="1"/>
  <c r="E267" i="83" a="1"/>
  <c r="E267" i="83" s="1"/>
  <c r="D132" i="64" s="1"/>
  <c r="E268" i="83" a="1"/>
  <c r="E268" i="83" s="1"/>
  <c r="D133" i="64" s="1"/>
  <c r="E269" i="83" a="1"/>
  <c r="E269" i="83" s="1"/>
  <c r="D134" i="64" s="1"/>
  <c r="E270" i="83" a="1"/>
  <c r="E270" i="83" s="1"/>
  <c r="D135" i="64" s="1"/>
  <c r="E271" i="83" a="1"/>
  <c r="E271" i="83" s="1"/>
  <c r="D136" i="64" s="1"/>
  <c r="E272" i="83" a="1"/>
  <c r="E272" i="83" s="1"/>
  <c r="D137" i="64" s="1"/>
  <c r="E273" i="83" a="1"/>
  <c r="E273" i="83" s="1"/>
  <c r="D138" i="64" s="1"/>
  <c r="E274" i="83" a="1"/>
  <c r="E274" i="83" s="1"/>
  <c r="D139" i="64" s="1"/>
  <c r="E275" i="83" a="1"/>
  <c r="E275" i="83" s="1"/>
  <c r="D140" i="64" s="1"/>
  <c r="E276" i="83" a="1"/>
  <c r="E276" i="83" s="1"/>
  <c r="D141" i="64" s="1"/>
  <c r="E277" i="83" a="1"/>
  <c r="E277" i="83" s="1"/>
  <c r="D142" i="64" s="1"/>
  <c r="E278" i="83" a="1"/>
  <c r="E278" i="83" s="1"/>
  <c r="D143" i="64" s="1"/>
  <c r="E279" i="83" a="1"/>
  <c r="E279" i="83" s="1"/>
  <c r="D144" i="64" s="1"/>
  <c r="E280" i="83" a="1"/>
  <c r="E280" i="83" s="1"/>
  <c r="D145" i="64" s="1"/>
  <c r="E281" i="83" a="1"/>
  <c r="E281" i="83" s="1"/>
  <c r="D146" i="64" s="1"/>
  <c r="E282" i="83" a="1"/>
  <c r="E282" i="83" s="1"/>
  <c r="D147" i="64" s="1"/>
  <c r="E226" i="83" a="1"/>
  <c r="E226" i="83" s="1"/>
  <c r="D108" i="64" s="1"/>
  <c r="E190" i="83" a="1"/>
  <c r="E190" i="83" s="1"/>
  <c r="D88" i="64" s="1"/>
  <c r="E227" i="83" a="1"/>
  <c r="E227" i="83" s="1"/>
  <c r="D109" i="64" s="1"/>
  <c r="E228" i="83" a="1"/>
  <c r="E228" i="83" s="1"/>
  <c r="D110" i="64" s="1"/>
  <c r="E229" i="83" a="1"/>
  <c r="E229" i="83" s="1"/>
  <c r="D111" i="64" s="1"/>
  <c r="E230" i="83" a="1"/>
  <c r="E230" i="83" s="1"/>
  <c r="D112" i="64" s="1"/>
  <c r="E231" i="83" a="1"/>
  <c r="E231" i="83" s="1"/>
  <c r="D113" i="64" s="1"/>
  <c r="E232" i="83" a="1"/>
  <c r="E232" i="83" s="1"/>
  <c r="D114" i="64" s="1"/>
  <c r="E233" i="83" a="1"/>
  <c r="E233" i="83" s="1"/>
  <c r="D115" i="64" s="1"/>
  <c r="E234" i="83" a="1"/>
  <c r="E234" i="83" s="1"/>
  <c r="D116" i="64" s="1"/>
  <c r="E235" i="83" a="1"/>
  <c r="E235" i="83" s="1"/>
  <c r="D117" i="64" s="1"/>
  <c r="E236" i="83" a="1"/>
  <c r="E236" i="83" s="1"/>
  <c r="D118" i="64" s="1"/>
  <c r="E237" i="83" a="1"/>
  <c r="E237" i="83" s="1"/>
  <c r="D119" i="64" s="1"/>
  <c r="E238" i="83" a="1"/>
  <c r="E238" i="83" s="1"/>
  <c r="D120" i="64" s="1"/>
  <c r="E239" i="83" a="1"/>
  <c r="E239" i="83" s="1"/>
  <c r="D121" i="64" s="1"/>
  <c r="E240" i="83" a="1"/>
  <c r="E240" i="83" s="1"/>
  <c r="D122" i="64" s="1"/>
  <c r="E241" i="83" a="1"/>
  <c r="E241" i="83" s="1"/>
  <c r="D123" i="64" s="1"/>
  <c r="E242" i="83" a="1"/>
  <c r="E242" i="83" s="1"/>
  <c r="D124" i="64" s="1"/>
  <c r="E243" i="83" a="1"/>
  <c r="E243" i="83" s="1"/>
  <c r="D125" i="64" s="1"/>
  <c r="E244" i="83" a="1"/>
  <c r="E244" i="83" s="1"/>
  <c r="D126" i="64" s="1"/>
  <c r="E245" i="83" a="1"/>
  <c r="E245" i="83" s="1"/>
  <c r="D127" i="64" s="1"/>
  <c r="E191" i="83" a="1"/>
  <c r="E191" i="83" s="1"/>
  <c r="D89" i="64" s="1"/>
  <c r="E192" i="83" a="1"/>
  <c r="E192" i="83" s="1"/>
  <c r="D90" i="64" s="1"/>
  <c r="E193" i="83" a="1"/>
  <c r="E193" i="83" s="1"/>
  <c r="D91" i="64" s="1"/>
  <c r="E194" i="83" a="1"/>
  <c r="E194" i="83" s="1"/>
  <c r="D92" i="64" s="1"/>
  <c r="E195" i="83" a="1"/>
  <c r="E195" i="83" s="1"/>
  <c r="D93" i="64" s="1"/>
  <c r="E196" i="83" a="1"/>
  <c r="E196" i="83" s="1"/>
  <c r="D94" i="64" s="1"/>
  <c r="E197" i="83" a="1"/>
  <c r="E197" i="83" s="1"/>
  <c r="D95" i="64" s="1"/>
  <c r="E198" i="83" a="1"/>
  <c r="E198" i="83" s="1"/>
  <c r="D96" i="64" s="1"/>
  <c r="E199" i="83" a="1"/>
  <c r="E199" i="83" s="1"/>
  <c r="D97" i="64" s="1"/>
  <c r="E200" i="83" a="1"/>
  <c r="E200" i="83" s="1"/>
  <c r="D98" i="64" s="1"/>
  <c r="E201" i="83" a="1"/>
  <c r="E201" i="83" s="1"/>
  <c r="D99" i="64" s="1"/>
  <c r="E202" i="83" a="1"/>
  <c r="E202" i="83" s="1"/>
  <c r="D100" i="64" s="1"/>
  <c r="E203" i="83" a="1"/>
  <c r="E203" i="83" s="1"/>
  <c r="D101" i="64" s="1"/>
  <c r="E204" i="83" a="1"/>
  <c r="E204" i="83" s="1"/>
  <c r="D102" i="64" s="1"/>
  <c r="E205" i="83" a="1"/>
  <c r="E205" i="83" s="1"/>
  <c r="D103" i="64" s="1"/>
  <c r="E206" i="83" a="1"/>
  <c r="E206" i="83" s="1"/>
  <c r="D104" i="64" s="1"/>
  <c r="E207" i="83" a="1"/>
  <c r="E207" i="83" s="1"/>
  <c r="D105" i="64" s="1"/>
  <c r="E208" i="83" a="1"/>
  <c r="E208" i="83" s="1"/>
  <c r="D106" i="64" s="1"/>
  <c r="E209" i="83" a="1"/>
  <c r="E209" i="83" s="1"/>
  <c r="D107" i="64" s="1"/>
  <c r="W21" i="83" a="1"/>
  <c r="W21" i="83" s="1"/>
  <c r="W22" i="83" a="1"/>
  <c r="W22" i="83" s="1"/>
  <c r="W23" i="83" a="1"/>
  <c r="W23" i="83" s="1"/>
  <c r="W24" i="83" a="1"/>
  <c r="W24" i="83" s="1"/>
  <c r="W25" i="83" a="1"/>
  <c r="W25" i="83" s="1"/>
  <c r="W26" i="83" a="1"/>
  <c r="W26" i="83" s="1"/>
  <c r="W27" i="83" a="1"/>
  <c r="W27" i="83" s="1"/>
  <c r="W20" i="83" a="1"/>
  <c r="W20" i="83" s="1"/>
  <c r="V20" i="83" a="1"/>
  <c r="V20" i="83" s="1"/>
  <c r="E159" i="83" a="1"/>
  <c r="E159" i="83" s="1"/>
  <c r="D69" i="64" s="1"/>
  <c r="E160" i="83" a="1"/>
  <c r="E160" i="83" s="1"/>
  <c r="D70" i="64" s="1"/>
  <c r="E161" i="83" a="1"/>
  <c r="E161" i="83" s="1"/>
  <c r="D71" i="64" s="1"/>
  <c r="E162" i="83" a="1"/>
  <c r="E162" i="83" s="1"/>
  <c r="D72" i="64" s="1"/>
  <c r="E163" i="83" a="1"/>
  <c r="E163" i="83" s="1"/>
  <c r="D73" i="64" s="1"/>
  <c r="E164" i="83" a="1"/>
  <c r="E164" i="83" s="1"/>
  <c r="D74" i="64" s="1"/>
  <c r="E165" i="83" a="1"/>
  <c r="E165" i="83" s="1"/>
  <c r="D75" i="64" s="1"/>
  <c r="E166" i="83" a="1"/>
  <c r="E166" i="83" s="1"/>
  <c r="D76" i="64" s="1"/>
  <c r="E167" i="83" a="1"/>
  <c r="E167" i="83" s="1"/>
  <c r="D77" i="64" s="1"/>
  <c r="E168" i="83" a="1"/>
  <c r="E168" i="83" s="1"/>
  <c r="D78" i="64" s="1"/>
  <c r="E169" i="83" a="1"/>
  <c r="E169" i="83" s="1"/>
  <c r="D79" i="64" s="1"/>
  <c r="E170" i="83" a="1"/>
  <c r="E170" i="83" s="1"/>
  <c r="D80" i="64" s="1"/>
  <c r="E171" i="83" a="1"/>
  <c r="E171" i="83" s="1"/>
  <c r="D81" i="64" s="1"/>
  <c r="E172" i="83" a="1"/>
  <c r="E172" i="83" s="1"/>
  <c r="D82" i="64" s="1"/>
  <c r="E173" i="83" a="1"/>
  <c r="E173" i="83" s="1"/>
  <c r="D83" i="64" s="1"/>
  <c r="E174" i="83" a="1"/>
  <c r="E174" i="83" s="1"/>
  <c r="D84" i="64" s="1"/>
  <c r="E175" i="83" a="1"/>
  <c r="E175" i="83" s="1"/>
  <c r="D85" i="64" s="1"/>
  <c r="E176" i="83" a="1"/>
  <c r="E176" i="83" s="1"/>
  <c r="D86" i="64" s="1"/>
  <c r="E177" i="83" a="1"/>
  <c r="E177" i="83" s="1"/>
  <c r="D87" i="64" s="1"/>
  <c r="E158" i="83" a="1"/>
  <c r="E158" i="83" s="1"/>
  <c r="D68" i="64" s="1"/>
  <c r="BK156" i="83" a="1"/>
  <c r="E122" i="83" a="1"/>
  <c r="E122" i="83" s="1"/>
  <c r="D49" i="64" s="1"/>
  <c r="E123" i="83" a="1"/>
  <c r="E123" i="83" s="1"/>
  <c r="D50" i="64" s="1"/>
  <c r="E124" i="83" a="1"/>
  <c r="E124" i="83" s="1"/>
  <c r="D51" i="64" s="1"/>
  <c r="E125" i="83" a="1"/>
  <c r="E125" i="83" s="1"/>
  <c r="D52" i="64" s="1"/>
  <c r="E126" i="83" a="1"/>
  <c r="E126" i="83" s="1"/>
  <c r="D53" i="64" s="1"/>
  <c r="E127" i="83" a="1"/>
  <c r="E127" i="83" s="1"/>
  <c r="D54" i="64" s="1"/>
  <c r="E128" i="83" a="1"/>
  <c r="E128" i="83" s="1"/>
  <c r="D55" i="64" s="1"/>
  <c r="E129" i="83" a="1"/>
  <c r="E129" i="83" s="1"/>
  <c r="D56" i="64" s="1"/>
  <c r="E130" i="83" a="1"/>
  <c r="E130" i="83" s="1"/>
  <c r="D57" i="64" s="1"/>
  <c r="E131" i="83" a="1"/>
  <c r="E131" i="83" s="1"/>
  <c r="D58" i="64" s="1"/>
  <c r="E132" i="83" a="1"/>
  <c r="E132" i="83" s="1"/>
  <c r="D59" i="64" s="1"/>
  <c r="E133" i="83" a="1"/>
  <c r="E133" i="83" s="1"/>
  <c r="D60" i="64" s="1"/>
  <c r="E134" i="83" a="1"/>
  <c r="E134" i="83" s="1"/>
  <c r="D61" i="64" s="1"/>
  <c r="E135" i="83" a="1"/>
  <c r="E135" i="83" s="1"/>
  <c r="D62" i="64" s="1"/>
  <c r="E136" i="83" a="1"/>
  <c r="E136" i="83" s="1"/>
  <c r="D63" i="64" s="1"/>
  <c r="E137" i="83" a="1"/>
  <c r="E137" i="83" s="1"/>
  <c r="D64" i="64" s="1"/>
  <c r="E138" i="83" a="1"/>
  <c r="E138" i="83" s="1"/>
  <c r="D65" i="64" s="1"/>
  <c r="E139" i="83" a="1"/>
  <c r="E139" i="83" s="1"/>
  <c r="D66" i="64" s="1"/>
  <c r="E140" i="83" a="1"/>
  <c r="E140" i="83" s="1"/>
  <c r="D67" i="64" s="1"/>
  <c r="E121" i="83" a="1"/>
  <c r="E121" i="83" s="1"/>
  <c r="D48" i="64" s="1"/>
  <c r="E86" i="83"/>
  <c r="D29" i="64" s="1"/>
  <c r="E87" i="83"/>
  <c r="D30" i="64" s="1"/>
  <c r="E88" i="83"/>
  <c r="D31" i="64" s="1"/>
  <c r="E89" i="83"/>
  <c r="D32" i="64" s="1"/>
  <c r="E90" i="83"/>
  <c r="D33" i="64" s="1"/>
  <c r="E91" i="83"/>
  <c r="D34" i="64" s="1"/>
  <c r="E92" i="83"/>
  <c r="D35" i="64" s="1"/>
  <c r="E93" i="83"/>
  <c r="D36" i="64" s="1"/>
  <c r="E94" i="83"/>
  <c r="D37" i="64" s="1"/>
  <c r="E95" i="83"/>
  <c r="D38" i="64" s="1"/>
  <c r="E96" i="83"/>
  <c r="D39" i="64" s="1"/>
  <c r="E97" i="83"/>
  <c r="D40" i="64" s="1"/>
  <c r="E98" i="83"/>
  <c r="D41" i="64" s="1"/>
  <c r="E99" i="83"/>
  <c r="D42" i="64" s="1"/>
  <c r="E100" i="83"/>
  <c r="D43" i="64" s="1"/>
  <c r="E101" i="83"/>
  <c r="D44" i="64" s="1"/>
  <c r="E102" i="83"/>
  <c r="D45" i="64" s="1"/>
  <c r="E103" i="83"/>
  <c r="D46" i="64" s="1"/>
  <c r="E104" i="83"/>
  <c r="D47" i="64" s="1"/>
  <c r="E85" i="83"/>
  <c r="D28" i="64" s="1"/>
  <c r="E51" i="83" a="1"/>
  <c r="E26" i="83" a="1"/>
  <c r="E26" i="83" s="1"/>
  <c r="D4" i="64" s="1"/>
  <c r="E24" i="83"/>
  <c r="D60" i="60" a="1"/>
  <c r="D60" i="60" s="1"/>
  <c r="D286" i="64" s="1"/>
  <c r="D57" i="60" a="1"/>
  <c r="D57" i="60" s="1"/>
  <c r="BN97" i="84" a="1"/>
  <c r="BN97" i="84" s="1"/>
  <c r="AH61" i="84" a="1"/>
  <c r="AH61" i="84" s="1"/>
  <c r="D51" i="60" a="1"/>
  <c r="D51" i="60" s="1"/>
  <c r="D283" i="64" s="1"/>
  <c r="BP3" i="84" a="1"/>
  <c r="BP3" i="84" s="1"/>
  <c r="BP4" i="84" a="1"/>
  <c r="D42" i="60" a="1"/>
  <c r="D42" i="60" s="1"/>
  <c r="D280" i="64" s="1"/>
  <c r="D39" i="60"/>
  <c r="D279" i="64" s="1"/>
  <c r="D25" i="81"/>
  <c r="D21" i="60"/>
  <c r="D273" i="64" s="1"/>
  <c r="N23" i="81"/>
  <c r="N24" i="81" s="1"/>
  <c r="N25" i="81" s="1"/>
  <c r="N26" i="81" s="1"/>
  <c r="N27" i="81" s="1"/>
  <c r="N28" i="81" s="1"/>
  <c r="N29" i="81" s="1"/>
  <c r="N30" i="81" s="1"/>
  <c r="N31" i="81" s="1"/>
  <c r="N32" i="81" s="1"/>
  <c r="N33" i="81" s="1"/>
  <c r="N34" i="81" s="1"/>
  <c r="N35" i="81" s="1"/>
  <c r="N36" i="81" s="1"/>
  <c r="N37" i="81" s="1"/>
  <c r="N38" i="81" s="1"/>
  <c r="N39" i="81" s="1"/>
  <c r="N40" i="81" s="1"/>
  <c r="N41" i="81" s="1"/>
  <c r="N42" i="81" s="1"/>
  <c r="N43" i="81" s="1"/>
  <c r="N44" i="81" s="1"/>
  <c r="N45" i="81" s="1"/>
  <c r="N46" i="81" s="1"/>
  <c r="N47" i="81" s="1"/>
  <c r="N48" i="81" s="1"/>
  <c r="D22" i="81"/>
  <c r="K22" i="81" s="1"/>
  <c r="D23" i="81"/>
  <c r="K23" i="81" s="1"/>
  <c r="D24" i="81"/>
  <c r="K24" i="81" s="1"/>
  <c r="F25" i="81" a="1"/>
  <c r="F25" i="81" s="1"/>
  <c r="D26" i="81"/>
  <c r="K26" i="81" s="1"/>
  <c r="D27" i="81"/>
  <c r="K27" i="81" s="1"/>
  <c r="D28" i="81"/>
  <c r="K28" i="81" s="1"/>
  <c r="D29" i="81"/>
  <c r="K29" i="81" s="1"/>
  <c r="D30" i="81"/>
  <c r="K30" i="81" s="1"/>
  <c r="D31" i="81"/>
  <c r="K31" i="81" s="1"/>
  <c r="D32" i="81"/>
  <c r="K32" i="81" s="1"/>
  <c r="D33" i="81"/>
  <c r="K33" i="81" s="1"/>
  <c r="D34" i="81"/>
  <c r="K34" i="81" s="1"/>
  <c r="D35" i="81"/>
  <c r="K35" i="81" s="1"/>
  <c r="D36" i="81"/>
  <c r="K36" i="81" s="1"/>
  <c r="D37" i="81"/>
  <c r="K37" i="81" s="1"/>
  <c r="D38" i="81"/>
  <c r="K38" i="81" s="1"/>
  <c r="D39" i="81"/>
  <c r="K39" i="81" s="1"/>
  <c r="D40" i="81"/>
  <c r="K40" i="81" s="1"/>
  <c r="D41" i="81"/>
  <c r="K41" i="81" s="1"/>
  <c r="D42" i="81"/>
  <c r="K42" i="81" s="1"/>
  <c r="D43" i="81"/>
  <c r="K43" i="81" s="1"/>
  <c r="D44" i="81"/>
  <c r="K44" i="81" s="1"/>
  <c r="D45" i="81"/>
  <c r="K45" i="81" s="1"/>
  <c r="D46" i="81"/>
  <c r="K46" i="81" s="1"/>
  <c r="D47" i="81"/>
  <c r="K47" i="81" s="1"/>
  <c r="D48" i="81"/>
  <c r="K48" i="81" s="1"/>
  <c r="D49" i="81"/>
  <c r="K49" i="81" s="1"/>
  <c r="D50" i="81"/>
  <c r="K50" i="81" s="1"/>
  <c r="D51" i="81"/>
  <c r="K51" i="81" s="1"/>
  <c r="D52" i="81"/>
  <c r="K52" i="81" s="1"/>
  <c r="D53" i="81"/>
  <c r="K53" i="81" s="1"/>
  <c r="D54" i="81"/>
  <c r="K54" i="81" s="1"/>
  <c r="D55" i="81"/>
  <c r="K55" i="81" s="1"/>
  <c r="D56" i="81"/>
  <c r="K56" i="81" s="1"/>
  <c r="D57" i="81"/>
  <c r="K57" i="81" s="1"/>
  <c r="D58" i="81"/>
  <c r="K58" i="81" s="1"/>
  <c r="D59" i="81"/>
  <c r="K59" i="81" s="1"/>
  <c r="D60" i="81"/>
  <c r="K60" i="81" s="1"/>
  <c r="D61" i="81"/>
  <c r="K61" i="81" s="1"/>
  <c r="D62" i="81"/>
  <c r="K62" i="81" s="1"/>
  <c r="D63" i="81"/>
  <c r="K63" i="81" s="1"/>
  <c r="D64" i="81"/>
  <c r="K64" i="81" s="1"/>
  <c r="D65" i="81"/>
  <c r="K65" i="81" s="1"/>
  <c r="D66" i="81"/>
  <c r="K66" i="81" s="1"/>
  <c r="D67" i="81"/>
  <c r="K67" i="81" s="1"/>
  <c r="D68" i="81"/>
  <c r="K68" i="81" s="1"/>
  <c r="D69" i="81"/>
  <c r="K69" i="81" s="1"/>
  <c r="D70" i="81"/>
  <c r="K70" i="81" s="1"/>
  <c r="D71" i="81"/>
  <c r="K71" i="81" s="1"/>
  <c r="D72" i="81"/>
  <c r="K72" i="81" s="1"/>
  <c r="D73" i="81"/>
  <c r="K73" i="81" s="1"/>
  <c r="D74" i="81"/>
  <c r="K74" i="81" s="1"/>
  <c r="D75" i="81"/>
  <c r="K75" i="81" s="1"/>
  <c r="D76" i="81"/>
  <c r="K76" i="81" s="1"/>
  <c r="D77" i="81"/>
  <c r="K77" i="81" s="1"/>
  <c r="D78" i="81"/>
  <c r="K78" i="81" s="1"/>
  <c r="D79" i="81"/>
  <c r="K79" i="81" s="1"/>
  <c r="D80" i="81"/>
  <c r="K80" i="81" s="1"/>
  <c r="D81" i="81"/>
  <c r="K81" i="81" s="1"/>
  <c r="D82" i="81"/>
  <c r="K82" i="81" s="1"/>
  <c r="D83" i="81"/>
  <c r="K83" i="81" s="1"/>
  <c r="D84" i="81"/>
  <c r="K84" i="81" s="1"/>
  <c r="D85" i="81"/>
  <c r="K85" i="81" s="1"/>
  <c r="D86" i="81"/>
  <c r="K86" i="81" s="1"/>
  <c r="D87" i="81"/>
  <c r="K87" i="81" s="1"/>
  <c r="D88" i="81"/>
  <c r="K88" i="81" s="1"/>
  <c r="D89" i="81"/>
  <c r="K89" i="81" s="1"/>
  <c r="D90" i="81"/>
  <c r="K90" i="81" s="1"/>
  <c r="D91" i="81"/>
  <c r="K91" i="81" s="1"/>
  <c r="D92" i="81"/>
  <c r="K92" i="81" s="1"/>
  <c r="D93" i="81"/>
  <c r="K93" i="81" s="1"/>
  <c r="D94" i="81"/>
  <c r="K94" i="81" s="1"/>
  <c r="D95" i="81"/>
  <c r="K95" i="81" s="1"/>
  <c r="D96" i="81"/>
  <c r="K96" i="81" s="1"/>
  <c r="D97" i="81"/>
  <c r="K97" i="81" s="1"/>
  <c r="D98" i="81"/>
  <c r="K98" i="81" s="1"/>
  <c r="D99" i="81"/>
  <c r="K99" i="81" s="1"/>
  <c r="D100" i="81"/>
  <c r="K100" i="81" s="1"/>
  <c r="D101" i="81"/>
  <c r="K101" i="81" s="1"/>
  <c r="D102" i="81"/>
  <c r="K102" i="81" s="1"/>
  <c r="D103" i="81"/>
  <c r="K103" i="81" s="1"/>
  <c r="D104" i="81"/>
  <c r="K104" i="81" s="1"/>
  <c r="D105" i="81"/>
  <c r="K105" i="81" s="1"/>
  <c r="D106" i="81"/>
  <c r="K106" i="81" s="1"/>
  <c r="D107" i="81"/>
  <c r="K107" i="81" s="1"/>
  <c r="D108" i="81"/>
  <c r="K108" i="81" s="1"/>
  <c r="D109" i="81"/>
  <c r="K109" i="81" s="1"/>
  <c r="D110" i="81"/>
  <c r="K110" i="81" s="1"/>
  <c r="D111" i="81"/>
  <c r="K111" i="81" s="1"/>
  <c r="D112" i="81"/>
  <c r="K112" i="81" s="1"/>
  <c r="D113" i="81"/>
  <c r="K113" i="81" s="1"/>
  <c r="D114" i="81"/>
  <c r="K114" i="81" s="1"/>
  <c r="D115" i="81"/>
  <c r="K115" i="81" s="1"/>
  <c r="D116" i="81"/>
  <c r="K116" i="81" s="1"/>
  <c r="D117" i="81"/>
  <c r="K117" i="81" s="1"/>
  <c r="D118" i="81"/>
  <c r="K118" i="81" s="1"/>
  <c r="D119" i="81"/>
  <c r="K119" i="81" s="1"/>
  <c r="D120" i="81"/>
  <c r="K120" i="81" s="1"/>
  <c r="D121" i="81"/>
  <c r="K121" i="81" s="1"/>
  <c r="D122" i="81"/>
  <c r="K122" i="81" s="1"/>
  <c r="D123" i="81"/>
  <c r="K123" i="81" s="1"/>
  <c r="D124" i="81"/>
  <c r="K124" i="81" s="1"/>
  <c r="D125" i="81"/>
  <c r="K125" i="81" s="1"/>
  <c r="D126" i="81"/>
  <c r="K126" i="81" s="1"/>
  <c r="D127" i="81"/>
  <c r="K127" i="81" s="1"/>
  <c r="D128" i="81"/>
  <c r="K128" i="81" s="1"/>
  <c r="D129" i="81"/>
  <c r="K129" i="81" s="1"/>
  <c r="D130" i="81"/>
  <c r="K130" i="81" s="1"/>
  <c r="D131" i="81"/>
  <c r="K131" i="81" s="1"/>
  <c r="D132" i="81"/>
  <c r="K132" i="81" s="1"/>
  <c r="D133" i="81"/>
  <c r="K133" i="81" s="1"/>
  <c r="D134" i="81"/>
  <c r="K134" i="81" s="1"/>
  <c r="D135" i="81"/>
  <c r="K135" i="81" s="1"/>
  <c r="D136" i="81"/>
  <c r="K136" i="81" s="1"/>
  <c r="D137" i="81"/>
  <c r="K137" i="81" s="1"/>
  <c r="D138" i="81"/>
  <c r="K138" i="81" s="1"/>
  <c r="D139" i="81"/>
  <c r="K139" i="81" s="1"/>
  <c r="D140" i="81"/>
  <c r="D141" i="81"/>
  <c r="D142" i="81"/>
  <c r="K142" i="81" s="1"/>
  <c r="D143" i="81"/>
  <c r="D144" i="81"/>
  <c r="D145" i="81"/>
  <c r="D146" i="81"/>
  <c r="D147" i="81"/>
  <c r="D148" i="81"/>
  <c r="D149" i="81"/>
  <c r="D150" i="81"/>
  <c r="D151" i="81"/>
  <c r="D152" i="81"/>
  <c r="D153" i="81"/>
  <c r="D154" i="81"/>
  <c r="D155" i="81"/>
  <c r="D156" i="81"/>
  <c r="D157" i="81"/>
  <c r="D158" i="81"/>
  <c r="D159" i="81"/>
  <c r="D160" i="81"/>
  <c r="D161" i="81"/>
  <c r="D162" i="81"/>
  <c r="D163" i="81"/>
  <c r="D164" i="81"/>
  <c r="D165" i="81"/>
  <c r="D166" i="81"/>
  <c r="D167" i="81"/>
  <c r="D168" i="81"/>
  <c r="D169" i="81"/>
  <c r="D170" i="81"/>
  <c r="D171" i="81"/>
  <c r="D172" i="81"/>
  <c r="D173" i="81"/>
  <c r="D174" i="81"/>
  <c r="D175" i="81"/>
  <c r="D176" i="81"/>
  <c r="D177" i="81"/>
  <c r="D178" i="81"/>
  <c r="D179" i="81"/>
  <c r="D180" i="81"/>
  <c r="D181" i="81"/>
  <c r="D182" i="81"/>
  <c r="D183" i="81"/>
  <c r="D184" i="81"/>
  <c r="D185" i="81"/>
  <c r="D186" i="81"/>
  <c r="D187" i="81"/>
  <c r="K187" i="81" s="1"/>
  <c r="D188" i="81"/>
  <c r="K188" i="81" s="1"/>
  <c r="D189" i="81"/>
  <c r="K189" i="81" s="1"/>
  <c r="D190" i="81"/>
  <c r="K190" i="81" s="1"/>
  <c r="D191" i="81"/>
  <c r="K191" i="81" s="1"/>
  <c r="D192" i="81"/>
  <c r="K192" i="81" s="1"/>
  <c r="D193" i="81"/>
  <c r="K193" i="81" s="1"/>
  <c r="D194" i="81"/>
  <c r="K194" i="81" s="1"/>
  <c r="D195" i="81"/>
  <c r="K195" i="81" s="1"/>
  <c r="D196" i="81"/>
  <c r="K196" i="81" s="1"/>
  <c r="D197" i="81"/>
  <c r="K197" i="81" s="1"/>
  <c r="D198" i="81"/>
  <c r="K198" i="81" s="1"/>
  <c r="D199" i="81"/>
  <c r="K199" i="81" s="1"/>
  <c r="D200" i="81"/>
  <c r="K200" i="81" s="1"/>
  <c r="D201" i="81"/>
  <c r="K201" i="81" s="1"/>
  <c r="D202" i="81"/>
  <c r="K202" i="81" s="1"/>
  <c r="D203" i="81"/>
  <c r="K203" i="81" s="1"/>
  <c r="D204" i="81"/>
  <c r="K204" i="81" s="1"/>
  <c r="D205" i="81"/>
  <c r="K205" i="81" s="1"/>
  <c r="D206" i="81"/>
  <c r="K206" i="81" s="1"/>
  <c r="D207" i="81"/>
  <c r="K207" i="81" s="1"/>
  <c r="D208" i="81"/>
  <c r="K208" i="81" s="1"/>
  <c r="D209" i="81"/>
  <c r="K209" i="81" s="1"/>
  <c r="D210" i="81"/>
  <c r="K210" i="81" s="1"/>
  <c r="D211" i="81"/>
  <c r="K211" i="81" s="1"/>
  <c r="D212" i="81"/>
  <c r="K212" i="81" s="1"/>
  <c r="D213" i="81"/>
  <c r="K213" i="81" s="1"/>
  <c r="D214" i="81"/>
  <c r="K214" i="81" s="1"/>
  <c r="D215" i="81"/>
  <c r="K215" i="81" s="1"/>
  <c r="D216" i="81"/>
  <c r="K216" i="81" s="1"/>
  <c r="D217" i="81"/>
  <c r="K217" i="81" s="1"/>
  <c r="D218" i="81"/>
  <c r="K218" i="81" s="1"/>
  <c r="D219" i="81"/>
  <c r="K219" i="81" s="1"/>
  <c r="D220" i="81"/>
  <c r="K220" i="81" s="1"/>
  <c r="D221" i="81"/>
  <c r="K221" i="81" s="1"/>
  <c r="D222" i="81"/>
  <c r="K222" i="81" s="1"/>
  <c r="D223" i="81"/>
  <c r="K223" i="81" s="1"/>
  <c r="D224" i="81"/>
  <c r="K224" i="81" s="1"/>
  <c r="D225" i="81"/>
  <c r="K225" i="81" s="1"/>
  <c r="D226" i="81"/>
  <c r="K226" i="81" s="1"/>
  <c r="D227" i="81"/>
  <c r="K227" i="81" s="1"/>
  <c r="D228" i="81"/>
  <c r="D229" i="81"/>
  <c r="D230" i="81"/>
  <c r="D231" i="81"/>
  <c r="D232" i="81"/>
  <c r="D233" i="81"/>
  <c r="D234" i="81"/>
  <c r="D235" i="81"/>
  <c r="D236" i="81"/>
  <c r="D237" i="81"/>
  <c r="D238" i="81"/>
  <c r="D239" i="81"/>
  <c r="D240" i="81"/>
  <c r="D241" i="81"/>
  <c r="D242" i="81"/>
  <c r="D243" i="81"/>
  <c r="D244" i="81"/>
  <c r="D245" i="81"/>
  <c r="D246" i="81"/>
  <c r="D247" i="81"/>
  <c r="D248" i="81"/>
  <c r="D249" i="81"/>
  <c r="D250" i="81"/>
  <c r="D251" i="81"/>
  <c r="D252" i="81"/>
  <c r="D253" i="81"/>
  <c r="D254" i="81"/>
  <c r="D255" i="81"/>
  <c r="D256" i="81"/>
  <c r="D257" i="81"/>
  <c r="D258" i="81"/>
  <c r="D259" i="81"/>
  <c r="D260" i="81"/>
  <c r="D261" i="81"/>
  <c r="D262" i="81"/>
  <c r="D263" i="81"/>
  <c r="D264" i="81"/>
  <c r="D265" i="81"/>
  <c r="D266" i="81"/>
  <c r="D267" i="81"/>
  <c r="D268" i="81"/>
  <c r="D269" i="81"/>
  <c r="D270" i="81"/>
  <c r="D271" i="81"/>
  <c r="D272" i="81"/>
  <c r="D273" i="81"/>
  <c r="D274" i="81"/>
  <c r="D275" i="81"/>
  <c r="D276" i="81"/>
  <c r="D277" i="81"/>
  <c r="D278" i="81"/>
  <c r="D279" i="81"/>
  <c r="D280" i="81"/>
  <c r="D281" i="81"/>
  <c r="D282" i="81"/>
  <c r="D283" i="81"/>
  <c r="D284" i="81"/>
  <c r="D285" i="81"/>
  <c r="D286" i="81"/>
  <c r="D287" i="81"/>
  <c r="D288" i="81"/>
  <c r="D289" i="81"/>
  <c r="D290" i="81"/>
  <c r="D291" i="81"/>
  <c r="D292" i="81"/>
  <c r="D293" i="81"/>
  <c r="D294" i="81"/>
  <c r="D295" i="81"/>
  <c r="D296" i="81"/>
  <c r="D297" i="81"/>
  <c r="D298" i="81"/>
  <c r="K298" i="81" s="1"/>
  <c r="D299" i="81"/>
  <c r="K299" i="81" s="1"/>
  <c r="D300" i="81"/>
  <c r="K300" i="81" s="1"/>
  <c r="D301" i="81"/>
  <c r="K301" i="81" s="1"/>
  <c r="D302" i="81"/>
  <c r="K302" i="81" s="1"/>
  <c r="D303" i="81"/>
  <c r="K303" i="81" s="1"/>
  <c r="D304" i="81"/>
  <c r="K304" i="81" s="1"/>
  <c r="D305" i="81"/>
  <c r="K305" i="81" s="1"/>
  <c r="D306" i="81"/>
  <c r="K306" i="81" s="1"/>
  <c r="D307" i="81"/>
  <c r="K307" i="81" s="1"/>
  <c r="D308" i="81"/>
  <c r="K308" i="81" s="1"/>
  <c r="D309" i="81"/>
  <c r="K309" i="81" s="1"/>
  <c r="D310" i="81"/>
  <c r="K310" i="81" s="1"/>
  <c r="D311" i="81"/>
  <c r="K311" i="81" s="1"/>
  <c r="D312" i="81"/>
  <c r="K312" i="81" s="1"/>
  <c r="D313" i="81"/>
  <c r="K313" i="81" s="1"/>
  <c r="D314" i="81"/>
  <c r="K314" i="81" s="1"/>
  <c r="D315" i="81"/>
  <c r="K315" i="81" s="1"/>
  <c r="D316" i="81"/>
  <c r="K316" i="81" s="1"/>
  <c r="D317" i="81"/>
  <c r="K317" i="81" s="1"/>
  <c r="D318" i="81"/>
  <c r="K318" i="81" s="1"/>
  <c r="D319" i="81"/>
  <c r="K319" i="81" s="1"/>
  <c r="D320" i="81"/>
  <c r="K320" i="81" s="1"/>
  <c r="D321" i="81"/>
  <c r="K321" i="81" s="1"/>
  <c r="D322" i="81"/>
  <c r="K322" i="81" s="1"/>
  <c r="D323" i="81"/>
  <c r="K323" i="81" s="1"/>
  <c r="D324" i="81"/>
  <c r="K324" i="81" s="1"/>
  <c r="D325" i="81"/>
  <c r="K325" i="81" s="1"/>
  <c r="D326" i="81"/>
  <c r="K326" i="81" s="1"/>
  <c r="D327" i="81"/>
  <c r="K327" i="81" s="1"/>
  <c r="D328" i="81"/>
  <c r="K328" i="81" s="1"/>
  <c r="D329" i="81"/>
  <c r="K329" i="81" s="1"/>
  <c r="D330" i="81"/>
  <c r="K330" i="81" s="1"/>
  <c r="D331" i="81"/>
  <c r="K331" i="81" s="1"/>
  <c r="D332" i="81"/>
  <c r="K332" i="81" s="1"/>
  <c r="D333" i="81"/>
  <c r="K333" i="81" s="1"/>
  <c r="D334" i="81"/>
  <c r="D335" i="81"/>
  <c r="D336" i="81"/>
  <c r="D337" i="81"/>
  <c r="D338" i="81"/>
  <c r="D339" i="81"/>
  <c r="D340" i="81"/>
  <c r="D341" i="81"/>
  <c r="D342" i="81"/>
  <c r="D343" i="81"/>
  <c r="D344" i="81"/>
  <c r="D345" i="81"/>
  <c r="D346" i="81"/>
  <c r="D347" i="81"/>
  <c r="D348" i="81"/>
  <c r="D349" i="81"/>
  <c r="D350" i="81"/>
  <c r="D351" i="81"/>
  <c r="D352" i="81"/>
  <c r="D353" i="81"/>
  <c r="D354" i="81"/>
  <c r="D355" i="81"/>
  <c r="D356" i="81"/>
  <c r="D357" i="81"/>
  <c r="D358" i="81"/>
  <c r="D359" i="81"/>
  <c r="D360" i="81"/>
  <c r="D361" i="81"/>
  <c r="D362" i="81"/>
  <c r="D363" i="81"/>
  <c r="D364" i="81"/>
  <c r="D365" i="81"/>
  <c r="D366" i="81"/>
  <c r="D367" i="81"/>
  <c r="D368" i="81"/>
  <c r="D369" i="81"/>
  <c r="D370" i="81"/>
  <c r="D371" i="81"/>
  <c r="D372" i="81"/>
  <c r="D373" i="81"/>
  <c r="D374" i="81"/>
  <c r="D375" i="81"/>
  <c r="D376" i="81"/>
  <c r="D377" i="81"/>
  <c r="D378" i="81"/>
  <c r="D379" i="81"/>
  <c r="D380" i="81"/>
  <c r="D381" i="81"/>
  <c r="D382" i="81"/>
  <c r="D383" i="81"/>
  <c r="D384" i="81"/>
  <c r="D385" i="81"/>
  <c r="D386" i="81"/>
  <c r="D387" i="81"/>
  <c r="D388" i="81"/>
  <c r="D389" i="81"/>
  <c r="D390" i="81"/>
  <c r="D391" i="81"/>
  <c r="D392" i="81"/>
  <c r="D393" i="81"/>
  <c r="D394" i="81"/>
  <c r="D395" i="81"/>
  <c r="D396" i="81"/>
  <c r="D397" i="81"/>
  <c r="D398" i="81"/>
  <c r="D399" i="81"/>
  <c r="D400" i="81"/>
  <c r="D401" i="81"/>
  <c r="D402" i="81"/>
  <c r="D403" i="81"/>
  <c r="D404" i="81"/>
  <c r="D405" i="81"/>
  <c r="D406" i="81"/>
  <c r="D407" i="81"/>
  <c r="D408" i="81"/>
  <c r="D409" i="81"/>
  <c r="D410" i="81"/>
  <c r="D411" i="81"/>
  <c r="D412" i="81"/>
  <c r="D413" i="81"/>
  <c r="D414" i="81"/>
  <c r="D415" i="81"/>
  <c r="D416" i="81"/>
  <c r="D417" i="81"/>
  <c r="D418" i="81"/>
  <c r="D419" i="81"/>
  <c r="D420" i="81"/>
  <c r="D421" i="81"/>
  <c r="D422" i="81"/>
  <c r="D423" i="81"/>
  <c r="D424" i="81"/>
  <c r="D425" i="81"/>
  <c r="D426" i="81"/>
  <c r="D427" i="81"/>
  <c r="D428" i="81"/>
  <c r="D429" i="81"/>
  <c r="D430" i="81"/>
  <c r="D431" i="81"/>
  <c r="D432" i="81"/>
  <c r="D433" i="81"/>
  <c r="D434" i="81"/>
  <c r="D435" i="81"/>
  <c r="D436" i="81"/>
  <c r="D437" i="81"/>
  <c r="D438" i="81"/>
  <c r="D439" i="81"/>
  <c r="D440" i="81"/>
  <c r="D441" i="81"/>
  <c r="D442" i="81"/>
  <c r="D443" i="81"/>
  <c r="D444" i="81"/>
  <c r="D445" i="81"/>
  <c r="D446" i="81"/>
  <c r="D447" i="81"/>
  <c r="D448" i="81"/>
  <c r="D449" i="81"/>
  <c r="D450" i="81"/>
  <c r="D451" i="81"/>
  <c r="D452" i="81"/>
  <c r="D453" i="81"/>
  <c r="D454" i="81"/>
  <c r="D455" i="81"/>
  <c r="D456" i="81"/>
  <c r="D457" i="81"/>
  <c r="D458" i="81"/>
  <c r="D459" i="81"/>
  <c r="D460" i="81"/>
  <c r="D461" i="81"/>
  <c r="D462" i="81"/>
  <c r="D463" i="81"/>
  <c r="D464" i="81"/>
  <c r="D465" i="81"/>
  <c r="D466" i="81"/>
  <c r="D467" i="81"/>
  <c r="D468" i="81"/>
  <c r="D469" i="81"/>
  <c r="D470" i="81"/>
  <c r="D471" i="81"/>
  <c r="D472" i="81"/>
  <c r="D473" i="81"/>
  <c r="D474" i="81"/>
  <c r="D475" i="81"/>
  <c r="D476" i="81"/>
  <c r="D477" i="81"/>
  <c r="D478" i="81"/>
  <c r="D479" i="81"/>
  <c r="D480" i="81"/>
  <c r="D481" i="81"/>
  <c r="D482" i="81"/>
  <c r="D483" i="81"/>
  <c r="D484" i="81"/>
  <c r="D485" i="81"/>
  <c r="D486" i="81"/>
  <c r="D487" i="81"/>
  <c r="D488" i="81"/>
  <c r="D489" i="81"/>
  <c r="D490" i="81"/>
  <c r="D491" i="81"/>
  <c r="D492" i="81"/>
  <c r="D493" i="81"/>
  <c r="D494" i="81"/>
  <c r="D495" i="81"/>
  <c r="D496" i="81"/>
  <c r="D497" i="81"/>
  <c r="D498" i="81"/>
  <c r="D499" i="81"/>
  <c r="D500" i="81"/>
  <c r="D501" i="81"/>
  <c r="D502" i="81"/>
  <c r="D503" i="81"/>
  <c r="D504" i="81"/>
  <c r="D505" i="81"/>
  <c r="D506" i="81"/>
  <c r="D507" i="81"/>
  <c r="D508" i="81"/>
  <c r="D509" i="81"/>
  <c r="D510" i="81"/>
  <c r="D511" i="81"/>
  <c r="D512" i="81"/>
  <c r="D513" i="81"/>
  <c r="D514" i="81"/>
  <c r="D515" i="81"/>
  <c r="D516" i="81"/>
  <c r="D517" i="81"/>
  <c r="D518" i="81"/>
  <c r="D519" i="81"/>
  <c r="D520" i="81"/>
  <c r="D521" i="81"/>
  <c r="D522" i="81"/>
  <c r="D523" i="81"/>
  <c r="D524" i="81"/>
  <c r="D525" i="81"/>
  <c r="D526" i="81"/>
  <c r="D527" i="81"/>
  <c r="D528" i="81"/>
  <c r="D529" i="81"/>
  <c r="D530" i="81"/>
  <c r="D531" i="81"/>
  <c r="D532" i="81"/>
  <c r="D533" i="81"/>
  <c r="D534" i="81"/>
  <c r="D535" i="81"/>
  <c r="D536" i="81"/>
  <c r="D537" i="81"/>
  <c r="D538" i="81"/>
  <c r="D539" i="81"/>
  <c r="D540" i="81"/>
  <c r="D541" i="81"/>
  <c r="D542" i="81"/>
  <c r="D543" i="81"/>
  <c r="D544" i="81"/>
  <c r="D545" i="81"/>
  <c r="D546" i="81"/>
  <c r="D547" i="81"/>
  <c r="D548" i="81"/>
  <c r="D549" i="81"/>
  <c r="D550" i="81"/>
  <c r="D551" i="81"/>
  <c r="D552" i="81"/>
  <c r="D553" i="81"/>
  <c r="D554" i="81"/>
  <c r="D555" i="81"/>
  <c r="D556" i="81"/>
  <c r="D557" i="81"/>
  <c r="D558" i="81"/>
  <c r="D559" i="81"/>
  <c r="D560" i="81"/>
  <c r="D561" i="81"/>
  <c r="D562" i="81"/>
  <c r="D563" i="81"/>
  <c r="D564" i="81"/>
  <c r="D565" i="81"/>
  <c r="D566" i="81"/>
  <c r="D567" i="81"/>
  <c r="D568" i="81"/>
  <c r="D569" i="81"/>
  <c r="D570" i="81"/>
  <c r="D571" i="81"/>
  <c r="D572" i="81"/>
  <c r="D573" i="81"/>
  <c r="D574" i="81"/>
  <c r="D575" i="81"/>
  <c r="D576" i="81"/>
  <c r="D577" i="81"/>
  <c r="D578" i="81"/>
  <c r="D579" i="81"/>
  <c r="D580" i="81"/>
  <c r="D581" i="81"/>
  <c r="D582" i="81"/>
  <c r="D583" i="81"/>
  <c r="D584" i="81"/>
  <c r="D585" i="81"/>
  <c r="D586" i="81"/>
  <c r="D587" i="81"/>
  <c r="D588" i="81"/>
  <c r="D589" i="81"/>
  <c r="D590" i="81"/>
  <c r="D591" i="81"/>
  <c r="D592" i="81"/>
  <c r="D593" i="81"/>
  <c r="D594" i="81"/>
  <c r="D595" i="81"/>
  <c r="D596" i="81"/>
  <c r="D597" i="81"/>
  <c r="D598" i="81"/>
  <c r="D599" i="81"/>
  <c r="D600" i="81"/>
  <c r="D601" i="81"/>
  <c r="D602" i="81"/>
  <c r="D603" i="81"/>
  <c r="D604" i="81"/>
  <c r="D605" i="81"/>
  <c r="D606" i="81"/>
  <c r="D607" i="81"/>
  <c r="D608" i="81"/>
  <c r="D609" i="81"/>
  <c r="D610" i="81"/>
  <c r="D611" i="81"/>
  <c r="D612" i="81"/>
  <c r="D613" i="81"/>
  <c r="D614" i="81"/>
  <c r="D615" i="81"/>
  <c r="D616" i="81"/>
  <c r="D617" i="81"/>
  <c r="D618" i="81"/>
  <c r="D619" i="81"/>
  <c r="D620" i="81"/>
  <c r="D621" i="81"/>
  <c r="D622" i="81"/>
  <c r="D623" i="81"/>
  <c r="D624" i="81"/>
  <c r="D625" i="81"/>
  <c r="D626" i="81"/>
  <c r="D627" i="81"/>
  <c r="D628" i="81"/>
  <c r="D629" i="81"/>
  <c r="K629" i="81" s="1"/>
  <c r="D630" i="81"/>
  <c r="K630" i="81" s="1"/>
  <c r="D631" i="81"/>
  <c r="K631" i="81" s="1"/>
  <c r="D632" i="81"/>
  <c r="K632" i="81" s="1"/>
  <c r="D633" i="81"/>
  <c r="K633" i="81" s="1"/>
  <c r="D634" i="81"/>
  <c r="K634" i="81" s="1"/>
  <c r="D635" i="81"/>
  <c r="K635" i="81" s="1"/>
  <c r="D636" i="81"/>
  <c r="K636" i="81" s="1"/>
  <c r="D637" i="81"/>
  <c r="K637" i="81" s="1"/>
  <c r="D638" i="81"/>
  <c r="K638" i="81" s="1"/>
  <c r="D639" i="81"/>
  <c r="K639" i="81" s="1"/>
  <c r="D640" i="81"/>
  <c r="K640" i="81" s="1"/>
  <c r="D641" i="81"/>
  <c r="K641" i="81" s="1"/>
  <c r="D642" i="81"/>
  <c r="K642" i="81" s="1"/>
  <c r="D643" i="81"/>
  <c r="K643" i="81" s="1"/>
  <c r="D644" i="81"/>
  <c r="K644" i="81" s="1"/>
  <c r="D645" i="81"/>
  <c r="K645" i="81" s="1"/>
  <c r="D646" i="81"/>
  <c r="K646" i="81" s="1"/>
  <c r="D647" i="81"/>
  <c r="K647" i="81" s="1"/>
  <c r="D648" i="81"/>
  <c r="K648" i="81" s="1"/>
  <c r="D649" i="81"/>
  <c r="K649" i="81" s="1"/>
  <c r="D650" i="81"/>
  <c r="D651" i="81"/>
  <c r="D652" i="81"/>
  <c r="D653" i="81"/>
  <c r="D654" i="81"/>
  <c r="D655" i="81"/>
  <c r="D656" i="81"/>
  <c r="D657" i="81"/>
  <c r="D658" i="81"/>
  <c r="D659" i="81"/>
  <c r="D660" i="81"/>
  <c r="D661" i="81"/>
  <c r="D662" i="81"/>
  <c r="D663" i="81"/>
  <c r="D664" i="81"/>
  <c r="D665" i="81"/>
  <c r="D666" i="81"/>
  <c r="D667" i="81"/>
  <c r="D668" i="81"/>
  <c r="D669" i="81"/>
  <c r="D670" i="81"/>
  <c r="D671" i="81"/>
  <c r="D672" i="81"/>
  <c r="D673" i="81"/>
  <c r="D674" i="81"/>
  <c r="D675" i="81"/>
  <c r="D676" i="81"/>
  <c r="D677" i="81"/>
  <c r="D678" i="81"/>
  <c r="D679" i="81"/>
  <c r="D680" i="81"/>
  <c r="D681" i="81"/>
  <c r="D682" i="81"/>
  <c r="D683" i="81"/>
  <c r="D684" i="81"/>
  <c r="D685" i="81"/>
  <c r="D686" i="81"/>
  <c r="D687" i="81"/>
  <c r="D688" i="81"/>
  <c r="D689" i="81"/>
  <c r="D690" i="81"/>
  <c r="D691" i="81"/>
  <c r="D692" i="81"/>
  <c r="D693" i="81"/>
  <c r="D694" i="81"/>
  <c r="D695" i="81"/>
  <c r="D696" i="81"/>
  <c r="D697" i="81"/>
  <c r="D698" i="81"/>
  <c r="D699" i="81"/>
  <c r="D700" i="81"/>
  <c r="D701" i="81"/>
  <c r="D702" i="81"/>
  <c r="D703" i="81"/>
  <c r="D704" i="81"/>
  <c r="D705" i="81"/>
  <c r="D706" i="81"/>
  <c r="D707" i="81"/>
  <c r="D708" i="81"/>
  <c r="D709" i="81"/>
  <c r="D710" i="81"/>
  <c r="D711" i="81"/>
  <c r="D712" i="81"/>
  <c r="D713" i="81"/>
  <c r="D714" i="81"/>
  <c r="D715" i="81"/>
  <c r="D716" i="81"/>
  <c r="D717" i="81"/>
  <c r="D718" i="81"/>
  <c r="D719" i="81"/>
  <c r="D720" i="81"/>
  <c r="D721" i="81"/>
  <c r="D722" i="81"/>
  <c r="D723" i="81"/>
  <c r="D724" i="81"/>
  <c r="D725" i="81"/>
  <c r="D726" i="81"/>
  <c r="D727" i="81"/>
  <c r="D728" i="81"/>
  <c r="D729" i="81"/>
  <c r="D730" i="81"/>
  <c r="D731" i="81"/>
  <c r="D732" i="81"/>
  <c r="D733" i="81"/>
  <c r="D734" i="81"/>
  <c r="D735" i="81"/>
  <c r="D736" i="81"/>
  <c r="D737" i="81"/>
  <c r="D738" i="81"/>
  <c r="D739" i="81"/>
  <c r="D740" i="81"/>
  <c r="D741" i="81"/>
  <c r="D742" i="81"/>
  <c r="D743" i="81"/>
  <c r="D744" i="81"/>
  <c r="D745" i="81"/>
  <c r="D746" i="81"/>
  <c r="D747" i="81"/>
  <c r="D748" i="81"/>
  <c r="D749" i="81"/>
  <c r="D750" i="81"/>
  <c r="D751" i="81"/>
  <c r="D752" i="81"/>
  <c r="D753" i="81"/>
  <c r="D754" i="81"/>
  <c r="D755" i="81"/>
  <c r="D756" i="81"/>
  <c r="D757" i="81"/>
  <c r="D758" i="81"/>
  <c r="D759" i="81"/>
  <c r="D760" i="81"/>
  <c r="D761" i="81"/>
  <c r="D762" i="81"/>
  <c r="D763" i="81"/>
  <c r="D764" i="81"/>
  <c r="D765" i="81"/>
  <c r="D766" i="81"/>
  <c r="D767" i="81"/>
  <c r="D768" i="81"/>
  <c r="D769" i="81"/>
  <c r="D770" i="81"/>
  <c r="D771" i="81"/>
  <c r="D772" i="81"/>
  <c r="D773" i="81"/>
  <c r="D774" i="81"/>
  <c r="D775" i="81"/>
  <c r="D776" i="81"/>
  <c r="D777" i="81"/>
  <c r="D778" i="81"/>
  <c r="D779" i="81"/>
  <c r="D780" i="81"/>
  <c r="D781" i="81"/>
  <c r="D782" i="81"/>
  <c r="D783" i="81"/>
  <c r="D784" i="81"/>
  <c r="D785" i="81"/>
  <c r="D786" i="81"/>
  <c r="D787" i="81"/>
  <c r="D788" i="81"/>
  <c r="D789" i="81"/>
  <c r="D790" i="81"/>
  <c r="D791" i="81"/>
  <c r="D792" i="81"/>
  <c r="D793" i="81"/>
  <c r="D794" i="81"/>
  <c r="D795" i="81"/>
  <c r="D796" i="81"/>
  <c r="D797" i="81"/>
  <c r="D798" i="81"/>
  <c r="D799" i="81"/>
  <c r="D800" i="81"/>
  <c r="D801" i="81"/>
  <c r="D802" i="81"/>
  <c r="D803" i="81"/>
  <c r="D804" i="81"/>
  <c r="D805" i="81"/>
  <c r="D806" i="81"/>
  <c r="D807" i="81"/>
  <c r="D808" i="81"/>
  <c r="D809" i="81"/>
  <c r="D810" i="81"/>
  <c r="D811" i="81"/>
  <c r="D812" i="81"/>
  <c r="D813" i="81"/>
  <c r="D814" i="81"/>
  <c r="D815" i="81"/>
  <c r="D816" i="81"/>
  <c r="D817" i="81"/>
  <c r="D818" i="81"/>
  <c r="D819" i="81"/>
  <c r="D820" i="81"/>
  <c r="D821" i="81"/>
  <c r="D822" i="81"/>
  <c r="D823" i="81"/>
  <c r="D824" i="81"/>
  <c r="D825" i="81"/>
  <c r="D826" i="81"/>
  <c r="D827" i="81"/>
  <c r="D828" i="81"/>
  <c r="D829" i="81"/>
  <c r="D830" i="81"/>
  <c r="D831" i="81"/>
  <c r="D832" i="81"/>
  <c r="D833" i="81"/>
  <c r="D834" i="81"/>
  <c r="D835" i="81"/>
  <c r="D836" i="81"/>
  <c r="D837" i="81"/>
  <c r="D838" i="81"/>
  <c r="D839" i="81"/>
  <c r="D840" i="81"/>
  <c r="D841" i="81"/>
  <c r="D842" i="81"/>
  <c r="D843" i="81"/>
  <c r="D844" i="81"/>
  <c r="D845" i="81"/>
  <c r="D846" i="81"/>
  <c r="D847" i="81"/>
  <c r="D848" i="81"/>
  <c r="D849" i="81"/>
  <c r="K849" i="81" s="1"/>
  <c r="D850" i="81"/>
  <c r="K850" i="81" s="1"/>
  <c r="D851" i="81"/>
  <c r="K851" i="81" s="1"/>
  <c r="D852" i="81"/>
  <c r="K852" i="81" s="1"/>
  <c r="D853" i="81"/>
  <c r="K853" i="81" s="1"/>
  <c r="D854" i="81"/>
  <c r="K854" i="81" s="1"/>
  <c r="D855" i="81"/>
  <c r="K855" i="81" s="1"/>
  <c r="D856" i="81"/>
  <c r="K856" i="81" s="1"/>
  <c r="D857" i="81"/>
  <c r="K857" i="81" s="1"/>
  <c r="D858" i="81"/>
  <c r="K858" i="81" s="1"/>
  <c r="D859" i="81"/>
  <c r="K859" i="81" s="1"/>
  <c r="D860" i="81"/>
  <c r="D861" i="81"/>
  <c r="D862" i="81"/>
  <c r="D863" i="81"/>
  <c r="D864" i="81"/>
  <c r="D865" i="81"/>
  <c r="D866" i="81"/>
  <c r="D867" i="81"/>
  <c r="D868" i="81"/>
  <c r="D869" i="81"/>
  <c r="D870" i="81"/>
  <c r="D871" i="81"/>
  <c r="D872" i="81"/>
  <c r="D873" i="81"/>
  <c r="D874" i="81"/>
  <c r="D875" i="81"/>
  <c r="D876" i="81"/>
  <c r="D877" i="81"/>
  <c r="D878" i="81"/>
  <c r="D879" i="81"/>
  <c r="D880" i="81"/>
  <c r="D881" i="81"/>
  <c r="D882" i="81"/>
  <c r="D883" i="81"/>
  <c r="D884" i="81"/>
  <c r="D885" i="81"/>
  <c r="D886" i="81"/>
  <c r="D887" i="81"/>
  <c r="D888" i="81"/>
  <c r="D889" i="81"/>
  <c r="D890" i="81"/>
  <c r="D891" i="81"/>
  <c r="D892" i="81"/>
  <c r="D893" i="81"/>
  <c r="D894" i="81"/>
  <c r="D895" i="81"/>
  <c r="D896" i="81"/>
  <c r="D897" i="81"/>
  <c r="D898" i="81"/>
  <c r="D899" i="81"/>
  <c r="D900" i="81"/>
  <c r="D901" i="81"/>
  <c r="D902" i="81"/>
  <c r="D903" i="81"/>
  <c r="D904" i="81"/>
  <c r="D905" i="81"/>
  <c r="D906" i="81"/>
  <c r="D907" i="81"/>
  <c r="D908" i="81"/>
  <c r="D909" i="81"/>
  <c r="D910" i="81"/>
  <c r="D911" i="81"/>
  <c r="D912" i="81"/>
  <c r="D913" i="81"/>
  <c r="D914" i="81"/>
  <c r="D915" i="81"/>
  <c r="D916" i="81"/>
  <c r="D917" i="81"/>
  <c r="D918" i="81"/>
  <c r="D919" i="81"/>
  <c r="D920" i="81"/>
  <c r="D921" i="81"/>
  <c r="D922" i="81"/>
  <c r="D923" i="81"/>
  <c r="D924" i="81"/>
  <c r="D925" i="81"/>
  <c r="D926" i="81"/>
  <c r="D927" i="81"/>
  <c r="D928" i="81"/>
  <c r="D929" i="81"/>
  <c r="D930" i="81"/>
  <c r="D931" i="81"/>
  <c r="D932" i="81"/>
  <c r="D933" i="81"/>
  <c r="D934" i="81"/>
  <c r="D935" i="81"/>
  <c r="D936" i="81"/>
  <c r="D937" i="81"/>
  <c r="D938" i="81"/>
  <c r="D939" i="81"/>
  <c r="D940" i="81"/>
  <c r="D941" i="81"/>
  <c r="D942" i="81"/>
  <c r="D943" i="81"/>
  <c r="D944" i="81"/>
  <c r="D945" i="81"/>
  <c r="D946" i="81"/>
  <c r="D947" i="81"/>
  <c r="D948" i="81"/>
  <c r="D949" i="81"/>
  <c r="D950" i="81"/>
  <c r="D951" i="81"/>
  <c r="D952" i="81"/>
  <c r="D953" i="81"/>
  <c r="D954" i="81"/>
  <c r="D955" i="81"/>
  <c r="D956" i="81"/>
  <c r="D957" i="81"/>
  <c r="D958" i="81"/>
  <c r="D959" i="81"/>
  <c r="K959" i="81" s="1"/>
  <c r="D960" i="81"/>
  <c r="K960" i="81" s="1"/>
  <c r="D961" i="81"/>
  <c r="K961" i="81" s="1"/>
  <c r="D962" i="81"/>
  <c r="K962" i="81" s="1"/>
  <c r="D963" i="81"/>
  <c r="K963" i="81" s="1"/>
  <c r="D964" i="81"/>
  <c r="K964" i="81" s="1"/>
  <c r="D965" i="81"/>
  <c r="K965" i="81" s="1"/>
  <c r="D966" i="81"/>
  <c r="K966" i="81" s="1"/>
  <c r="D967" i="81"/>
  <c r="K967" i="81" s="1"/>
  <c r="D968" i="81"/>
  <c r="K968" i="81" s="1"/>
  <c r="D969" i="81"/>
  <c r="K969" i="81" s="1"/>
  <c r="D970" i="81"/>
  <c r="K970" i="81" s="1"/>
  <c r="D971" i="81"/>
  <c r="K971" i="81" s="1"/>
  <c r="D972" i="81"/>
  <c r="K972" i="81" s="1"/>
  <c r="D973" i="81"/>
  <c r="K973" i="81" s="1"/>
  <c r="D974" i="81"/>
  <c r="K974" i="81" s="1"/>
  <c r="D975" i="81"/>
  <c r="K975" i="81" s="1"/>
  <c r="D976" i="81"/>
  <c r="K976" i="81" s="1"/>
  <c r="D977" i="81"/>
  <c r="K977" i="81" s="1"/>
  <c r="D978" i="81"/>
  <c r="K978" i="81" s="1"/>
  <c r="D979" i="81"/>
  <c r="K979" i="81" s="1"/>
  <c r="D980" i="81"/>
  <c r="K980" i="81" s="1"/>
  <c r="D981" i="81"/>
  <c r="K981" i="81" s="1"/>
  <c r="D982" i="81"/>
  <c r="K982" i="81" s="1"/>
  <c r="D983" i="81"/>
  <c r="K983" i="81" s="1"/>
  <c r="D984" i="81"/>
  <c r="K984" i="81" s="1"/>
  <c r="D985" i="81"/>
  <c r="K985" i="81" s="1"/>
  <c r="D986" i="81"/>
  <c r="K986" i="81" s="1"/>
  <c r="D987" i="81"/>
  <c r="K987" i="81" s="1"/>
  <c r="D988" i="81"/>
  <c r="D989" i="81"/>
  <c r="D990" i="81"/>
  <c r="D991" i="81"/>
  <c r="D992" i="81"/>
  <c r="D993" i="81"/>
  <c r="D994" i="81"/>
  <c r="D995" i="81"/>
  <c r="D996" i="81"/>
  <c r="D997" i="81"/>
  <c r="D998" i="81"/>
  <c r="D999" i="81"/>
  <c r="D1000" i="81"/>
  <c r="D1001" i="81"/>
  <c r="D1002" i="81"/>
  <c r="D1003" i="81"/>
  <c r="D1004" i="81"/>
  <c r="D1005" i="81"/>
  <c r="D1006" i="81"/>
  <c r="D1007" i="81"/>
  <c r="D1008" i="81"/>
  <c r="D1009" i="81"/>
  <c r="D1010" i="81"/>
  <c r="D1011" i="81"/>
  <c r="D1012" i="81"/>
  <c r="D1013" i="81"/>
  <c r="D1014" i="81"/>
  <c r="D1015" i="81"/>
  <c r="D1016" i="81"/>
  <c r="D1017" i="81"/>
  <c r="D1018" i="81"/>
  <c r="D1019" i="81"/>
  <c r="D1020" i="81"/>
  <c r="D1021" i="81"/>
  <c r="D1022" i="81"/>
  <c r="D1023" i="81"/>
  <c r="D1024" i="81"/>
  <c r="D1025" i="81"/>
  <c r="D1026" i="81"/>
  <c r="D1027" i="81"/>
  <c r="D1028" i="81"/>
  <c r="D1029" i="81"/>
  <c r="D1030" i="81"/>
  <c r="D1031" i="81"/>
  <c r="D1032" i="81"/>
  <c r="D1033" i="81"/>
  <c r="D1034" i="81"/>
  <c r="D1035" i="81"/>
  <c r="D1036" i="81"/>
  <c r="D1037" i="81"/>
  <c r="D1038" i="81"/>
  <c r="D1039" i="81"/>
  <c r="D1040" i="81"/>
  <c r="D1041" i="81"/>
  <c r="D1042" i="81"/>
  <c r="D1043" i="81"/>
  <c r="D1044" i="81"/>
  <c r="D1045" i="81"/>
  <c r="D1046" i="81"/>
  <c r="D1047" i="81"/>
  <c r="D1048" i="81"/>
  <c r="D1049" i="81"/>
  <c r="D1050" i="81"/>
  <c r="D1051" i="81"/>
  <c r="D1052" i="81"/>
  <c r="D1053" i="81"/>
  <c r="D1054" i="81"/>
  <c r="D1055" i="81"/>
  <c r="D1056" i="81"/>
  <c r="D1057" i="81"/>
  <c r="D1058" i="81"/>
  <c r="D1059" i="81"/>
  <c r="D1060" i="81"/>
  <c r="D1061" i="81"/>
  <c r="D1062" i="81"/>
  <c r="D1063" i="81"/>
  <c r="D1064" i="81"/>
  <c r="D1065" i="81"/>
  <c r="D1066" i="81"/>
  <c r="D1067" i="81"/>
  <c r="D1068" i="81"/>
  <c r="D1069" i="81"/>
  <c r="D1070" i="81"/>
  <c r="D1071" i="81"/>
  <c r="D1072" i="81"/>
  <c r="D1073" i="81"/>
  <c r="D1074" i="81"/>
  <c r="D1075" i="81"/>
  <c r="D1076" i="81"/>
  <c r="D1077" i="81"/>
  <c r="D1078" i="81"/>
  <c r="D1079" i="81"/>
  <c r="D1080" i="81"/>
  <c r="D1081" i="81"/>
  <c r="D1082" i="81"/>
  <c r="D1083" i="81"/>
  <c r="D1084" i="81"/>
  <c r="D1085" i="81"/>
  <c r="D1086" i="81"/>
  <c r="D1087" i="81"/>
  <c r="D1088" i="81"/>
  <c r="D1089" i="81"/>
  <c r="D1090" i="81"/>
  <c r="D1091" i="81"/>
  <c r="D1092" i="81"/>
  <c r="D1093" i="81"/>
  <c r="D1094" i="81"/>
  <c r="D1095" i="81"/>
  <c r="D1096" i="81"/>
  <c r="D1097" i="81"/>
  <c r="D1098" i="81"/>
  <c r="D1099" i="81"/>
  <c r="D1100" i="81"/>
  <c r="D1101" i="81"/>
  <c r="D1102" i="81"/>
  <c r="D1103" i="81"/>
  <c r="D1104" i="81"/>
  <c r="D1105" i="81"/>
  <c r="D1106" i="81"/>
  <c r="D1107" i="81"/>
  <c r="D1108" i="81"/>
  <c r="D1109" i="81"/>
  <c r="D1110" i="81"/>
  <c r="D1111" i="81"/>
  <c r="D1112" i="81"/>
  <c r="D1113" i="81"/>
  <c r="D1114" i="81"/>
  <c r="D1115" i="81"/>
  <c r="D1116" i="81"/>
  <c r="D1117" i="81"/>
  <c r="D1118" i="81"/>
  <c r="D1119" i="81"/>
  <c r="D1120" i="81"/>
  <c r="D1121" i="81"/>
  <c r="D1122" i="81"/>
  <c r="D1123" i="81"/>
  <c r="D1124" i="81"/>
  <c r="D1125" i="81"/>
  <c r="D1126" i="81"/>
  <c r="D1127" i="81"/>
  <c r="D1128" i="81"/>
  <c r="D1129" i="81"/>
  <c r="D1130" i="81"/>
  <c r="D1131" i="81"/>
  <c r="D1132" i="81"/>
  <c r="D1133" i="81"/>
  <c r="D1134" i="81"/>
  <c r="D1135" i="81"/>
  <c r="D1136" i="81"/>
  <c r="D1137" i="81"/>
  <c r="D1138" i="81"/>
  <c r="D1139" i="81"/>
  <c r="D1140" i="81"/>
  <c r="D1141" i="81"/>
  <c r="D1142" i="81"/>
  <c r="D1143" i="81"/>
  <c r="D1144" i="81"/>
  <c r="D1145" i="81"/>
  <c r="D1146" i="81"/>
  <c r="D1147" i="81"/>
  <c r="D1148" i="81"/>
  <c r="D1149" i="81"/>
  <c r="D1150" i="81"/>
  <c r="D1151" i="81"/>
  <c r="D1152" i="81"/>
  <c r="D1153" i="81"/>
  <c r="D1154" i="81"/>
  <c r="D1155" i="81"/>
  <c r="D1156" i="81"/>
  <c r="D1157" i="81"/>
  <c r="D1158" i="81"/>
  <c r="D1159" i="81"/>
  <c r="D1160" i="81"/>
  <c r="D1161" i="81"/>
  <c r="D1162" i="81"/>
  <c r="D1163" i="81"/>
  <c r="D1164" i="81"/>
  <c r="D1165" i="81"/>
  <c r="D1166" i="81"/>
  <c r="D1167" i="81"/>
  <c r="D1168" i="81"/>
  <c r="D1169" i="81"/>
  <c r="D1170" i="81"/>
  <c r="D1171" i="81"/>
  <c r="D1172" i="81"/>
  <c r="D1173" i="81"/>
  <c r="D1174" i="81"/>
  <c r="D1175" i="81"/>
  <c r="D1176" i="81"/>
  <c r="D1177" i="81"/>
  <c r="D1178" i="81"/>
  <c r="D1179" i="81"/>
  <c r="D1180" i="81"/>
  <c r="D1181" i="81"/>
  <c r="D1182" i="81"/>
  <c r="D1183" i="81"/>
  <c r="D1184" i="81"/>
  <c r="D1185" i="81"/>
  <c r="D1186" i="81"/>
  <c r="D1187" i="81"/>
  <c r="D1188" i="81"/>
  <c r="D1189" i="81"/>
  <c r="D1190" i="81"/>
  <c r="D1191" i="81"/>
  <c r="D1192" i="81"/>
  <c r="D1193" i="81"/>
  <c r="D1194" i="81"/>
  <c r="D1195" i="81"/>
  <c r="D1196" i="81"/>
  <c r="D1197" i="81"/>
  <c r="D1198" i="81"/>
  <c r="D1199" i="81"/>
  <c r="D1200" i="81"/>
  <c r="D1201" i="81"/>
  <c r="D1202" i="81"/>
  <c r="D1203" i="81"/>
  <c r="D1204" i="81"/>
  <c r="D1205" i="81"/>
  <c r="D1206" i="81"/>
  <c r="D1207" i="81"/>
  <c r="D1208" i="81"/>
  <c r="D1209" i="81"/>
  <c r="D1210" i="81"/>
  <c r="D1211" i="81"/>
  <c r="D1212" i="81"/>
  <c r="D1213" i="81"/>
  <c r="D1214" i="81"/>
  <c r="D1215" i="81"/>
  <c r="D1216" i="81"/>
  <c r="D1217" i="81"/>
  <c r="D1218" i="81"/>
  <c r="D1219" i="81"/>
  <c r="D1220" i="81"/>
  <c r="D1221" i="81"/>
  <c r="D1222" i="81"/>
  <c r="D1223" i="81"/>
  <c r="D1224" i="81"/>
  <c r="D1225" i="81"/>
  <c r="D1226" i="81"/>
  <c r="D1227" i="81"/>
  <c r="D1228" i="81"/>
  <c r="D1229" i="81"/>
  <c r="D1230" i="81"/>
  <c r="D1231" i="81"/>
  <c r="D1232" i="81"/>
  <c r="D1233" i="81"/>
  <c r="D1234" i="81"/>
  <c r="D1235" i="81"/>
  <c r="D1236" i="81"/>
  <c r="D1237" i="81"/>
  <c r="D1238" i="81"/>
  <c r="D1239" i="81"/>
  <c r="D1240" i="81"/>
  <c r="D1241" i="81"/>
  <c r="D1242" i="81"/>
  <c r="D1243" i="81"/>
  <c r="D1244" i="81"/>
  <c r="D1245" i="81"/>
  <c r="D1246" i="81"/>
  <c r="D1247" i="81"/>
  <c r="D1248" i="81"/>
  <c r="D1249" i="81"/>
  <c r="D1250" i="81"/>
  <c r="D1251" i="81"/>
  <c r="D1252" i="81"/>
  <c r="D1253" i="81"/>
  <c r="D1254" i="81"/>
  <c r="D1255" i="81"/>
  <c r="D1256" i="81"/>
  <c r="D1257" i="81"/>
  <c r="D1258" i="81"/>
  <c r="D1259" i="81"/>
  <c r="D1260" i="81"/>
  <c r="D1261" i="81"/>
  <c r="D1262" i="81"/>
  <c r="D1263" i="81"/>
  <c r="D1264" i="81"/>
  <c r="D1265" i="81"/>
  <c r="D1266" i="81"/>
  <c r="D1267" i="81"/>
  <c r="D1268" i="81"/>
  <c r="D1269" i="81"/>
  <c r="D1270" i="81"/>
  <c r="D1271" i="81"/>
  <c r="D1272" i="81"/>
  <c r="D1273" i="81"/>
  <c r="D1274" i="81"/>
  <c r="D1275" i="81"/>
  <c r="D1276" i="81"/>
  <c r="D1277" i="81"/>
  <c r="D1278" i="81"/>
  <c r="D1279" i="81"/>
  <c r="D1280" i="81"/>
  <c r="D1281" i="81"/>
  <c r="D1282" i="81"/>
  <c r="D1283" i="81"/>
  <c r="D1284" i="81"/>
  <c r="D1285" i="81"/>
  <c r="D1286" i="81"/>
  <c r="D1287" i="81"/>
  <c r="D1288" i="81"/>
  <c r="D1289" i="81"/>
  <c r="D1290" i="81"/>
  <c r="D1291" i="81"/>
  <c r="D1292" i="81"/>
  <c r="D1293" i="81"/>
  <c r="D1294" i="81"/>
  <c r="D1295" i="81"/>
  <c r="D1296" i="81"/>
  <c r="D1297" i="81"/>
  <c r="D1298" i="81"/>
  <c r="D1299" i="81"/>
  <c r="D1300" i="81"/>
  <c r="D1301" i="81"/>
  <c r="D1302" i="81"/>
  <c r="D1303" i="81"/>
  <c r="D1304" i="81"/>
  <c r="D1305" i="81"/>
  <c r="D1306" i="81"/>
  <c r="D1307" i="81"/>
  <c r="D1308" i="81"/>
  <c r="D1309" i="81"/>
  <c r="D1310" i="81"/>
  <c r="D1311" i="81"/>
  <c r="D1312" i="81"/>
  <c r="D1313" i="81"/>
  <c r="D1314" i="81"/>
  <c r="D1315" i="81"/>
  <c r="D1316" i="81"/>
  <c r="D1317" i="81"/>
  <c r="D1318" i="81"/>
  <c r="D1319" i="81"/>
  <c r="D1320" i="81"/>
  <c r="D1321" i="81"/>
  <c r="D1322" i="81"/>
  <c r="D1323" i="81"/>
  <c r="D1324" i="81"/>
  <c r="D1325" i="81"/>
  <c r="D1326" i="81"/>
  <c r="D1327" i="81"/>
  <c r="D1328" i="81"/>
  <c r="D1329" i="81"/>
  <c r="D1330" i="81"/>
  <c r="D1331" i="81"/>
  <c r="D1332" i="81"/>
  <c r="D1333" i="81"/>
  <c r="D1334" i="81"/>
  <c r="D1335" i="81"/>
  <c r="D1336" i="81"/>
  <c r="D1337" i="81"/>
  <c r="D1338" i="81"/>
  <c r="D1339" i="81"/>
  <c r="D1340" i="81"/>
  <c r="D1341" i="81"/>
  <c r="D1342" i="81"/>
  <c r="D1343" i="81"/>
  <c r="D1344" i="81"/>
  <c r="D1345" i="81"/>
  <c r="D1346" i="81"/>
  <c r="D1347" i="81"/>
  <c r="D1348" i="81"/>
  <c r="D1349" i="81"/>
  <c r="D1350" i="81"/>
  <c r="D1351" i="81"/>
  <c r="K1351" i="81" s="1"/>
  <c r="D1352" i="81"/>
  <c r="D1353" i="81"/>
  <c r="D1354" i="81"/>
  <c r="D1355" i="81"/>
  <c r="D1356" i="81"/>
  <c r="D1357" i="81"/>
  <c r="D1358" i="81"/>
  <c r="D1359" i="81"/>
  <c r="D1360" i="81"/>
  <c r="D1361" i="81"/>
  <c r="D1362" i="81"/>
  <c r="D1363" i="81"/>
  <c r="D1364" i="81"/>
  <c r="D1365" i="81"/>
  <c r="D1366" i="81"/>
  <c r="D1367" i="81"/>
  <c r="D1368" i="81"/>
  <c r="D1369" i="81"/>
  <c r="D1370" i="81"/>
  <c r="D1371" i="81"/>
  <c r="D1372" i="81"/>
  <c r="D1373" i="81"/>
  <c r="D1374" i="81"/>
  <c r="D1375" i="81"/>
  <c r="D1376" i="81"/>
  <c r="D1377" i="81"/>
  <c r="D1378" i="81"/>
  <c r="D1379" i="81"/>
  <c r="D1380" i="81"/>
  <c r="D1381" i="81"/>
  <c r="D1382" i="81"/>
  <c r="D1383" i="81"/>
  <c r="D1384" i="81"/>
  <c r="D1385" i="81"/>
  <c r="D1386" i="81"/>
  <c r="D1387" i="81"/>
  <c r="D1388" i="81"/>
  <c r="D1389" i="81"/>
  <c r="D1390" i="81"/>
  <c r="D1391" i="81"/>
  <c r="D1392" i="81"/>
  <c r="D1393" i="81"/>
  <c r="D1394" i="81"/>
  <c r="D1395" i="81"/>
  <c r="D1396" i="81"/>
  <c r="D1397" i="81"/>
  <c r="D1398" i="81"/>
  <c r="D1399" i="81"/>
  <c r="D1400" i="81"/>
  <c r="K1400" i="81" s="1"/>
  <c r="D1401" i="81"/>
  <c r="K1401" i="81" s="1"/>
  <c r="D1402" i="81"/>
  <c r="K1402" i="81" s="1"/>
  <c r="D1403" i="81"/>
  <c r="K1403" i="81" s="1"/>
  <c r="D1404" i="81"/>
  <c r="K1404" i="81" s="1"/>
  <c r="D1405" i="81"/>
  <c r="K1405" i="81" s="1"/>
  <c r="D1406" i="81"/>
  <c r="K1406" i="81" s="1"/>
  <c r="D1407" i="81"/>
  <c r="K1407" i="81" s="1"/>
  <c r="D1408" i="81"/>
  <c r="K1408" i="81" s="1"/>
  <c r="D1409" i="81"/>
  <c r="K1409" i="81" s="1"/>
  <c r="D1410" i="81"/>
  <c r="K1410" i="81" s="1"/>
  <c r="D1411" i="81"/>
  <c r="K1411" i="81" s="1"/>
  <c r="D1412" i="81"/>
  <c r="K1412" i="81" s="1"/>
  <c r="D1413" i="81"/>
  <c r="K1413" i="81" s="1"/>
  <c r="D1414" i="81"/>
  <c r="K1414" i="81" s="1"/>
  <c r="D1415" i="81"/>
  <c r="K1415" i="81" s="1"/>
  <c r="D1416" i="81"/>
  <c r="K1416" i="81" s="1"/>
  <c r="D1417" i="81"/>
  <c r="K1417" i="81" s="1"/>
  <c r="D1418" i="81"/>
  <c r="K1418" i="81" s="1"/>
  <c r="D1419" i="81"/>
  <c r="K1419" i="81" s="1"/>
  <c r="D1420" i="81"/>
  <c r="K1420" i="81" s="1"/>
  <c r="D1421" i="81"/>
  <c r="K1421" i="81" s="1"/>
  <c r="D1422" i="81"/>
  <c r="K1422" i="81" s="1"/>
  <c r="D1423" i="81"/>
  <c r="D1424" i="81"/>
  <c r="D1425" i="81"/>
  <c r="D1426" i="81"/>
  <c r="D1427" i="81"/>
  <c r="D1428" i="81"/>
  <c r="D1429" i="81"/>
  <c r="D1430" i="81"/>
  <c r="D1431" i="81"/>
  <c r="D1432" i="81"/>
  <c r="D1433" i="81"/>
  <c r="D1434" i="81"/>
  <c r="D1435" i="81"/>
  <c r="D1436" i="81"/>
  <c r="D1437" i="81"/>
  <c r="D1438" i="81"/>
  <c r="D1439" i="81"/>
  <c r="D1440" i="81"/>
  <c r="D1441" i="81"/>
  <c r="D1442" i="81"/>
  <c r="D1443" i="81"/>
  <c r="D1444" i="81"/>
  <c r="D1445" i="81"/>
  <c r="D1446" i="81"/>
  <c r="D1447" i="81"/>
  <c r="D1448" i="81"/>
  <c r="D1449" i="81"/>
  <c r="D1450" i="81"/>
  <c r="D1451" i="81"/>
  <c r="D1452" i="81"/>
  <c r="D1453" i="81"/>
  <c r="J147" i="70" a="1"/>
  <c r="J147" i="70" s="1"/>
  <c r="E149" i="70" a="1"/>
  <c r="E149" i="70" s="1"/>
  <c r="D213" i="64" s="1"/>
  <c r="M211" i="70" a="1"/>
  <c r="M211" i="70" s="1"/>
  <c r="S211" i="70" s="1" a="1"/>
  <c r="E181" i="70" a="1"/>
  <c r="E181" i="70" s="1"/>
  <c r="D233" i="64" s="1"/>
  <c r="E151" i="70" a="1"/>
  <c r="E151" i="70" s="1"/>
  <c r="D215" i="64" s="1"/>
  <c r="E150" i="70" a="1"/>
  <c r="E150" i="70" s="1"/>
  <c r="D214" i="64" s="1"/>
  <c r="E152" i="70" a="1"/>
  <c r="E152" i="70" s="1"/>
  <c r="D216" i="64" s="1"/>
  <c r="E153" i="70" a="1"/>
  <c r="E153" i="70" s="1"/>
  <c r="D217" i="64" s="1"/>
  <c r="E154" i="70" a="1"/>
  <c r="E154" i="70" s="1"/>
  <c r="D218" i="64" s="1"/>
  <c r="E155" i="70" a="1"/>
  <c r="E155" i="70" s="1"/>
  <c r="D219" i="64" s="1"/>
  <c r="E156" i="70" a="1"/>
  <c r="E156" i="70" s="1"/>
  <c r="D220" i="64" s="1"/>
  <c r="E157" i="70" a="1"/>
  <c r="E157" i="70" s="1"/>
  <c r="D221" i="64" s="1"/>
  <c r="E158" i="70" a="1"/>
  <c r="E158" i="70" s="1"/>
  <c r="D222" i="64" s="1"/>
  <c r="E159" i="70" a="1"/>
  <c r="E159" i="70" s="1"/>
  <c r="D223" i="64" s="1"/>
  <c r="E160" i="70" a="1"/>
  <c r="E160" i="70" s="1"/>
  <c r="D224" i="64" s="1"/>
  <c r="E161" i="70" a="1"/>
  <c r="E161" i="70" s="1"/>
  <c r="D225" i="64" s="1"/>
  <c r="E162" i="70" a="1"/>
  <c r="E162" i="70" s="1"/>
  <c r="D226" i="64" s="1"/>
  <c r="E163" i="70" a="1"/>
  <c r="E163" i="70" s="1"/>
  <c r="D227" i="64" s="1"/>
  <c r="E164" i="70" a="1"/>
  <c r="E164" i="70" s="1"/>
  <c r="D228" i="64" s="1"/>
  <c r="E165" i="70" a="1"/>
  <c r="E165" i="70" s="1"/>
  <c r="D229" i="64" s="1"/>
  <c r="E166" i="70" a="1"/>
  <c r="E166" i="70" s="1"/>
  <c r="D230" i="64" s="1"/>
  <c r="E167" i="70" a="1"/>
  <c r="E167" i="70" s="1"/>
  <c r="D231" i="64" s="1"/>
  <c r="E168" i="70" a="1"/>
  <c r="E168" i="70" s="1"/>
  <c r="D232" i="64" s="1"/>
  <c r="E113" i="70" a="1"/>
  <c r="E113" i="70" s="1"/>
  <c r="D193" i="64" s="1"/>
  <c r="E114" i="70" a="1"/>
  <c r="E114" i="70" s="1"/>
  <c r="D194" i="64" s="1"/>
  <c r="E115" i="70" a="1"/>
  <c r="E115" i="70" s="1"/>
  <c r="D195" i="64" s="1"/>
  <c r="E116" i="70" a="1"/>
  <c r="E116" i="70"/>
  <c r="D196" i="64" s="1"/>
  <c r="E117" i="70" a="1"/>
  <c r="E117" i="70"/>
  <c r="D197" i="64" s="1"/>
  <c r="E118" i="70" a="1"/>
  <c r="E118" i="70" s="1"/>
  <c r="D198" i="64" s="1"/>
  <c r="E119" i="70" a="1"/>
  <c r="E119" i="70" s="1"/>
  <c r="D199" i="64" s="1"/>
  <c r="E120" i="70" a="1"/>
  <c r="E120" i="70"/>
  <c r="D200" i="64" s="1"/>
  <c r="E121" i="70" a="1"/>
  <c r="E121" i="70"/>
  <c r="D201" i="64" s="1"/>
  <c r="E122" i="70" a="1"/>
  <c r="E122" i="70" s="1"/>
  <c r="D202" i="64" s="1"/>
  <c r="E123" i="70" a="1"/>
  <c r="E123" i="70" s="1"/>
  <c r="D203" i="64" s="1"/>
  <c r="E124" i="70" a="1"/>
  <c r="E124" i="70" s="1"/>
  <c r="D204" i="64" s="1"/>
  <c r="E125" i="70" a="1"/>
  <c r="E125" i="70" s="1"/>
  <c r="D205" i="64" s="1"/>
  <c r="E126" i="70" a="1"/>
  <c r="E126" i="70" s="1"/>
  <c r="D206" i="64" s="1"/>
  <c r="E127" i="70" a="1"/>
  <c r="E127" i="70"/>
  <c r="D207" i="64" s="1"/>
  <c r="E128" i="70" a="1"/>
  <c r="E128" i="70" s="1"/>
  <c r="D208" i="64" s="1"/>
  <c r="E129" i="70" a="1"/>
  <c r="E129" i="70" s="1"/>
  <c r="D209" i="64" s="1"/>
  <c r="E130" i="70" a="1"/>
  <c r="E130" i="70"/>
  <c r="D210" i="64" s="1"/>
  <c r="E131" i="70" a="1"/>
  <c r="E131" i="70"/>
  <c r="D211" i="64" s="1"/>
  <c r="E132" i="70" a="1"/>
  <c r="E132" i="70" s="1"/>
  <c r="D212" i="64" s="1"/>
  <c r="E79" i="70" a="1"/>
  <c r="E44" i="70" a="1"/>
  <c r="E44" i="70" s="1"/>
  <c r="G3" i="72" a="1"/>
  <c r="G3" i="72" s="1"/>
  <c r="G4" i="72" a="1"/>
  <c r="G4" i="72" s="1"/>
  <c r="G5" i="72" a="1"/>
  <c r="G5" i="72" s="1"/>
  <c r="G6" i="72" a="1"/>
  <c r="G6" i="72" s="1"/>
  <c r="G7" i="72" a="1"/>
  <c r="G7" i="72" s="1"/>
  <c r="G8" i="72" a="1"/>
  <c r="G8" i="72" s="1"/>
  <c r="G9" i="72" a="1"/>
  <c r="G9" i="72" s="1"/>
  <c r="G10" i="72" a="1"/>
  <c r="G10" i="72" s="1"/>
  <c r="G11" i="72" a="1"/>
  <c r="G11" i="72" s="1"/>
  <c r="G12" i="72" a="1"/>
  <c r="G12" i="72" s="1"/>
  <c r="G13" i="72" a="1"/>
  <c r="G13" i="72" s="1"/>
  <c r="G14" i="72" a="1"/>
  <c r="G14" i="72" s="1"/>
  <c r="G15" i="72" a="1"/>
  <c r="G15" i="72" s="1"/>
  <c r="G16" i="72" a="1"/>
  <c r="G16" i="72" s="1"/>
  <c r="G17" i="72" a="1"/>
  <c r="G17" i="72" s="1"/>
  <c r="G18" i="72" a="1"/>
  <c r="G18" i="72" s="1"/>
  <c r="G19" i="72" a="1"/>
  <c r="G19" i="72" s="1"/>
  <c r="G20" i="72" a="1"/>
  <c r="G20" i="72" s="1"/>
  <c r="G21" i="72" a="1"/>
  <c r="G21" i="72" s="1"/>
  <c r="G22" i="72" a="1"/>
  <c r="G22" i="72" s="1"/>
  <c r="G23" i="72" a="1"/>
  <c r="G23" i="72" s="1"/>
  <c r="G24" i="72" a="1"/>
  <c r="G24" i="72" s="1"/>
  <c r="G25" i="72" a="1"/>
  <c r="G25" i="72" s="1"/>
  <c r="G26" i="72" a="1"/>
  <c r="G26" i="72" s="1"/>
  <c r="G27" i="72" a="1"/>
  <c r="G27" i="72" s="1"/>
  <c r="G28" i="72" a="1"/>
  <c r="G28" i="72" s="1"/>
  <c r="G29" i="72" a="1"/>
  <c r="G29" i="72" s="1"/>
  <c r="G30" i="72" a="1"/>
  <c r="G30" i="72" s="1"/>
  <c r="G31" i="72" a="1"/>
  <c r="G31" i="72" s="1"/>
  <c r="G32" i="72" a="1"/>
  <c r="G32" i="72" s="1"/>
  <c r="G33" i="72" a="1"/>
  <c r="G33" i="72" s="1"/>
  <c r="G34" i="72" a="1"/>
  <c r="G34" i="72" s="1"/>
  <c r="G35" i="72" a="1"/>
  <c r="G35" i="72" s="1"/>
  <c r="G36" i="72" a="1"/>
  <c r="G36" i="72" s="1"/>
  <c r="G37" i="72" a="1"/>
  <c r="G37" i="72" s="1"/>
  <c r="G38" i="72" a="1"/>
  <c r="G38" i="72" s="1"/>
  <c r="G39" i="72" a="1"/>
  <c r="G39" i="72" s="1"/>
  <c r="G40" i="72" a="1"/>
  <c r="G40" i="72" s="1"/>
  <c r="G41" i="72" a="1"/>
  <c r="G41" i="72" s="1"/>
  <c r="G42" i="72" a="1"/>
  <c r="G42" i="72" s="1"/>
  <c r="G43" i="72" a="1"/>
  <c r="G43" i="72" s="1"/>
  <c r="G44" i="72" a="1"/>
  <c r="G44" i="72" s="1"/>
  <c r="G45" i="72" a="1"/>
  <c r="G45" i="72" s="1"/>
  <c r="G46" i="72" a="1"/>
  <c r="G46" i="72" s="1"/>
  <c r="G47" i="72" a="1"/>
  <c r="G47" i="72" s="1"/>
  <c r="G48" i="72" a="1"/>
  <c r="G48" i="72"/>
  <c r="G49" i="72" a="1"/>
  <c r="G49" i="72"/>
  <c r="G50" i="72" a="1"/>
  <c r="G50" i="72" s="1"/>
  <c r="G51" i="72" a="1"/>
  <c r="G51" i="72" s="1"/>
  <c r="G52" i="72" a="1"/>
  <c r="G52" i="72" s="1"/>
  <c r="G53" i="72" a="1"/>
  <c r="G53" i="72" s="1"/>
  <c r="G54" i="72" a="1"/>
  <c r="G54" i="72" s="1"/>
  <c r="G55" i="72" a="1"/>
  <c r="G55" i="72" s="1"/>
  <c r="G56" i="72" a="1"/>
  <c r="G56" i="72" s="1"/>
  <c r="G57" i="72" a="1"/>
  <c r="G57" i="72" s="1"/>
  <c r="G58" i="72" a="1"/>
  <c r="G58" i="72" s="1"/>
  <c r="G59" i="72" a="1"/>
  <c r="G59" i="72" s="1"/>
  <c r="G60" i="72" a="1"/>
  <c r="G60" i="72" s="1"/>
  <c r="G61" i="72" a="1"/>
  <c r="G61" i="72" s="1"/>
  <c r="G62" i="72" a="1"/>
  <c r="G62" i="72" s="1"/>
  <c r="G63" i="72" a="1"/>
  <c r="G63" i="72" s="1"/>
  <c r="G64" i="72" a="1"/>
  <c r="G64" i="72" s="1"/>
  <c r="G65" i="72" a="1"/>
  <c r="G65" i="72" s="1"/>
  <c r="G66" i="72" a="1"/>
  <c r="G66" i="72" s="1"/>
  <c r="G67" i="72" a="1"/>
  <c r="G67" i="72" s="1"/>
  <c r="G68" i="72" a="1"/>
  <c r="G68" i="72" s="1"/>
  <c r="G69" i="72" a="1"/>
  <c r="G69" i="72" s="1"/>
  <c r="G70" i="72" a="1"/>
  <c r="G70" i="72" s="1"/>
  <c r="G71" i="72" a="1"/>
  <c r="G71" i="72" s="1"/>
  <c r="G72" i="72" a="1"/>
  <c r="G72" i="72" s="1"/>
  <c r="G73" i="72" a="1"/>
  <c r="G73" i="72" s="1"/>
  <c r="G74" i="72" a="1"/>
  <c r="G74" i="72" s="1"/>
  <c r="G75" i="72" a="1"/>
  <c r="G75" i="72" s="1"/>
  <c r="G76" i="72" a="1"/>
  <c r="G76" i="72" s="1"/>
  <c r="G77" i="72" a="1"/>
  <c r="G77" i="72" s="1"/>
  <c r="G78" i="72" a="1"/>
  <c r="G78" i="72" s="1"/>
  <c r="G79" i="72" a="1"/>
  <c r="G79" i="72" s="1"/>
  <c r="G80" i="72" a="1"/>
  <c r="G80" i="72" s="1"/>
  <c r="G81" i="72" a="1"/>
  <c r="G81" i="72" s="1"/>
  <c r="G82" i="72" a="1"/>
  <c r="G82" i="72" s="1"/>
  <c r="G83" i="72" a="1"/>
  <c r="G83" i="72" s="1"/>
  <c r="G84" i="72" a="1"/>
  <c r="G84" i="72" s="1"/>
  <c r="G85" i="72" a="1"/>
  <c r="G85" i="72" s="1"/>
  <c r="G86" i="72" a="1"/>
  <c r="G86" i="72" s="1"/>
  <c r="G87" i="72" a="1"/>
  <c r="G87" i="72" s="1"/>
  <c r="G88" i="72" a="1"/>
  <c r="G88" i="72" s="1"/>
  <c r="G89" i="72" a="1"/>
  <c r="G89" i="72" s="1"/>
  <c r="G90" i="72" a="1"/>
  <c r="G90" i="72" s="1"/>
  <c r="G91" i="72" a="1"/>
  <c r="G91" i="72" s="1"/>
  <c r="G92" i="72" a="1"/>
  <c r="G92" i="72" s="1"/>
  <c r="F3" i="72"/>
  <c r="F4" i="72"/>
  <c r="F5" i="72"/>
  <c r="F6" i="72"/>
  <c r="F7" i="72"/>
  <c r="F8" i="72"/>
  <c r="F9" i="72"/>
  <c r="F10" i="72"/>
  <c r="F11" i="72"/>
  <c r="F12" i="72"/>
  <c r="F13" i="72"/>
  <c r="F14" i="72"/>
  <c r="F15" i="72"/>
  <c r="F16" i="72"/>
  <c r="F17" i="72"/>
  <c r="F18" i="72"/>
  <c r="F19" i="72"/>
  <c r="F20" i="72"/>
  <c r="F21" i="72"/>
  <c r="F22" i="72"/>
  <c r="F23" i="72"/>
  <c r="F24" i="72"/>
  <c r="F25" i="72"/>
  <c r="F26" i="72"/>
  <c r="F27" i="72"/>
  <c r="F28" i="72"/>
  <c r="F29" i="72"/>
  <c r="F30" i="72"/>
  <c r="F31" i="72"/>
  <c r="F32" i="72"/>
  <c r="F33" i="72"/>
  <c r="F34" i="72"/>
  <c r="F35" i="72"/>
  <c r="F36" i="72"/>
  <c r="F37" i="72"/>
  <c r="F38" i="72"/>
  <c r="F39" i="72"/>
  <c r="F40" i="72"/>
  <c r="F41" i="72"/>
  <c r="F42" i="72"/>
  <c r="F43" i="72"/>
  <c r="F44" i="72"/>
  <c r="F45" i="72"/>
  <c r="F46" i="72"/>
  <c r="F47" i="72"/>
  <c r="F48" i="72"/>
  <c r="F49" i="72"/>
  <c r="F50" i="72"/>
  <c r="F51" i="72"/>
  <c r="F52" i="72"/>
  <c r="F53" i="72"/>
  <c r="F54" i="72"/>
  <c r="F55" i="72"/>
  <c r="F56" i="72"/>
  <c r="F57" i="72"/>
  <c r="F58" i="72"/>
  <c r="F59" i="72"/>
  <c r="F60" i="72"/>
  <c r="F61" i="72"/>
  <c r="F62" i="72"/>
  <c r="F63" i="72"/>
  <c r="F64" i="72"/>
  <c r="F65" i="72"/>
  <c r="F66" i="72"/>
  <c r="F67" i="72"/>
  <c r="F68" i="72"/>
  <c r="F69" i="72"/>
  <c r="F70" i="72"/>
  <c r="F71" i="72"/>
  <c r="F72" i="72"/>
  <c r="F73" i="72"/>
  <c r="F74" i="72"/>
  <c r="F75" i="72"/>
  <c r="F76" i="72"/>
  <c r="F77" i="72"/>
  <c r="F78" i="72"/>
  <c r="F79" i="72"/>
  <c r="F80" i="72"/>
  <c r="F81" i="72"/>
  <c r="F82" i="72"/>
  <c r="F83" i="72"/>
  <c r="F84" i="72"/>
  <c r="F85" i="72"/>
  <c r="F86" i="72"/>
  <c r="F87" i="72"/>
  <c r="F88" i="72"/>
  <c r="F89" i="72"/>
  <c r="F90" i="72"/>
  <c r="F91" i="72"/>
  <c r="F92" i="72"/>
  <c r="E27" i="70" a="1"/>
  <c r="E27" i="70" s="1"/>
  <c r="D150" i="64" s="1"/>
  <c r="E26" i="70" a="1"/>
  <c r="E26" i="70" s="1"/>
  <c r="D149" i="64" s="1"/>
  <c r="E25" i="70"/>
  <c r="D148" i="64" s="1"/>
  <c r="D282" i="64"/>
  <c r="D281" i="64"/>
  <c r="D252" i="64"/>
  <c r="D251" i="64"/>
  <c r="D250" i="64"/>
  <c r="D249" i="64"/>
  <c r="D248" i="64"/>
  <c r="D247" i="64"/>
  <c r="D246" i="64"/>
  <c r="D245" i="64"/>
  <c r="D244" i="64"/>
  <c r="D243" i="64"/>
  <c r="D242" i="64"/>
  <c r="D241" i="64"/>
  <c r="D240" i="64"/>
  <c r="D239" i="64"/>
  <c r="D238" i="64"/>
  <c r="D237" i="64"/>
  <c r="D236" i="64"/>
  <c r="D235" i="64"/>
  <c r="D234" i="64"/>
  <c r="E28" i="83" l="1"/>
  <c r="D5" i="64" s="1"/>
  <c r="BK156" i="83"/>
  <c r="BL155" i="83"/>
  <c r="BM155" i="83" s="1"/>
  <c r="BN155" i="83" s="1"/>
  <c r="BO155" i="83" s="1"/>
  <c r="BP155" i="83" s="1"/>
  <c r="BQ155" i="83" s="1"/>
  <c r="BR155" i="83" s="1"/>
  <c r="BS155" i="83" s="1"/>
  <c r="BT155" i="83" s="1"/>
  <c r="BU155" i="83" s="1"/>
  <c r="BV155" i="83" s="1"/>
  <c r="BW155" i="83" s="1"/>
  <c r="BX155" i="83" s="1"/>
  <c r="BY155" i="83" s="1"/>
  <c r="BZ155" i="83" s="1"/>
  <c r="CA155" i="83" s="1"/>
  <c r="CB155" i="83" s="1"/>
  <c r="CC155" i="83" s="1"/>
  <c r="CD155" i="83" s="1"/>
  <c r="CE155" i="83" s="1"/>
  <c r="CF155" i="83" s="1"/>
  <c r="CG155" i="83" s="1"/>
  <c r="CH155" i="83" s="1"/>
  <c r="CI155" i="83" s="1"/>
  <c r="CJ155" i="83" s="1"/>
  <c r="CK155" i="83" s="1"/>
  <c r="CL155" i="83" s="1"/>
  <c r="CM155" i="83" s="1"/>
  <c r="CN155" i="83" s="1"/>
  <c r="CO155" i="83" s="1"/>
  <c r="CP155" i="83" s="1"/>
  <c r="CQ155" i="83" s="1"/>
  <c r="CR155" i="83" s="1"/>
  <c r="CS155" i="83" s="1"/>
  <c r="CT155" i="83" s="1"/>
  <c r="CU155" i="83" s="1"/>
  <c r="CV155" i="83" s="1"/>
  <c r="CW155" i="83" s="1"/>
  <c r="CX155" i="83" s="1"/>
  <c r="CY155" i="83" s="1"/>
  <c r="CZ155" i="83" s="1"/>
  <c r="DA155" i="83" s="1"/>
  <c r="DB155" i="83" s="1"/>
  <c r="DC155" i="83" s="1"/>
  <c r="DD155" i="83" s="1"/>
  <c r="DE155" i="83" s="1"/>
  <c r="DF155" i="83" s="1"/>
  <c r="DG155" i="83" s="1"/>
  <c r="DH155" i="83" s="1"/>
  <c r="DI155" i="83" s="1"/>
  <c r="DJ155" i="83" s="1"/>
  <c r="DK155" i="83" s="1"/>
  <c r="DL155" i="83" s="1"/>
  <c r="DM155" i="83" s="1"/>
  <c r="DN155" i="83" s="1"/>
  <c r="DO155" i="83" s="1"/>
  <c r="DP155" i="83" s="1"/>
  <c r="DQ155" i="83" s="1"/>
  <c r="DR155" i="83" s="1"/>
  <c r="DS155" i="83" s="1"/>
  <c r="DT155" i="83" s="1"/>
  <c r="DU155" i="83" s="1"/>
  <c r="DV155" i="83" s="1"/>
  <c r="DW155" i="83" s="1"/>
  <c r="DX155" i="83" s="1"/>
  <c r="DY155" i="83" s="1"/>
  <c r="DZ155" i="83" s="1"/>
  <c r="EA155" i="83" s="1"/>
  <c r="EB155" i="83" s="1"/>
  <c r="EC155" i="83" s="1"/>
  <c r="ED155" i="83" s="1"/>
  <c r="EE155" i="83" s="1"/>
  <c r="EF155" i="83" s="1"/>
  <c r="EG155" i="83" s="1"/>
  <c r="EH155" i="83" s="1"/>
  <c r="EI155" i="83" s="1"/>
  <c r="EJ155" i="83" s="1"/>
  <c r="EK155" i="83" s="1"/>
  <c r="EL155" i="83" s="1"/>
  <c r="EM155" i="83" s="1"/>
  <c r="EN155" i="83" s="1"/>
  <c r="EO155" i="83" s="1"/>
  <c r="EP155" i="83" s="1"/>
  <c r="EQ155" i="83" s="1"/>
  <c r="ER155" i="83" s="1"/>
  <c r="ES155" i="83" s="1"/>
  <c r="ET155" i="83" s="1"/>
  <c r="EU155" i="83" s="1"/>
  <c r="EV155" i="83" s="1"/>
  <c r="EW155" i="83" s="1"/>
  <c r="EX155" i="83" s="1"/>
  <c r="EY155" i="83" s="1"/>
  <c r="EZ155" i="83" s="1"/>
  <c r="FA155" i="83" s="1"/>
  <c r="FB155" i="83" s="1"/>
  <c r="FC155" i="83" s="1"/>
  <c r="FD155" i="83" s="1"/>
  <c r="FE155" i="83" s="1"/>
  <c r="FF155" i="83" s="1"/>
  <c r="FG155" i="83" s="1"/>
  <c r="FH155" i="83" s="1"/>
  <c r="FI155" i="83" s="1"/>
  <c r="FJ155" i="83" s="1"/>
  <c r="FK155" i="83" s="1"/>
  <c r="FL155" i="83" s="1"/>
  <c r="FM155" i="83" s="1"/>
  <c r="FN155" i="83" s="1"/>
  <c r="FO155" i="83" s="1"/>
  <c r="FP155" i="83" s="1"/>
  <c r="FQ155" i="83" s="1"/>
  <c r="FR155" i="83" s="1"/>
  <c r="FS155" i="83" s="1"/>
  <c r="FT155" i="83" s="1"/>
  <c r="FU155" i="83" s="1"/>
  <c r="FV155" i="83" s="1"/>
  <c r="FW155" i="83" s="1"/>
  <c r="FX155" i="83" s="1"/>
  <c r="FY155" i="83" s="1"/>
  <c r="FZ155" i="83" s="1"/>
  <c r="GA155" i="83" s="1"/>
  <c r="GB155" i="83" s="1"/>
  <c r="GC155" i="83" s="1"/>
  <c r="GD155" i="83" s="1"/>
  <c r="GE155" i="83" s="1"/>
  <c r="GF155" i="83" s="1"/>
  <c r="GG155" i="83" s="1"/>
  <c r="GH155" i="83" s="1"/>
  <c r="GI155" i="83" s="1"/>
  <c r="GJ155" i="83" s="1"/>
  <c r="GK155" i="83" s="1"/>
  <c r="GL155" i="83" s="1"/>
  <c r="GM155" i="83" s="1"/>
  <c r="GN155" i="83" s="1"/>
  <c r="GO155" i="83" s="1"/>
  <c r="GP155" i="83" s="1"/>
  <c r="GQ155" i="83" s="1"/>
  <c r="GR155" i="83" s="1"/>
  <c r="GS155" i="83" s="1"/>
  <c r="GT155" i="83" s="1"/>
  <c r="GU155" i="83" s="1"/>
  <c r="GV155" i="83" s="1"/>
  <c r="GW155" i="83" s="1"/>
  <c r="GX155" i="83" s="1"/>
  <c r="GY155" i="83" s="1"/>
  <c r="GZ155" i="83" s="1"/>
  <c r="HA155" i="83" s="1"/>
  <c r="HB155" i="83" s="1"/>
  <c r="HC155" i="83" s="1"/>
  <c r="E51" i="83"/>
  <c r="D8" i="64" s="1"/>
  <c r="D26" i="64"/>
  <c r="D21" i="64"/>
  <c r="D18" i="64"/>
  <c r="D15" i="64"/>
  <c r="D11" i="64"/>
  <c r="D25" i="64"/>
  <c r="D16" i="64"/>
  <c r="D14" i="64"/>
  <c r="D12" i="64"/>
  <c r="D9" i="64"/>
  <c r="D27" i="64"/>
  <c r="D19" i="64"/>
  <c r="D23" i="64"/>
  <c r="D22" i="64"/>
  <c r="D24" i="64"/>
  <c r="D20" i="64"/>
  <c r="D10" i="64"/>
  <c r="D13" i="64"/>
  <c r="D17" i="64"/>
  <c r="D285" i="64"/>
  <c r="BP4" i="84"/>
  <c r="BQ1" i="84"/>
  <c r="BR1" i="84"/>
  <c r="BS1" i="84"/>
  <c r="BT1" i="84"/>
  <c r="BU1" i="84"/>
  <c r="BV1" i="84"/>
  <c r="J395" i="81"/>
  <c r="K395" i="81"/>
  <c r="J396" i="81"/>
  <c r="K396" i="81"/>
  <c r="J397" i="81"/>
  <c r="K397" i="81"/>
  <c r="J398" i="81"/>
  <c r="K398" i="81"/>
  <c r="J399" i="81"/>
  <c r="K399" i="81"/>
  <c r="J400" i="81"/>
  <c r="K400" i="81"/>
  <c r="J401" i="81"/>
  <c r="K401" i="81"/>
  <c r="J402" i="81"/>
  <c r="K402" i="81"/>
  <c r="J403" i="81"/>
  <c r="K403" i="81"/>
  <c r="J404" i="81"/>
  <c r="K404" i="81"/>
  <c r="J405" i="81"/>
  <c r="K405" i="81"/>
  <c r="J406" i="81"/>
  <c r="K406" i="81"/>
  <c r="J407" i="81"/>
  <c r="K407" i="81"/>
  <c r="J408" i="81"/>
  <c r="K408" i="81"/>
  <c r="J409" i="81"/>
  <c r="K409" i="81"/>
  <c r="J410" i="81"/>
  <c r="K410" i="81"/>
  <c r="J411" i="81"/>
  <c r="K411" i="81"/>
  <c r="J412" i="81"/>
  <c r="K412" i="81"/>
  <c r="J413" i="81"/>
  <c r="K413" i="81"/>
  <c r="J414" i="81"/>
  <c r="K414" i="81"/>
  <c r="J415" i="81"/>
  <c r="K415" i="81"/>
  <c r="J416" i="81"/>
  <c r="K416" i="81"/>
  <c r="J417" i="81"/>
  <c r="K417" i="81"/>
  <c r="J418" i="81"/>
  <c r="K418" i="81"/>
  <c r="J419" i="81"/>
  <c r="K419" i="81"/>
  <c r="J420" i="81"/>
  <c r="K420" i="81"/>
  <c r="J421" i="81"/>
  <c r="K421" i="81"/>
  <c r="J422" i="81"/>
  <c r="K422" i="81"/>
  <c r="J423" i="81"/>
  <c r="K423" i="81"/>
  <c r="J424" i="81"/>
  <c r="K424" i="81"/>
  <c r="J425" i="81"/>
  <c r="K425" i="81"/>
  <c r="J426" i="81"/>
  <c r="K426" i="81"/>
  <c r="J427" i="81"/>
  <c r="K427" i="81"/>
  <c r="J428" i="81"/>
  <c r="K428" i="81"/>
  <c r="J429" i="81"/>
  <c r="K429" i="81"/>
  <c r="J430" i="81"/>
  <c r="K430" i="81"/>
  <c r="J431" i="81"/>
  <c r="K431" i="81"/>
  <c r="J432" i="81"/>
  <c r="K432" i="81"/>
  <c r="J433" i="81"/>
  <c r="K433" i="81"/>
  <c r="J434" i="81"/>
  <c r="K434" i="81"/>
  <c r="J435" i="81"/>
  <c r="K435" i="81"/>
  <c r="J436" i="81"/>
  <c r="K436" i="81"/>
  <c r="J437" i="81"/>
  <c r="K437" i="81"/>
  <c r="J438" i="81"/>
  <c r="K438" i="81"/>
  <c r="J439" i="81"/>
  <c r="K439" i="81"/>
  <c r="J440" i="81"/>
  <c r="K440" i="81"/>
  <c r="J441" i="81"/>
  <c r="K441" i="81"/>
  <c r="J442" i="81"/>
  <c r="K442" i="81"/>
  <c r="J443" i="81"/>
  <c r="K443" i="81"/>
  <c r="J444" i="81"/>
  <c r="K444" i="81"/>
  <c r="J445" i="81"/>
  <c r="K445" i="81"/>
  <c r="J446" i="81"/>
  <c r="K446" i="81"/>
  <c r="J447" i="81"/>
  <c r="K447" i="81"/>
  <c r="J448" i="81"/>
  <c r="K448" i="81"/>
  <c r="J449" i="81"/>
  <c r="K449" i="81"/>
  <c r="J450" i="81"/>
  <c r="K450" i="81"/>
  <c r="J451" i="81"/>
  <c r="K451" i="81"/>
  <c r="J452" i="81"/>
  <c r="K452" i="81"/>
  <c r="J453" i="81"/>
  <c r="K453" i="81"/>
  <c r="J454" i="81"/>
  <c r="K454" i="81"/>
  <c r="J455" i="81"/>
  <c r="K455" i="81"/>
  <c r="J456" i="81"/>
  <c r="K456" i="81"/>
  <c r="J457" i="81"/>
  <c r="K457" i="81"/>
  <c r="J458" i="81"/>
  <c r="K458" i="81"/>
  <c r="J459" i="81"/>
  <c r="K459" i="81"/>
  <c r="J460" i="81"/>
  <c r="K460" i="81"/>
  <c r="J461" i="81"/>
  <c r="K461" i="81"/>
  <c r="J462" i="81"/>
  <c r="K462" i="81"/>
  <c r="J463" i="81"/>
  <c r="K463" i="81"/>
  <c r="J464" i="81"/>
  <c r="K464" i="81"/>
  <c r="J465" i="81"/>
  <c r="K465" i="81"/>
  <c r="J466" i="81"/>
  <c r="K466" i="81"/>
  <c r="J467" i="81"/>
  <c r="K467" i="81"/>
  <c r="J468" i="81"/>
  <c r="K468" i="81"/>
  <c r="J469" i="81"/>
  <c r="K469" i="81"/>
  <c r="J470" i="81"/>
  <c r="K470" i="81"/>
  <c r="J471" i="81"/>
  <c r="K471" i="81"/>
  <c r="J521" i="81"/>
  <c r="K521" i="81"/>
  <c r="J522" i="81"/>
  <c r="K522" i="81"/>
  <c r="J523" i="81"/>
  <c r="K523" i="81"/>
  <c r="J524" i="81"/>
  <c r="K524" i="81"/>
  <c r="J915" i="81"/>
  <c r="K915" i="81"/>
  <c r="J916" i="81"/>
  <c r="K916" i="81"/>
  <c r="J917" i="81"/>
  <c r="K917" i="81"/>
  <c r="J918" i="81"/>
  <c r="K918" i="81"/>
  <c r="J919" i="81"/>
  <c r="K919" i="81"/>
  <c r="J920" i="81"/>
  <c r="K920" i="81"/>
  <c r="J921" i="81"/>
  <c r="K921" i="81"/>
  <c r="J922" i="81"/>
  <c r="K922" i="81"/>
  <c r="J923" i="81"/>
  <c r="K923" i="81"/>
  <c r="J924" i="81"/>
  <c r="K924" i="81"/>
  <c r="J925" i="81"/>
  <c r="K925" i="81"/>
  <c r="J926" i="81"/>
  <c r="K926" i="81"/>
  <c r="J927" i="81"/>
  <c r="K927" i="81"/>
  <c r="J928" i="81"/>
  <c r="K928" i="81"/>
  <c r="J929" i="81"/>
  <c r="K929" i="81"/>
  <c r="J930" i="81"/>
  <c r="K930" i="81"/>
  <c r="J931" i="81"/>
  <c r="K931" i="81"/>
  <c r="J932" i="81"/>
  <c r="K932" i="81"/>
  <c r="J933" i="81"/>
  <c r="K933" i="81"/>
  <c r="J934" i="81"/>
  <c r="K934" i="81"/>
  <c r="J935" i="81"/>
  <c r="K935" i="81"/>
  <c r="J936" i="81"/>
  <c r="K936" i="81"/>
  <c r="J937" i="81"/>
  <c r="K937" i="81"/>
  <c r="J938" i="81"/>
  <c r="K938" i="81"/>
  <c r="J939" i="81"/>
  <c r="K939" i="81"/>
  <c r="J940" i="81"/>
  <c r="K940" i="81"/>
  <c r="J941" i="81"/>
  <c r="K941" i="81"/>
  <c r="J942" i="81"/>
  <c r="K942" i="81"/>
  <c r="J943" i="81"/>
  <c r="K943" i="81"/>
  <c r="J944" i="81"/>
  <c r="K944" i="81"/>
  <c r="J945" i="81"/>
  <c r="K945" i="81"/>
  <c r="J946" i="81"/>
  <c r="K946" i="81"/>
  <c r="J947" i="81"/>
  <c r="K947" i="81"/>
  <c r="J948" i="81"/>
  <c r="K948" i="81"/>
  <c r="J949" i="81"/>
  <c r="K949" i="81"/>
  <c r="J950" i="81"/>
  <c r="K950" i="81"/>
  <c r="J951" i="81"/>
  <c r="K951" i="81"/>
  <c r="J952" i="81"/>
  <c r="K952" i="81"/>
  <c r="J953" i="81"/>
  <c r="K953" i="81"/>
  <c r="J954" i="81"/>
  <c r="K954" i="81"/>
  <c r="J955" i="81"/>
  <c r="K955" i="81"/>
  <c r="J956" i="81"/>
  <c r="K956" i="81"/>
  <c r="J957" i="81"/>
  <c r="K957" i="81"/>
  <c r="J958" i="81"/>
  <c r="K958" i="81"/>
  <c r="J988" i="81"/>
  <c r="K988" i="81"/>
  <c r="J989" i="81"/>
  <c r="K989" i="81"/>
  <c r="J990" i="81"/>
  <c r="K990" i="81"/>
  <c r="J991" i="81"/>
  <c r="K991" i="81"/>
  <c r="J992" i="81"/>
  <c r="K992" i="81"/>
  <c r="J993" i="81"/>
  <c r="K993" i="81"/>
  <c r="J994" i="81"/>
  <c r="K994" i="81"/>
  <c r="J995" i="81"/>
  <c r="K995" i="81"/>
  <c r="J996" i="81"/>
  <c r="K996" i="81"/>
  <c r="J997" i="81"/>
  <c r="K997" i="81"/>
  <c r="J998" i="81"/>
  <c r="K998" i="81"/>
  <c r="J999" i="81"/>
  <c r="K999" i="81"/>
  <c r="J1000" i="81"/>
  <c r="K1000" i="81"/>
  <c r="J1001" i="81"/>
  <c r="K1001" i="81"/>
  <c r="J1002" i="81"/>
  <c r="K1002" i="81"/>
  <c r="J1003" i="81"/>
  <c r="K1003" i="81"/>
  <c r="J1004" i="81"/>
  <c r="K1004" i="81"/>
  <c r="J1005" i="81"/>
  <c r="K1005" i="81"/>
  <c r="J1006" i="81"/>
  <c r="K1006" i="81"/>
  <c r="J1007" i="81"/>
  <c r="K1007" i="81"/>
  <c r="J1008" i="81"/>
  <c r="K1008" i="81"/>
  <c r="J1009" i="81"/>
  <c r="K1009" i="81"/>
  <c r="J1010" i="81"/>
  <c r="K1010" i="81"/>
  <c r="J1011" i="81"/>
  <c r="K1011" i="81"/>
  <c r="J1012" i="81"/>
  <c r="K1012" i="81"/>
  <c r="J1013" i="81"/>
  <c r="K1013" i="81"/>
  <c r="J1014" i="81"/>
  <c r="K1014" i="81"/>
  <c r="J1015" i="81"/>
  <c r="K1015" i="81"/>
  <c r="J1016" i="81"/>
  <c r="K1016" i="81"/>
  <c r="J1017" i="81"/>
  <c r="K1017" i="81"/>
  <c r="J1018" i="81"/>
  <c r="K1018" i="81"/>
  <c r="J1019" i="81"/>
  <c r="K1019" i="81"/>
  <c r="J1181" i="81"/>
  <c r="K1181" i="81"/>
  <c r="J1182" i="81"/>
  <c r="K1182" i="81"/>
  <c r="J1183" i="81"/>
  <c r="K1183" i="81"/>
  <c r="J1184" i="81"/>
  <c r="K1184" i="81"/>
  <c r="J1185" i="81"/>
  <c r="K1185" i="81"/>
  <c r="J1186" i="81"/>
  <c r="K1186" i="81"/>
  <c r="J1187" i="81"/>
  <c r="K1187" i="81"/>
  <c r="J1188" i="81"/>
  <c r="K1188" i="81"/>
  <c r="J1189" i="81"/>
  <c r="K1189" i="81"/>
  <c r="J1190" i="81"/>
  <c r="K1190" i="81"/>
  <c r="J1191" i="81"/>
  <c r="K1191" i="81"/>
  <c r="J1192" i="81"/>
  <c r="K1192" i="81"/>
  <c r="J1193" i="81"/>
  <c r="K1193" i="81"/>
  <c r="J1194" i="81"/>
  <c r="K1194" i="81"/>
  <c r="J1195" i="81"/>
  <c r="K1195" i="81"/>
  <c r="J1196" i="81"/>
  <c r="K1196" i="81"/>
  <c r="J1197" i="81"/>
  <c r="K1197" i="81"/>
  <c r="J1198" i="81"/>
  <c r="K1198" i="81"/>
  <c r="J1199" i="81"/>
  <c r="K1199" i="81"/>
  <c r="J1200" i="81"/>
  <c r="K1200" i="81"/>
  <c r="J1201" i="81"/>
  <c r="K1201" i="81"/>
  <c r="J1202" i="81"/>
  <c r="K1202" i="81"/>
  <c r="J1203" i="81"/>
  <c r="K1203" i="81"/>
  <c r="J1204" i="81"/>
  <c r="K1204" i="81"/>
  <c r="J1205" i="81"/>
  <c r="K1205" i="81"/>
  <c r="J1206" i="81"/>
  <c r="K1206" i="81"/>
  <c r="J1207" i="81"/>
  <c r="K1207" i="81"/>
  <c r="J1208" i="81"/>
  <c r="K1208" i="81"/>
  <c r="J1209" i="81"/>
  <c r="K1209" i="81"/>
  <c r="J1210" i="81"/>
  <c r="K1210" i="81"/>
  <c r="J1211" i="81"/>
  <c r="K1211" i="81"/>
  <c r="J1212" i="81"/>
  <c r="K1212" i="81"/>
  <c r="J1213" i="81"/>
  <c r="K1213" i="81"/>
  <c r="J1214" i="81"/>
  <c r="K1214" i="81"/>
  <c r="J1215" i="81"/>
  <c r="K1215" i="81"/>
  <c r="J1307" i="81"/>
  <c r="K1307" i="81"/>
  <c r="J1308" i="81"/>
  <c r="K1308" i="81"/>
  <c r="J1309" i="81"/>
  <c r="K1309" i="81"/>
  <c r="J1310" i="81"/>
  <c r="K1310" i="81"/>
  <c r="J1311" i="81"/>
  <c r="K1311" i="81"/>
  <c r="J1312" i="81"/>
  <c r="K1312" i="81"/>
  <c r="J1313" i="81"/>
  <c r="K1313" i="81"/>
  <c r="J1314" i="81"/>
  <c r="K1314" i="81"/>
  <c r="J1315" i="81"/>
  <c r="K1315" i="81"/>
  <c r="J1316" i="81"/>
  <c r="K1316" i="81"/>
  <c r="J1317" i="81"/>
  <c r="K1317" i="81"/>
  <c r="J1318" i="81"/>
  <c r="K1318" i="81"/>
  <c r="J1319" i="81"/>
  <c r="K1319" i="81"/>
  <c r="J1320" i="81"/>
  <c r="K1320" i="81"/>
  <c r="J1321" i="81"/>
  <c r="K1321" i="81"/>
  <c r="J1322" i="81"/>
  <c r="K1322" i="81"/>
  <c r="J1323" i="81"/>
  <c r="K1323" i="81"/>
  <c r="J1324" i="81"/>
  <c r="K1324" i="81"/>
  <c r="J1325" i="81"/>
  <c r="K1325" i="81"/>
  <c r="J1326" i="81"/>
  <c r="K1326" i="81"/>
  <c r="J1327" i="81"/>
  <c r="K1327" i="81"/>
  <c r="J1328" i="81"/>
  <c r="K1328" i="81"/>
  <c r="J1329" i="81"/>
  <c r="K1329" i="81"/>
  <c r="J1330" i="81"/>
  <c r="K1330" i="81"/>
  <c r="J1331" i="81"/>
  <c r="K1331" i="81"/>
  <c r="J1332" i="81"/>
  <c r="K1332" i="81"/>
  <c r="J1333" i="81"/>
  <c r="K1333" i="81"/>
  <c r="J1334" i="81"/>
  <c r="K1334" i="81"/>
  <c r="J1335" i="81"/>
  <c r="K1335" i="81"/>
  <c r="J1336" i="81"/>
  <c r="K1336" i="81"/>
  <c r="J1337" i="81"/>
  <c r="K1337" i="81"/>
  <c r="J1338" i="81"/>
  <c r="K1338" i="81"/>
  <c r="J1339" i="81"/>
  <c r="K1339" i="81"/>
  <c r="J1340" i="81"/>
  <c r="K1340" i="81"/>
  <c r="J1341" i="81"/>
  <c r="K1341" i="81"/>
  <c r="J1342" i="81"/>
  <c r="K1342" i="81"/>
  <c r="J1343" i="81"/>
  <c r="K1343" i="81"/>
  <c r="J1344" i="81"/>
  <c r="K1344" i="81"/>
  <c r="J1345" i="81"/>
  <c r="K1345" i="81"/>
  <c r="J1346" i="81"/>
  <c r="K1346" i="81"/>
  <c r="J1347" i="81"/>
  <c r="K1347" i="81"/>
  <c r="J1348" i="81"/>
  <c r="K1348" i="81"/>
  <c r="J1349" i="81"/>
  <c r="K1349" i="81"/>
  <c r="J1350" i="81"/>
  <c r="K1350" i="81"/>
  <c r="J1352" i="81"/>
  <c r="K1352" i="81"/>
  <c r="J1353" i="81"/>
  <c r="K1353" i="81"/>
  <c r="J1354" i="81"/>
  <c r="K1354" i="81"/>
  <c r="J1355" i="81"/>
  <c r="K1355" i="81"/>
  <c r="J1356" i="81"/>
  <c r="K1356" i="81"/>
  <c r="J1357" i="81"/>
  <c r="K1357" i="81"/>
  <c r="J1358" i="81"/>
  <c r="K1358" i="81"/>
  <c r="J1359" i="81"/>
  <c r="K1359" i="81"/>
  <c r="J1360" i="81"/>
  <c r="K1360" i="81"/>
  <c r="J1361" i="81"/>
  <c r="K1361" i="81"/>
  <c r="J1362" i="81"/>
  <c r="K1362" i="81"/>
  <c r="J1363" i="81"/>
  <c r="K1363" i="81"/>
  <c r="J1364" i="81"/>
  <c r="K1364" i="81"/>
  <c r="J1365" i="81"/>
  <c r="K1365" i="81"/>
  <c r="J1366" i="81"/>
  <c r="K1366" i="81"/>
  <c r="J1367" i="81"/>
  <c r="K1367" i="81"/>
  <c r="J1368" i="81"/>
  <c r="K1368" i="81"/>
  <c r="J1369" i="81"/>
  <c r="K1369" i="81"/>
  <c r="J1370" i="81"/>
  <c r="K1370" i="81"/>
  <c r="J1371" i="81"/>
  <c r="K1371" i="81"/>
  <c r="J1372" i="81"/>
  <c r="K1372" i="81"/>
  <c r="J1373" i="81"/>
  <c r="K1373" i="81"/>
  <c r="J1374" i="81"/>
  <c r="K1374" i="81"/>
  <c r="J1375" i="81"/>
  <c r="K1375" i="81"/>
  <c r="J1376" i="81"/>
  <c r="K1376" i="81"/>
  <c r="J1377" i="81"/>
  <c r="K1377" i="81"/>
  <c r="J1378" i="81"/>
  <c r="K1378" i="81"/>
  <c r="J1379" i="81"/>
  <c r="K1379" i="81"/>
  <c r="J1380" i="81"/>
  <c r="K1380" i="81"/>
  <c r="J1381" i="81"/>
  <c r="K1381" i="81"/>
  <c r="J1382" i="81"/>
  <c r="K1382" i="81"/>
  <c r="J1383" i="81"/>
  <c r="K1383" i="81"/>
  <c r="J1384" i="81"/>
  <c r="K1384" i="81"/>
  <c r="J1385" i="81"/>
  <c r="K1385" i="81"/>
  <c r="J1386" i="81"/>
  <c r="K1386" i="81"/>
  <c r="J1387" i="81"/>
  <c r="K1387" i="81"/>
  <c r="J1388" i="81"/>
  <c r="K1388" i="81"/>
  <c r="J1389" i="81"/>
  <c r="K1389" i="81"/>
  <c r="J1390" i="81"/>
  <c r="K1390" i="81"/>
  <c r="J1391" i="81"/>
  <c r="K1391" i="81"/>
  <c r="J1392" i="81"/>
  <c r="K1392" i="81"/>
  <c r="J1393" i="81"/>
  <c r="K1393" i="81"/>
  <c r="J1394" i="81"/>
  <c r="K1394" i="81"/>
  <c r="J1395" i="81"/>
  <c r="K1395" i="81"/>
  <c r="J1396" i="81"/>
  <c r="K1396" i="81"/>
  <c r="J1397" i="81"/>
  <c r="K1397" i="81"/>
  <c r="J1398" i="81"/>
  <c r="K1398" i="81"/>
  <c r="J1399" i="81"/>
  <c r="K1399" i="81"/>
  <c r="J1423" i="81"/>
  <c r="K1423" i="81"/>
  <c r="J1424" i="81"/>
  <c r="K1424" i="81"/>
  <c r="J1425" i="81"/>
  <c r="K1425" i="81"/>
  <c r="J1426" i="81"/>
  <c r="K1426" i="81"/>
  <c r="J1427" i="81"/>
  <c r="K1427" i="81"/>
  <c r="J1428" i="81"/>
  <c r="K1428" i="81"/>
  <c r="J1429" i="81"/>
  <c r="K1429" i="81"/>
  <c r="J1430" i="81"/>
  <c r="K1430" i="81"/>
  <c r="J1431" i="81"/>
  <c r="K1431" i="81"/>
  <c r="J1432" i="81"/>
  <c r="K1432" i="81"/>
  <c r="J1433" i="81"/>
  <c r="K1433" i="81"/>
  <c r="J1434" i="81"/>
  <c r="K1434" i="81"/>
  <c r="J1435" i="81"/>
  <c r="K1435" i="81"/>
  <c r="J1436" i="81"/>
  <c r="K1436" i="81"/>
  <c r="J1437" i="81"/>
  <c r="K1437" i="81"/>
  <c r="J1438" i="81"/>
  <c r="K1438" i="81"/>
  <c r="J1439" i="81"/>
  <c r="K1439" i="81"/>
  <c r="J1440" i="81"/>
  <c r="K1440" i="81"/>
  <c r="J1441" i="81"/>
  <c r="K1441" i="81"/>
  <c r="J25" i="81"/>
  <c r="K25" i="81"/>
  <c r="J140" i="81"/>
  <c r="K140" i="81"/>
  <c r="J141" i="81"/>
  <c r="K141" i="81"/>
  <c r="J143" i="81"/>
  <c r="K143" i="81"/>
  <c r="J144" i="81"/>
  <c r="K144" i="81"/>
  <c r="J145" i="81"/>
  <c r="K145" i="81"/>
  <c r="J146" i="81"/>
  <c r="K146" i="81"/>
  <c r="J147" i="81"/>
  <c r="K147" i="81"/>
  <c r="J148" i="81"/>
  <c r="K148" i="81"/>
  <c r="J149" i="81"/>
  <c r="K149" i="81"/>
  <c r="J150" i="81"/>
  <c r="K150" i="81"/>
  <c r="J151" i="81"/>
  <c r="K151" i="81"/>
  <c r="J152" i="81"/>
  <c r="K152" i="81"/>
  <c r="J153" i="81"/>
  <c r="K153" i="81"/>
  <c r="J154" i="81"/>
  <c r="K154" i="81"/>
  <c r="J155" i="81"/>
  <c r="K155" i="81"/>
  <c r="J156" i="81"/>
  <c r="K156" i="81"/>
  <c r="J157" i="81"/>
  <c r="K157" i="81"/>
  <c r="J158" i="81"/>
  <c r="K158" i="81"/>
  <c r="J159" i="81"/>
  <c r="K159" i="81"/>
  <c r="J160" i="81"/>
  <c r="K160" i="81"/>
  <c r="J161" i="81"/>
  <c r="K161" i="81"/>
  <c r="J162" i="81"/>
  <c r="K162" i="81"/>
  <c r="J163" i="81"/>
  <c r="K163" i="81"/>
  <c r="J164" i="81"/>
  <c r="K164" i="81"/>
  <c r="J165" i="81"/>
  <c r="K165" i="81"/>
  <c r="J166" i="81"/>
  <c r="K166" i="81"/>
  <c r="J167" i="81"/>
  <c r="K167" i="81"/>
  <c r="J168" i="81"/>
  <c r="K168" i="81"/>
  <c r="J169" i="81"/>
  <c r="K169" i="81"/>
  <c r="J170" i="81"/>
  <c r="K170" i="81"/>
  <c r="J171" i="81"/>
  <c r="K171" i="81"/>
  <c r="J172" i="81"/>
  <c r="K172" i="81"/>
  <c r="J173" i="81"/>
  <c r="K173" i="81"/>
  <c r="J174" i="81"/>
  <c r="K174" i="81"/>
  <c r="J175" i="81"/>
  <c r="K175" i="81"/>
  <c r="J176" i="81"/>
  <c r="K176" i="81"/>
  <c r="J177" i="81"/>
  <c r="K177" i="81"/>
  <c r="J178" i="81"/>
  <c r="K178" i="81"/>
  <c r="J179" i="81"/>
  <c r="K179" i="81"/>
  <c r="J180" i="81"/>
  <c r="K180" i="81"/>
  <c r="J181" i="81"/>
  <c r="K181" i="81"/>
  <c r="J182" i="81"/>
  <c r="K182" i="81"/>
  <c r="J183" i="81"/>
  <c r="K183" i="81"/>
  <c r="J184" i="81"/>
  <c r="K184" i="81"/>
  <c r="J185" i="81"/>
  <c r="K185" i="81"/>
  <c r="J186" i="81"/>
  <c r="K186" i="81"/>
  <c r="J228" i="81"/>
  <c r="K228" i="81"/>
  <c r="J229" i="81"/>
  <c r="K229" i="81"/>
  <c r="J230" i="81"/>
  <c r="K230" i="81"/>
  <c r="J231" i="81"/>
  <c r="K231" i="81"/>
  <c r="J232" i="81"/>
  <c r="K232" i="81"/>
  <c r="J233" i="81"/>
  <c r="K233" i="81"/>
  <c r="J234" i="81"/>
  <c r="K234" i="81"/>
  <c r="J235" i="81"/>
  <c r="K235" i="81"/>
  <c r="J236" i="81"/>
  <c r="K236" i="81"/>
  <c r="J237" i="81"/>
  <c r="K237" i="81"/>
  <c r="J238" i="81"/>
  <c r="K238" i="81"/>
  <c r="J239" i="81"/>
  <c r="K239" i="81"/>
  <c r="J240" i="81"/>
  <c r="K240" i="81"/>
  <c r="J241" i="81"/>
  <c r="K241" i="81"/>
  <c r="J242" i="81"/>
  <c r="K242" i="81"/>
  <c r="J243" i="81"/>
  <c r="K243" i="81"/>
  <c r="J244" i="81"/>
  <c r="K244" i="81"/>
  <c r="J245" i="81"/>
  <c r="K245" i="81"/>
  <c r="J246" i="81"/>
  <c r="K246" i="81"/>
  <c r="J247" i="81"/>
  <c r="K247" i="81"/>
  <c r="J248" i="81"/>
  <c r="K248" i="81"/>
  <c r="J249" i="81"/>
  <c r="K249" i="81"/>
  <c r="J250" i="81"/>
  <c r="K250" i="81"/>
  <c r="J251" i="81"/>
  <c r="K251" i="81"/>
  <c r="J252" i="81"/>
  <c r="K252" i="81"/>
  <c r="J253" i="81"/>
  <c r="K253" i="81"/>
  <c r="J254" i="81"/>
  <c r="K254" i="81"/>
  <c r="J255" i="81"/>
  <c r="K255" i="81"/>
  <c r="J256" i="81"/>
  <c r="K256" i="81"/>
  <c r="J257" i="81"/>
  <c r="K257" i="81"/>
  <c r="J258" i="81"/>
  <c r="K258" i="81"/>
  <c r="J259" i="81"/>
  <c r="K259" i="81"/>
  <c r="J260" i="81"/>
  <c r="K260" i="81"/>
  <c r="J261" i="81"/>
  <c r="K261" i="81"/>
  <c r="J262" i="81"/>
  <c r="K262" i="81"/>
  <c r="J263" i="81"/>
  <c r="K263" i="81"/>
  <c r="J264" i="81"/>
  <c r="K264" i="81"/>
  <c r="J265" i="81"/>
  <c r="K265" i="81"/>
  <c r="J266" i="81"/>
  <c r="K266" i="81"/>
  <c r="J267" i="81"/>
  <c r="K267" i="81"/>
  <c r="J268" i="81"/>
  <c r="K268" i="81"/>
  <c r="J269" i="81"/>
  <c r="K269" i="81"/>
  <c r="J270" i="81"/>
  <c r="K270" i="81"/>
  <c r="J271" i="81"/>
  <c r="K271" i="81"/>
  <c r="J272" i="81"/>
  <c r="K272" i="81"/>
  <c r="J273" i="81"/>
  <c r="K273" i="81"/>
  <c r="J274" i="81"/>
  <c r="K274" i="81"/>
  <c r="J275" i="81"/>
  <c r="K275" i="81"/>
  <c r="J276" i="81"/>
  <c r="K276" i="81"/>
  <c r="J277" i="81"/>
  <c r="K277" i="81"/>
  <c r="J278" i="81"/>
  <c r="K278" i="81"/>
  <c r="J279" i="81"/>
  <c r="K279" i="81"/>
  <c r="J280" i="81"/>
  <c r="K280" i="81"/>
  <c r="J281" i="81"/>
  <c r="K281" i="81"/>
  <c r="J282" i="81"/>
  <c r="K282" i="81"/>
  <c r="J283" i="81"/>
  <c r="K283" i="81"/>
  <c r="J284" i="81"/>
  <c r="K284" i="81"/>
  <c r="J285" i="81"/>
  <c r="K285" i="81"/>
  <c r="J286" i="81"/>
  <c r="K286" i="81"/>
  <c r="J287" i="81"/>
  <c r="K287" i="81"/>
  <c r="J288" i="81"/>
  <c r="K288" i="81"/>
  <c r="J289" i="81"/>
  <c r="K289" i="81"/>
  <c r="J290" i="81"/>
  <c r="K290" i="81"/>
  <c r="J291" i="81"/>
  <c r="K291" i="81"/>
  <c r="J292" i="81"/>
  <c r="K292" i="81"/>
  <c r="J293" i="81"/>
  <c r="K293" i="81"/>
  <c r="J294" i="81"/>
  <c r="K294" i="81"/>
  <c r="J295" i="81"/>
  <c r="K295" i="81"/>
  <c r="J296" i="81"/>
  <c r="K296" i="81"/>
  <c r="J297" i="81"/>
  <c r="K297" i="81"/>
  <c r="J334" i="81"/>
  <c r="K334" i="81"/>
  <c r="J335" i="81"/>
  <c r="K335" i="81"/>
  <c r="J336" i="81"/>
  <c r="K336" i="81"/>
  <c r="J337" i="81"/>
  <c r="K337" i="81"/>
  <c r="J338" i="81"/>
  <c r="K338" i="81"/>
  <c r="J339" i="81"/>
  <c r="K339" i="81"/>
  <c r="J340" i="81"/>
  <c r="K340" i="81"/>
  <c r="J341" i="81"/>
  <c r="K341" i="81"/>
  <c r="J342" i="81"/>
  <c r="K342" i="81"/>
  <c r="J343" i="81"/>
  <c r="K343" i="81"/>
  <c r="J344" i="81"/>
  <c r="K344" i="81"/>
  <c r="J345" i="81"/>
  <c r="K345" i="81"/>
  <c r="J346" i="81"/>
  <c r="K346" i="81"/>
  <c r="J347" i="81"/>
  <c r="K347" i="81"/>
  <c r="J348" i="81"/>
  <c r="K348" i="81"/>
  <c r="J349" i="81"/>
  <c r="K349" i="81"/>
  <c r="J350" i="81"/>
  <c r="K350" i="81"/>
  <c r="J351" i="81"/>
  <c r="K351" i="81"/>
  <c r="J352" i="81"/>
  <c r="K352" i="81"/>
  <c r="J353" i="81"/>
  <c r="K353" i="81"/>
  <c r="J354" i="81"/>
  <c r="K354" i="81"/>
  <c r="J355" i="81"/>
  <c r="K355" i="81"/>
  <c r="J356" i="81"/>
  <c r="K356" i="81"/>
  <c r="J357" i="81"/>
  <c r="K357" i="81"/>
  <c r="J358" i="81"/>
  <c r="K358" i="81"/>
  <c r="J359" i="81"/>
  <c r="K359" i="81"/>
  <c r="J360" i="81"/>
  <c r="K360" i="81"/>
  <c r="J361" i="81"/>
  <c r="K361" i="81"/>
  <c r="J362" i="81"/>
  <c r="K362" i="81"/>
  <c r="J363" i="81"/>
  <c r="K363" i="81"/>
  <c r="J364" i="81"/>
  <c r="K364" i="81"/>
  <c r="J365" i="81"/>
  <c r="K365" i="81"/>
  <c r="J366" i="81"/>
  <c r="K366" i="81"/>
  <c r="J367" i="81"/>
  <c r="K367" i="81"/>
  <c r="J368" i="81"/>
  <c r="K368" i="81"/>
  <c r="J369" i="81"/>
  <c r="K369" i="81"/>
  <c r="J370" i="81"/>
  <c r="K370" i="81"/>
  <c r="J371" i="81"/>
  <c r="K371" i="81"/>
  <c r="J372" i="81"/>
  <c r="K372" i="81"/>
  <c r="J373" i="81"/>
  <c r="K373" i="81"/>
  <c r="J374" i="81"/>
  <c r="K374" i="81"/>
  <c r="J375" i="81"/>
  <c r="K375" i="81"/>
  <c r="J376" i="81"/>
  <c r="K376" i="81"/>
  <c r="J377" i="81"/>
  <c r="K377" i="81"/>
  <c r="J378" i="81"/>
  <c r="K378" i="81"/>
  <c r="J379" i="81"/>
  <c r="K379" i="81"/>
  <c r="J380" i="81"/>
  <c r="K380" i="81"/>
  <c r="J381" i="81"/>
  <c r="K381" i="81"/>
  <c r="J382" i="81"/>
  <c r="K382" i="81"/>
  <c r="J383" i="81"/>
  <c r="K383" i="81"/>
  <c r="J384" i="81"/>
  <c r="K384" i="81"/>
  <c r="J385" i="81"/>
  <c r="K385" i="81"/>
  <c r="J386" i="81"/>
  <c r="K386" i="81"/>
  <c r="J387" i="81"/>
  <c r="K387" i="81"/>
  <c r="J388" i="81"/>
  <c r="K388" i="81"/>
  <c r="J389" i="81"/>
  <c r="K389" i="81"/>
  <c r="J390" i="81"/>
  <c r="K390" i="81"/>
  <c r="J391" i="81"/>
  <c r="K391" i="81"/>
  <c r="J392" i="81"/>
  <c r="K392" i="81"/>
  <c r="J393" i="81"/>
  <c r="K393" i="81"/>
  <c r="J394" i="81"/>
  <c r="K394" i="81"/>
  <c r="J472" i="81"/>
  <c r="K472" i="81"/>
  <c r="J473" i="81"/>
  <c r="K473" i="81"/>
  <c r="J474" i="81"/>
  <c r="K474" i="81"/>
  <c r="J475" i="81"/>
  <c r="K475" i="81"/>
  <c r="J476" i="81"/>
  <c r="K476" i="81"/>
  <c r="J477" i="81"/>
  <c r="K477" i="81"/>
  <c r="J478" i="81"/>
  <c r="K478" i="81"/>
  <c r="J479" i="81"/>
  <c r="K479" i="81"/>
  <c r="J480" i="81"/>
  <c r="K480" i="81"/>
  <c r="J481" i="81"/>
  <c r="K481" i="81"/>
  <c r="J482" i="81"/>
  <c r="K482" i="81"/>
  <c r="J483" i="81"/>
  <c r="K483" i="81"/>
  <c r="J484" i="81"/>
  <c r="K484" i="81"/>
  <c r="J485" i="81"/>
  <c r="K485" i="81"/>
  <c r="J486" i="81"/>
  <c r="K486" i="81"/>
  <c r="J487" i="81"/>
  <c r="K487" i="81"/>
  <c r="J488" i="81"/>
  <c r="K488" i="81"/>
  <c r="J489" i="81"/>
  <c r="K489" i="81"/>
  <c r="J490" i="81"/>
  <c r="K490" i="81"/>
  <c r="J491" i="81"/>
  <c r="K491" i="81"/>
  <c r="J492" i="81"/>
  <c r="K492" i="81"/>
  <c r="J493" i="81"/>
  <c r="K493" i="81"/>
  <c r="J494" i="81"/>
  <c r="K494" i="81"/>
  <c r="J495" i="81"/>
  <c r="K495" i="81"/>
  <c r="J496" i="81"/>
  <c r="K496" i="81"/>
  <c r="J497" i="81"/>
  <c r="K497" i="81"/>
  <c r="J498" i="81"/>
  <c r="K498" i="81"/>
  <c r="J499" i="81"/>
  <c r="K499" i="81"/>
  <c r="J500" i="81"/>
  <c r="K500" i="81"/>
  <c r="J501" i="81"/>
  <c r="K501" i="81"/>
  <c r="J502" i="81"/>
  <c r="K502" i="81"/>
  <c r="J503" i="81"/>
  <c r="K503" i="81"/>
  <c r="J504" i="81"/>
  <c r="K504" i="81"/>
  <c r="J505" i="81"/>
  <c r="K505" i="81"/>
  <c r="J506" i="81"/>
  <c r="K506" i="81"/>
  <c r="J507" i="81"/>
  <c r="K507" i="81"/>
  <c r="J508" i="81"/>
  <c r="K508" i="81"/>
  <c r="J509" i="81"/>
  <c r="K509" i="81"/>
  <c r="J510" i="81"/>
  <c r="K510" i="81"/>
  <c r="J511" i="81"/>
  <c r="K511" i="81"/>
  <c r="J512" i="81"/>
  <c r="K512" i="81"/>
  <c r="J513" i="81"/>
  <c r="K513" i="81"/>
  <c r="J514" i="81"/>
  <c r="K514" i="81"/>
  <c r="J515" i="81"/>
  <c r="K515" i="81"/>
  <c r="J516" i="81"/>
  <c r="K516" i="81"/>
  <c r="J517" i="81"/>
  <c r="K517" i="81"/>
  <c r="J518" i="81"/>
  <c r="K518" i="81"/>
  <c r="J519" i="81"/>
  <c r="K519" i="81"/>
  <c r="J520" i="81"/>
  <c r="K520" i="81"/>
  <c r="J525" i="81"/>
  <c r="K525" i="81"/>
  <c r="J526" i="81"/>
  <c r="K526" i="81"/>
  <c r="J527" i="81"/>
  <c r="K527" i="81"/>
  <c r="J528" i="81"/>
  <c r="K528" i="81"/>
  <c r="J529" i="81"/>
  <c r="K529" i="81"/>
  <c r="J530" i="81"/>
  <c r="K530" i="81"/>
  <c r="J531" i="81"/>
  <c r="K531" i="81"/>
  <c r="J532" i="81"/>
  <c r="K532" i="81"/>
  <c r="J533" i="81"/>
  <c r="K533" i="81"/>
  <c r="J534" i="81"/>
  <c r="K534" i="81"/>
  <c r="J535" i="81"/>
  <c r="K535" i="81"/>
  <c r="J536" i="81"/>
  <c r="K536" i="81"/>
  <c r="J537" i="81"/>
  <c r="K537" i="81"/>
  <c r="J538" i="81"/>
  <c r="K538" i="81"/>
  <c r="J539" i="81"/>
  <c r="K539" i="81"/>
  <c r="J540" i="81"/>
  <c r="K540" i="81"/>
  <c r="J541" i="81"/>
  <c r="K541" i="81"/>
  <c r="J542" i="81"/>
  <c r="K542" i="81"/>
  <c r="J543" i="81"/>
  <c r="K543" i="81"/>
  <c r="J544" i="81"/>
  <c r="K544" i="81"/>
  <c r="J545" i="81"/>
  <c r="K545" i="81"/>
  <c r="J546" i="81"/>
  <c r="K546" i="81"/>
  <c r="J547" i="81"/>
  <c r="K547" i="81"/>
  <c r="J548" i="81"/>
  <c r="K548" i="81"/>
  <c r="J549" i="81"/>
  <c r="K549" i="81"/>
  <c r="J550" i="81"/>
  <c r="K550" i="81"/>
  <c r="J551" i="81"/>
  <c r="K551" i="81"/>
  <c r="J552" i="81"/>
  <c r="K552" i="81"/>
  <c r="J553" i="81"/>
  <c r="K553" i="81"/>
  <c r="J554" i="81"/>
  <c r="K554" i="81"/>
  <c r="J555" i="81"/>
  <c r="K555" i="81"/>
  <c r="J556" i="81"/>
  <c r="K556" i="81"/>
  <c r="J557" i="81"/>
  <c r="K557" i="81"/>
  <c r="J558" i="81"/>
  <c r="K558" i="81"/>
  <c r="J559" i="81"/>
  <c r="K559" i="81"/>
  <c r="J560" i="81"/>
  <c r="K560" i="81"/>
  <c r="J561" i="81"/>
  <c r="K561" i="81"/>
  <c r="J562" i="81"/>
  <c r="K562" i="81"/>
  <c r="J563" i="81"/>
  <c r="K563" i="81"/>
  <c r="J564" i="81"/>
  <c r="K564" i="81"/>
  <c r="J565" i="81"/>
  <c r="K565" i="81"/>
  <c r="J566" i="81"/>
  <c r="K566" i="81"/>
  <c r="J567" i="81"/>
  <c r="K567" i="81"/>
  <c r="J568" i="81"/>
  <c r="K568" i="81"/>
  <c r="J569" i="81"/>
  <c r="K569" i="81"/>
  <c r="J570" i="81"/>
  <c r="K570" i="81"/>
  <c r="J571" i="81"/>
  <c r="K571" i="81"/>
  <c r="J572" i="81"/>
  <c r="K572" i="81"/>
  <c r="J573" i="81"/>
  <c r="K573" i="81"/>
  <c r="J574" i="81"/>
  <c r="K574" i="81"/>
  <c r="J575" i="81"/>
  <c r="K575" i="81"/>
  <c r="J576" i="81"/>
  <c r="K576" i="81"/>
  <c r="J577" i="81"/>
  <c r="K577" i="81"/>
  <c r="J578" i="81"/>
  <c r="K578" i="81"/>
  <c r="J579" i="81"/>
  <c r="K579" i="81"/>
  <c r="J580" i="81"/>
  <c r="K580" i="81"/>
  <c r="J581" i="81"/>
  <c r="K581" i="81"/>
  <c r="J582" i="81"/>
  <c r="K582" i="81"/>
  <c r="J583" i="81"/>
  <c r="K583" i="81"/>
  <c r="J584" i="81"/>
  <c r="K584" i="81"/>
  <c r="J585" i="81"/>
  <c r="K585" i="81"/>
  <c r="J586" i="81"/>
  <c r="K586" i="81"/>
  <c r="J587" i="81"/>
  <c r="K587" i="81"/>
  <c r="J588" i="81"/>
  <c r="K588" i="81"/>
  <c r="J589" i="81"/>
  <c r="K589" i="81"/>
  <c r="J590" i="81"/>
  <c r="K590" i="81"/>
  <c r="J591" i="81"/>
  <c r="K591" i="81"/>
  <c r="J592" i="81"/>
  <c r="K592" i="81"/>
  <c r="J593" i="81"/>
  <c r="K593" i="81"/>
  <c r="J594" i="81"/>
  <c r="K594" i="81"/>
  <c r="J595" i="81"/>
  <c r="K595" i="81"/>
  <c r="J596" i="81"/>
  <c r="K596" i="81"/>
  <c r="J597" i="81"/>
  <c r="K597" i="81"/>
  <c r="J598" i="81"/>
  <c r="K598" i="81"/>
  <c r="J599" i="81"/>
  <c r="K599" i="81"/>
  <c r="J600" i="81"/>
  <c r="K600" i="81"/>
  <c r="J601" i="81"/>
  <c r="K601" i="81"/>
  <c r="J602" i="81"/>
  <c r="K602" i="81"/>
  <c r="J603" i="81"/>
  <c r="K603" i="81"/>
  <c r="J604" i="81"/>
  <c r="K604" i="81"/>
  <c r="J605" i="81"/>
  <c r="K605" i="81"/>
  <c r="J606" i="81"/>
  <c r="K606" i="81"/>
  <c r="J607" i="81"/>
  <c r="K607" i="81"/>
  <c r="J608" i="81"/>
  <c r="K608" i="81"/>
  <c r="J609" i="81"/>
  <c r="K609" i="81"/>
  <c r="J610" i="81"/>
  <c r="K610" i="81"/>
  <c r="J611" i="81"/>
  <c r="K611" i="81"/>
  <c r="J612" i="81"/>
  <c r="K612" i="81"/>
  <c r="J613" i="81"/>
  <c r="K613" i="81"/>
  <c r="J614" i="81"/>
  <c r="K614" i="81"/>
  <c r="J615" i="81"/>
  <c r="K615" i="81"/>
  <c r="J616" i="81"/>
  <c r="K616" i="81"/>
  <c r="J617" i="81"/>
  <c r="K617" i="81"/>
  <c r="J618" i="81"/>
  <c r="K618" i="81"/>
  <c r="J619" i="81"/>
  <c r="K619" i="81"/>
  <c r="J620" i="81"/>
  <c r="K620" i="81"/>
  <c r="J621" i="81"/>
  <c r="K621" i="81"/>
  <c r="J622" i="81"/>
  <c r="K622" i="81"/>
  <c r="J623" i="81"/>
  <c r="K623" i="81"/>
  <c r="J624" i="81"/>
  <c r="K624" i="81"/>
  <c r="J625" i="81"/>
  <c r="K625" i="81"/>
  <c r="J626" i="81"/>
  <c r="K626" i="81"/>
  <c r="J627" i="81"/>
  <c r="K627" i="81"/>
  <c r="J628" i="81"/>
  <c r="K628" i="81"/>
  <c r="J650" i="81"/>
  <c r="K650" i="81"/>
  <c r="J651" i="81"/>
  <c r="K651" i="81"/>
  <c r="J652" i="81"/>
  <c r="K652" i="81"/>
  <c r="J653" i="81"/>
  <c r="K653" i="81"/>
  <c r="J654" i="81"/>
  <c r="K654" i="81"/>
  <c r="J655" i="81"/>
  <c r="K655" i="81"/>
  <c r="J656" i="81"/>
  <c r="K656" i="81"/>
  <c r="J657" i="81"/>
  <c r="K657" i="81"/>
  <c r="J658" i="81"/>
  <c r="K658" i="81"/>
  <c r="J659" i="81"/>
  <c r="K659" i="81"/>
  <c r="J660" i="81"/>
  <c r="K660" i="81"/>
  <c r="J661" i="81"/>
  <c r="K661" i="81"/>
  <c r="J662" i="81"/>
  <c r="K662" i="81"/>
  <c r="J663" i="81"/>
  <c r="K663" i="81"/>
  <c r="J664" i="81"/>
  <c r="K664" i="81"/>
  <c r="J665" i="81"/>
  <c r="K665" i="81"/>
  <c r="J666" i="81"/>
  <c r="K666" i="81"/>
  <c r="J667" i="81"/>
  <c r="K667" i="81"/>
  <c r="J668" i="81"/>
  <c r="K668" i="81"/>
  <c r="J669" i="81"/>
  <c r="K669" i="81"/>
  <c r="J670" i="81"/>
  <c r="K670" i="81"/>
  <c r="J671" i="81"/>
  <c r="K671" i="81"/>
  <c r="J672" i="81"/>
  <c r="K672" i="81"/>
  <c r="J673" i="81"/>
  <c r="K673" i="81"/>
  <c r="J674" i="81"/>
  <c r="K674" i="81"/>
  <c r="J675" i="81"/>
  <c r="K675" i="81"/>
  <c r="J676" i="81"/>
  <c r="K676" i="81"/>
  <c r="J677" i="81"/>
  <c r="K677" i="81"/>
  <c r="J678" i="81"/>
  <c r="K678" i="81"/>
  <c r="J679" i="81"/>
  <c r="K679" i="81"/>
  <c r="J680" i="81"/>
  <c r="K680" i="81"/>
  <c r="J681" i="81"/>
  <c r="K681" i="81"/>
  <c r="J682" i="81"/>
  <c r="K682" i="81"/>
  <c r="J683" i="81"/>
  <c r="K683" i="81"/>
  <c r="J684" i="81"/>
  <c r="K684" i="81"/>
  <c r="J685" i="81"/>
  <c r="K685" i="81"/>
  <c r="J686" i="81"/>
  <c r="K686" i="81"/>
  <c r="J687" i="81"/>
  <c r="K687" i="81"/>
  <c r="J688" i="81"/>
  <c r="K688" i="81"/>
  <c r="J689" i="81"/>
  <c r="K689" i="81"/>
  <c r="J690" i="81"/>
  <c r="K690" i="81"/>
  <c r="J691" i="81"/>
  <c r="K691" i="81"/>
  <c r="J692" i="81"/>
  <c r="K692" i="81"/>
  <c r="J693" i="81"/>
  <c r="K693" i="81"/>
  <c r="J694" i="81"/>
  <c r="K694" i="81"/>
  <c r="J695" i="81"/>
  <c r="K695" i="81"/>
  <c r="J696" i="81"/>
  <c r="K696" i="81"/>
  <c r="J697" i="81"/>
  <c r="K697" i="81"/>
  <c r="J698" i="81"/>
  <c r="K698" i="81"/>
  <c r="J699" i="81"/>
  <c r="K699" i="81"/>
  <c r="J700" i="81"/>
  <c r="K700" i="81"/>
  <c r="J701" i="81"/>
  <c r="K701" i="81"/>
  <c r="J702" i="81"/>
  <c r="K702" i="81"/>
  <c r="J703" i="81"/>
  <c r="K703" i="81"/>
  <c r="J704" i="81"/>
  <c r="K704" i="81"/>
  <c r="J705" i="81"/>
  <c r="K705" i="81"/>
  <c r="J706" i="81"/>
  <c r="K706" i="81"/>
  <c r="J707" i="81"/>
  <c r="K707" i="81"/>
  <c r="J708" i="81"/>
  <c r="K708" i="81"/>
  <c r="J709" i="81"/>
  <c r="K709" i="81"/>
  <c r="J710" i="81"/>
  <c r="K710" i="81"/>
  <c r="J711" i="81"/>
  <c r="K711" i="81"/>
  <c r="J712" i="81"/>
  <c r="K712" i="81"/>
  <c r="J713" i="81"/>
  <c r="K713" i="81"/>
  <c r="J714" i="81"/>
  <c r="K714" i="81"/>
  <c r="J715" i="81"/>
  <c r="K715" i="81"/>
  <c r="J716" i="81"/>
  <c r="K716" i="81"/>
  <c r="J717" i="81"/>
  <c r="K717" i="81"/>
  <c r="J718" i="81"/>
  <c r="K718" i="81"/>
  <c r="J719" i="81"/>
  <c r="K719" i="81"/>
  <c r="J720" i="81"/>
  <c r="K720" i="81"/>
  <c r="J721" i="81"/>
  <c r="K721" i="81"/>
  <c r="J722" i="81"/>
  <c r="K722" i="81"/>
  <c r="J723" i="81"/>
  <c r="K723" i="81"/>
  <c r="J724" i="81"/>
  <c r="K724" i="81"/>
  <c r="J725" i="81"/>
  <c r="K725" i="81"/>
  <c r="J726" i="81"/>
  <c r="K726" i="81"/>
  <c r="J727" i="81"/>
  <c r="K727" i="81"/>
  <c r="J728" i="81"/>
  <c r="K728" i="81"/>
  <c r="J729" i="81"/>
  <c r="K729" i="81"/>
  <c r="J730" i="81"/>
  <c r="K730" i="81"/>
  <c r="J731" i="81"/>
  <c r="K731" i="81"/>
  <c r="J732" i="81"/>
  <c r="K732" i="81"/>
  <c r="J733" i="81"/>
  <c r="K733" i="81"/>
  <c r="J734" i="81"/>
  <c r="K734" i="81"/>
  <c r="J735" i="81"/>
  <c r="K735" i="81"/>
  <c r="J736" i="81"/>
  <c r="K736" i="81"/>
  <c r="J737" i="81"/>
  <c r="K737" i="81"/>
  <c r="J738" i="81"/>
  <c r="K738" i="81"/>
  <c r="J739" i="81"/>
  <c r="K739" i="81"/>
  <c r="J740" i="81"/>
  <c r="K740" i="81"/>
  <c r="J741" i="81"/>
  <c r="K741" i="81"/>
  <c r="J742" i="81"/>
  <c r="K742" i="81"/>
  <c r="J743" i="81"/>
  <c r="K743" i="81"/>
  <c r="J744" i="81"/>
  <c r="K744" i="81"/>
  <c r="J745" i="81"/>
  <c r="K745" i="81"/>
  <c r="J746" i="81"/>
  <c r="K746" i="81"/>
  <c r="J747" i="81"/>
  <c r="K747" i="81"/>
  <c r="J748" i="81"/>
  <c r="K748" i="81"/>
  <c r="J749" i="81"/>
  <c r="K749" i="81"/>
  <c r="J750" i="81"/>
  <c r="K750" i="81"/>
  <c r="J751" i="81"/>
  <c r="K751" i="81"/>
  <c r="J752" i="81"/>
  <c r="K752" i="81"/>
  <c r="J753" i="81"/>
  <c r="K753" i="81"/>
  <c r="J754" i="81"/>
  <c r="K754" i="81"/>
  <c r="J755" i="81"/>
  <c r="K755" i="81"/>
  <c r="J756" i="81"/>
  <c r="K756" i="81"/>
  <c r="J757" i="81"/>
  <c r="K757" i="81"/>
  <c r="J758" i="81"/>
  <c r="K758" i="81"/>
  <c r="J759" i="81"/>
  <c r="K759" i="81"/>
  <c r="J760" i="81"/>
  <c r="K760" i="81"/>
  <c r="J761" i="81"/>
  <c r="K761" i="81"/>
  <c r="J762" i="81"/>
  <c r="K762" i="81"/>
  <c r="J763" i="81"/>
  <c r="K763" i="81"/>
  <c r="J764" i="81"/>
  <c r="K764" i="81"/>
  <c r="J765" i="81"/>
  <c r="K765" i="81"/>
  <c r="J766" i="81"/>
  <c r="K766" i="81"/>
  <c r="J767" i="81"/>
  <c r="K767" i="81"/>
  <c r="J768" i="81"/>
  <c r="K768" i="81"/>
  <c r="J769" i="81"/>
  <c r="K769" i="81"/>
  <c r="J770" i="81"/>
  <c r="K770" i="81"/>
  <c r="J771" i="81"/>
  <c r="K771" i="81"/>
  <c r="J772" i="81"/>
  <c r="K772" i="81"/>
  <c r="J773" i="81"/>
  <c r="K773" i="81"/>
  <c r="J774" i="81"/>
  <c r="K774" i="81"/>
  <c r="J775" i="81"/>
  <c r="K775" i="81"/>
  <c r="J776" i="81"/>
  <c r="K776" i="81"/>
  <c r="J777" i="81"/>
  <c r="K777" i="81"/>
  <c r="J778" i="81"/>
  <c r="K778" i="81"/>
  <c r="J779" i="81"/>
  <c r="K779" i="81"/>
  <c r="J780" i="81"/>
  <c r="K780" i="81"/>
  <c r="J781" i="81"/>
  <c r="K781" i="81"/>
  <c r="J782" i="81"/>
  <c r="K782" i="81"/>
  <c r="J783" i="81"/>
  <c r="K783" i="81"/>
  <c r="J784" i="81"/>
  <c r="K784" i="81"/>
  <c r="J785" i="81"/>
  <c r="K785" i="81"/>
  <c r="J786" i="81"/>
  <c r="K786" i="81"/>
  <c r="J787" i="81"/>
  <c r="K787" i="81"/>
  <c r="J788" i="81"/>
  <c r="K788" i="81"/>
  <c r="J789" i="81"/>
  <c r="K789" i="81"/>
  <c r="J790" i="81"/>
  <c r="K790" i="81"/>
  <c r="J791" i="81"/>
  <c r="K791" i="81"/>
  <c r="J792" i="81"/>
  <c r="K792" i="81"/>
  <c r="J793" i="81"/>
  <c r="K793" i="81"/>
  <c r="J794" i="81"/>
  <c r="K794" i="81"/>
  <c r="J795" i="81"/>
  <c r="K795" i="81"/>
  <c r="J796" i="81"/>
  <c r="K796" i="81"/>
  <c r="J797" i="81"/>
  <c r="K797" i="81"/>
  <c r="J798" i="81"/>
  <c r="K798" i="81"/>
  <c r="J799" i="81"/>
  <c r="K799" i="81"/>
  <c r="J800" i="81"/>
  <c r="K800" i="81"/>
  <c r="J801" i="81"/>
  <c r="K801" i="81"/>
  <c r="J802" i="81"/>
  <c r="K802" i="81"/>
  <c r="J803" i="81"/>
  <c r="K803" i="81"/>
  <c r="J804" i="81"/>
  <c r="K804" i="81"/>
  <c r="J805" i="81"/>
  <c r="K805" i="81"/>
  <c r="J806" i="81"/>
  <c r="K806" i="81"/>
  <c r="J807" i="81"/>
  <c r="K807" i="81"/>
  <c r="J808" i="81"/>
  <c r="K808" i="81"/>
  <c r="J809" i="81"/>
  <c r="K809" i="81"/>
  <c r="J810" i="81"/>
  <c r="K810" i="81"/>
  <c r="J811" i="81"/>
  <c r="K811" i="81"/>
  <c r="J812" i="81"/>
  <c r="K812" i="81"/>
  <c r="J813" i="81"/>
  <c r="K813" i="81"/>
  <c r="J814" i="81"/>
  <c r="K814" i="81"/>
  <c r="J815" i="81"/>
  <c r="K815" i="81"/>
  <c r="J816" i="81"/>
  <c r="K816" i="81"/>
  <c r="J817" i="81"/>
  <c r="K817" i="81"/>
  <c r="J818" i="81"/>
  <c r="K818" i="81"/>
  <c r="J819" i="81"/>
  <c r="K819" i="81"/>
  <c r="J820" i="81"/>
  <c r="K820" i="81"/>
  <c r="J821" i="81"/>
  <c r="K821" i="81"/>
  <c r="J822" i="81"/>
  <c r="K822" i="81"/>
  <c r="J823" i="81"/>
  <c r="K823" i="81"/>
  <c r="J824" i="81"/>
  <c r="K824" i="81"/>
  <c r="J825" i="81"/>
  <c r="K825" i="81"/>
  <c r="J826" i="81"/>
  <c r="K826" i="81"/>
  <c r="J827" i="81"/>
  <c r="K827" i="81"/>
  <c r="J828" i="81"/>
  <c r="K828" i="81"/>
  <c r="J829" i="81"/>
  <c r="K829" i="81"/>
  <c r="J830" i="81"/>
  <c r="K830" i="81"/>
  <c r="J831" i="81"/>
  <c r="K831" i="81"/>
  <c r="J832" i="81"/>
  <c r="K832" i="81"/>
  <c r="J833" i="81"/>
  <c r="K833" i="81"/>
  <c r="J834" i="81"/>
  <c r="K834" i="81"/>
  <c r="J835" i="81"/>
  <c r="K835" i="81"/>
  <c r="J836" i="81"/>
  <c r="K836" i="81"/>
  <c r="J837" i="81"/>
  <c r="K837" i="81"/>
  <c r="J838" i="81"/>
  <c r="K838" i="81"/>
  <c r="J839" i="81"/>
  <c r="K839" i="81"/>
  <c r="J840" i="81"/>
  <c r="K840" i="81"/>
  <c r="J841" i="81"/>
  <c r="K841" i="81"/>
  <c r="J842" i="81"/>
  <c r="K842" i="81"/>
  <c r="J843" i="81"/>
  <c r="K843" i="81"/>
  <c r="J844" i="81"/>
  <c r="K844" i="81"/>
  <c r="J845" i="81"/>
  <c r="K845" i="81"/>
  <c r="J846" i="81"/>
  <c r="K846" i="81"/>
  <c r="J847" i="81"/>
  <c r="K847" i="81"/>
  <c r="J848" i="81"/>
  <c r="K848" i="81"/>
  <c r="J860" i="81"/>
  <c r="K860" i="81"/>
  <c r="J861" i="81"/>
  <c r="K861" i="81"/>
  <c r="J862" i="81"/>
  <c r="K862" i="81"/>
  <c r="J863" i="81"/>
  <c r="K863" i="81"/>
  <c r="J864" i="81"/>
  <c r="K864" i="81"/>
  <c r="J865" i="81"/>
  <c r="K865" i="81"/>
  <c r="J866" i="81"/>
  <c r="K866" i="81"/>
  <c r="J867" i="81"/>
  <c r="K867" i="81"/>
  <c r="J868" i="81"/>
  <c r="K868" i="81"/>
  <c r="J869" i="81"/>
  <c r="K869" i="81"/>
  <c r="J870" i="81"/>
  <c r="K870" i="81"/>
  <c r="J871" i="81"/>
  <c r="K871" i="81"/>
  <c r="J872" i="81"/>
  <c r="K872" i="81"/>
  <c r="J873" i="81"/>
  <c r="K873" i="81"/>
  <c r="J874" i="81"/>
  <c r="K874" i="81"/>
  <c r="J875" i="81"/>
  <c r="K875" i="81"/>
  <c r="J876" i="81"/>
  <c r="K876" i="81"/>
  <c r="J877" i="81"/>
  <c r="K877" i="81"/>
  <c r="J878" i="81"/>
  <c r="K878" i="81"/>
  <c r="J879" i="81"/>
  <c r="K879" i="81"/>
  <c r="J880" i="81"/>
  <c r="K880" i="81"/>
  <c r="J881" i="81"/>
  <c r="K881" i="81"/>
  <c r="J882" i="81"/>
  <c r="K882" i="81"/>
  <c r="J883" i="81"/>
  <c r="K883" i="81"/>
  <c r="J884" i="81"/>
  <c r="K884" i="81"/>
  <c r="J885" i="81"/>
  <c r="K885" i="81"/>
  <c r="J886" i="81"/>
  <c r="K886" i="81"/>
  <c r="J887" i="81"/>
  <c r="K887" i="81"/>
  <c r="J888" i="81"/>
  <c r="K888" i="81"/>
  <c r="J889" i="81"/>
  <c r="K889" i="81"/>
  <c r="J890" i="81"/>
  <c r="K890" i="81"/>
  <c r="J891" i="81"/>
  <c r="K891" i="81"/>
  <c r="J892" i="81"/>
  <c r="K892" i="81"/>
  <c r="J893" i="81"/>
  <c r="K893" i="81"/>
  <c r="J894" i="81"/>
  <c r="K894" i="81"/>
  <c r="J895" i="81"/>
  <c r="K895" i="81"/>
  <c r="J896" i="81"/>
  <c r="K896" i="81"/>
  <c r="J897" i="81"/>
  <c r="K897" i="81"/>
  <c r="J898" i="81"/>
  <c r="K898" i="81"/>
  <c r="J899" i="81"/>
  <c r="K899" i="81"/>
  <c r="J900" i="81"/>
  <c r="K900" i="81"/>
  <c r="J901" i="81"/>
  <c r="K901" i="81"/>
  <c r="J902" i="81"/>
  <c r="K902" i="81"/>
  <c r="J903" i="81"/>
  <c r="K903" i="81"/>
  <c r="J904" i="81"/>
  <c r="K904" i="81"/>
  <c r="J905" i="81"/>
  <c r="K905" i="81"/>
  <c r="J906" i="81"/>
  <c r="K906" i="81"/>
  <c r="J907" i="81"/>
  <c r="K907" i="81"/>
  <c r="J908" i="81"/>
  <c r="K908" i="81"/>
  <c r="J909" i="81"/>
  <c r="K909" i="81"/>
  <c r="J910" i="81"/>
  <c r="K910" i="81"/>
  <c r="J911" i="81"/>
  <c r="K911" i="81"/>
  <c r="J912" i="81"/>
  <c r="K912" i="81"/>
  <c r="J913" i="81"/>
  <c r="K913" i="81"/>
  <c r="J914" i="81"/>
  <c r="K914" i="81"/>
  <c r="J1020" i="81"/>
  <c r="K1020" i="81"/>
  <c r="J1021" i="81"/>
  <c r="K1021" i="81"/>
  <c r="J1022" i="81"/>
  <c r="K1022" i="81"/>
  <c r="J1023" i="81"/>
  <c r="K1023" i="81"/>
  <c r="J1024" i="81"/>
  <c r="K1024" i="81"/>
  <c r="J1025" i="81"/>
  <c r="K1025" i="81"/>
  <c r="J1026" i="81"/>
  <c r="K1026" i="81"/>
  <c r="J1027" i="81"/>
  <c r="K1027" i="81"/>
  <c r="J1028" i="81"/>
  <c r="K1028" i="81"/>
  <c r="J1029" i="81"/>
  <c r="K1029" i="81"/>
  <c r="J1030" i="81"/>
  <c r="K1030" i="81"/>
  <c r="J1031" i="81"/>
  <c r="K1031" i="81"/>
  <c r="J1032" i="81"/>
  <c r="K1032" i="81"/>
  <c r="J1033" i="81"/>
  <c r="K1033" i="81"/>
  <c r="J1034" i="81"/>
  <c r="K1034" i="81"/>
  <c r="J1035" i="81"/>
  <c r="K1035" i="81"/>
  <c r="J1036" i="81"/>
  <c r="K1036" i="81"/>
  <c r="J1037" i="81"/>
  <c r="K1037" i="81"/>
  <c r="J1038" i="81"/>
  <c r="K1038" i="81"/>
  <c r="J1039" i="81"/>
  <c r="K1039" i="81"/>
  <c r="J1040" i="81"/>
  <c r="K1040" i="81"/>
  <c r="J1041" i="81"/>
  <c r="K1041" i="81"/>
  <c r="J1042" i="81"/>
  <c r="K1042" i="81"/>
  <c r="J1043" i="81"/>
  <c r="K1043" i="81"/>
  <c r="J1044" i="81"/>
  <c r="K1044" i="81"/>
  <c r="J1045" i="81"/>
  <c r="K1045" i="81"/>
  <c r="J1046" i="81"/>
  <c r="K1046" i="81"/>
  <c r="J1047" i="81"/>
  <c r="K1047" i="81"/>
  <c r="J1048" i="81"/>
  <c r="K1048" i="81"/>
  <c r="J1049" i="81"/>
  <c r="K1049" i="81"/>
  <c r="J1050" i="81"/>
  <c r="K1050" i="81"/>
  <c r="J1051" i="81"/>
  <c r="K1051" i="81"/>
  <c r="J1052" i="81"/>
  <c r="K1052" i="81"/>
  <c r="J1053" i="81"/>
  <c r="K1053" i="81"/>
  <c r="J1054" i="81"/>
  <c r="K1054" i="81"/>
  <c r="J1055" i="81"/>
  <c r="K1055" i="81"/>
  <c r="J1056" i="81"/>
  <c r="K1056" i="81"/>
  <c r="J1057" i="81"/>
  <c r="K1057" i="81"/>
  <c r="J1058" i="81"/>
  <c r="K1058" i="81"/>
  <c r="J1059" i="81"/>
  <c r="K1059" i="81"/>
  <c r="J1060" i="81"/>
  <c r="K1060" i="81"/>
  <c r="J1061" i="81"/>
  <c r="K1061" i="81"/>
  <c r="J1062" i="81"/>
  <c r="K1062" i="81"/>
  <c r="J1063" i="81"/>
  <c r="K1063" i="81"/>
  <c r="J1064" i="81"/>
  <c r="K1064" i="81"/>
  <c r="J1065" i="81"/>
  <c r="K1065" i="81"/>
  <c r="J1066" i="81"/>
  <c r="K1066" i="81"/>
  <c r="J1067" i="81"/>
  <c r="K1067" i="81"/>
  <c r="J1068" i="81"/>
  <c r="K1068" i="81"/>
  <c r="J1069" i="81"/>
  <c r="K1069" i="81"/>
  <c r="J1070" i="81"/>
  <c r="K1070" i="81"/>
  <c r="J1071" i="81"/>
  <c r="K1071" i="81"/>
  <c r="J1072" i="81"/>
  <c r="K1072" i="81"/>
  <c r="J1073" i="81"/>
  <c r="K1073" i="81"/>
  <c r="J1074" i="81"/>
  <c r="K1074" i="81"/>
  <c r="J1075" i="81"/>
  <c r="K1075" i="81"/>
  <c r="J1076" i="81"/>
  <c r="K1076" i="81"/>
  <c r="J1077" i="81"/>
  <c r="K1077" i="81"/>
  <c r="J1078" i="81"/>
  <c r="K1078" i="81"/>
  <c r="J1079" i="81"/>
  <c r="K1079" i="81"/>
  <c r="J1080" i="81"/>
  <c r="K1080" i="81"/>
  <c r="J1081" i="81"/>
  <c r="K1081" i="81"/>
  <c r="J1082" i="81"/>
  <c r="K1082" i="81"/>
  <c r="J1083" i="81"/>
  <c r="K1083" i="81"/>
  <c r="J1084" i="81"/>
  <c r="K1084" i="81"/>
  <c r="J1085" i="81"/>
  <c r="K1085" i="81"/>
  <c r="J1086" i="81"/>
  <c r="K1086" i="81"/>
  <c r="J1087" i="81"/>
  <c r="K1087" i="81"/>
  <c r="J1088" i="81"/>
  <c r="K1088" i="81"/>
  <c r="J1089" i="81"/>
  <c r="K1089" i="81"/>
  <c r="J1090" i="81"/>
  <c r="K1090" i="81"/>
  <c r="J1091" i="81"/>
  <c r="K1091" i="81"/>
  <c r="J1092" i="81"/>
  <c r="K1092" i="81"/>
  <c r="J1093" i="81"/>
  <c r="K1093" i="81"/>
  <c r="J1094" i="81"/>
  <c r="K1094" i="81"/>
  <c r="J1095" i="81"/>
  <c r="K1095" i="81"/>
  <c r="J1096" i="81"/>
  <c r="K1096" i="81"/>
  <c r="J1097" i="81"/>
  <c r="K1097" i="81"/>
  <c r="J1098" i="81"/>
  <c r="K1098" i="81"/>
  <c r="J1099" i="81"/>
  <c r="K1099" i="81"/>
  <c r="J1100" i="81"/>
  <c r="K1100" i="81"/>
  <c r="J1101" i="81"/>
  <c r="K1101" i="81"/>
  <c r="J1102" i="81"/>
  <c r="K1102" i="81"/>
  <c r="J1103" i="81"/>
  <c r="K1103" i="81"/>
  <c r="J1104" i="81"/>
  <c r="K1104" i="81"/>
  <c r="J1105" i="81"/>
  <c r="K1105" i="81"/>
  <c r="J1106" i="81"/>
  <c r="K1106" i="81"/>
  <c r="J1107" i="81"/>
  <c r="K1107" i="81"/>
  <c r="J1108" i="81"/>
  <c r="K1108" i="81"/>
  <c r="J1109" i="81"/>
  <c r="K1109" i="81"/>
  <c r="J1110" i="81"/>
  <c r="K1110" i="81"/>
  <c r="J1111" i="81"/>
  <c r="K1111" i="81"/>
  <c r="J1112" i="81"/>
  <c r="K1112" i="81"/>
  <c r="J1113" i="81"/>
  <c r="K1113" i="81"/>
  <c r="J1114" i="81"/>
  <c r="K1114" i="81"/>
  <c r="J1115" i="81"/>
  <c r="K1115" i="81"/>
  <c r="J1116" i="81"/>
  <c r="K1116" i="81"/>
  <c r="J1117" i="81"/>
  <c r="K1117" i="81"/>
  <c r="J1118" i="81"/>
  <c r="K1118" i="81"/>
  <c r="J1119" i="81"/>
  <c r="K1119" i="81"/>
  <c r="J1120" i="81"/>
  <c r="K1120" i="81"/>
  <c r="J1121" i="81"/>
  <c r="K1121" i="81"/>
  <c r="J1122" i="81"/>
  <c r="K1122" i="81"/>
  <c r="J1123" i="81"/>
  <c r="K1123" i="81"/>
  <c r="J1124" i="81"/>
  <c r="K1124" i="81"/>
  <c r="J1125" i="81"/>
  <c r="K1125" i="81"/>
  <c r="J1126" i="81"/>
  <c r="K1126" i="81"/>
  <c r="J1127" i="81"/>
  <c r="K1127" i="81"/>
  <c r="J1128" i="81"/>
  <c r="K1128" i="81"/>
  <c r="J1129" i="81"/>
  <c r="K1129" i="81"/>
  <c r="J1130" i="81"/>
  <c r="K1130" i="81"/>
  <c r="J1131" i="81"/>
  <c r="K1131" i="81"/>
  <c r="J1132" i="81"/>
  <c r="K1132" i="81"/>
  <c r="J1133" i="81"/>
  <c r="K1133" i="81"/>
  <c r="J1134" i="81"/>
  <c r="K1134" i="81"/>
  <c r="J1135" i="81"/>
  <c r="K1135" i="81"/>
  <c r="J1136" i="81"/>
  <c r="K1136" i="81"/>
  <c r="J1137" i="81"/>
  <c r="K1137" i="81"/>
  <c r="J1138" i="81"/>
  <c r="K1138" i="81"/>
  <c r="J1139" i="81"/>
  <c r="K1139" i="81"/>
  <c r="J1140" i="81"/>
  <c r="K1140" i="81"/>
  <c r="J1141" i="81"/>
  <c r="K1141" i="81"/>
  <c r="J1142" i="81"/>
  <c r="K1142" i="81"/>
  <c r="J1143" i="81"/>
  <c r="K1143" i="81"/>
  <c r="J1144" i="81"/>
  <c r="K1144" i="81"/>
  <c r="J1145" i="81"/>
  <c r="K1145" i="81"/>
  <c r="J1146" i="81"/>
  <c r="K1146" i="81"/>
  <c r="J1147" i="81"/>
  <c r="K1147" i="81"/>
  <c r="J1148" i="81"/>
  <c r="K1148" i="81"/>
  <c r="J1149" i="81"/>
  <c r="K1149" i="81"/>
  <c r="J1150" i="81"/>
  <c r="K1150" i="81"/>
  <c r="J1151" i="81"/>
  <c r="K1151" i="81"/>
  <c r="J1152" i="81"/>
  <c r="K1152" i="81"/>
  <c r="J1153" i="81"/>
  <c r="K1153" i="81"/>
  <c r="J1154" i="81"/>
  <c r="K1154" i="81"/>
  <c r="J1155" i="81"/>
  <c r="K1155" i="81"/>
  <c r="J1156" i="81"/>
  <c r="K1156" i="81"/>
  <c r="J1157" i="81"/>
  <c r="K1157" i="81"/>
  <c r="J1158" i="81"/>
  <c r="K1158" i="81"/>
  <c r="J1159" i="81"/>
  <c r="K1159" i="81"/>
  <c r="J1160" i="81"/>
  <c r="K1160" i="81"/>
  <c r="J1161" i="81"/>
  <c r="K1161" i="81"/>
  <c r="J1162" i="81"/>
  <c r="K1162" i="81"/>
  <c r="J1163" i="81"/>
  <c r="K1163" i="81"/>
  <c r="J1164" i="81"/>
  <c r="K1164" i="81"/>
  <c r="J1165" i="81"/>
  <c r="K1165" i="81"/>
  <c r="J1166" i="81"/>
  <c r="K1166" i="81"/>
  <c r="J1167" i="81"/>
  <c r="K1167" i="81"/>
  <c r="J1168" i="81"/>
  <c r="K1168" i="81"/>
  <c r="J1169" i="81"/>
  <c r="K1169" i="81"/>
  <c r="J1170" i="81"/>
  <c r="K1170" i="81"/>
  <c r="J1171" i="81"/>
  <c r="K1171" i="81"/>
  <c r="J1172" i="81"/>
  <c r="K1172" i="81"/>
  <c r="J1173" i="81"/>
  <c r="K1173" i="81"/>
  <c r="J1174" i="81"/>
  <c r="K1174" i="81"/>
  <c r="J1175" i="81"/>
  <c r="K1175" i="81"/>
  <c r="J1176" i="81"/>
  <c r="K1176" i="81"/>
  <c r="J1177" i="81"/>
  <c r="K1177" i="81"/>
  <c r="J1178" i="81"/>
  <c r="K1178" i="81"/>
  <c r="J1179" i="81"/>
  <c r="K1179" i="81"/>
  <c r="J1180" i="81"/>
  <c r="K1180" i="81"/>
  <c r="J1216" i="81"/>
  <c r="K1216" i="81"/>
  <c r="J1217" i="81"/>
  <c r="K1217" i="81"/>
  <c r="J1218" i="81"/>
  <c r="K1218" i="81"/>
  <c r="J1219" i="81"/>
  <c r="K1219" i="81"/>
  <c r="J1220" i="81"/>
  <c r="K1220" i="81"/>
  <c r="J1221" i="81"/>
  <c r="K1221" i="81"/>
  <c r="J1222" i="81"/>
  <c r="K1222" i="81"/>
  <c r="J1223" i="81"/>
  <c r="K1223" i="81"/>
  <c r="J1224" i="81"/>
  <c r="K1224" i="81"/>
  <c r="J1225" i="81"/>
  <c r="K1225" i="81"/>
  <c r="J1226" i="81"/>
  <c r="K1226" i="81"/>
  <c r="J1227" i="81"/>
  <c r="K1227" i="81"/>
  <c r="J1228" i="81"/>
  <c r="K1228" i="81"/>
  <c r="J1229" i="81"/>
  <c r="K1229" i="81"/>
  <c r="J1230" i="81"/>
  <c r="K1230" i="81"/>
  <c r="J1231" i="81"/>
  <c r="K1231" i="81"/>
  <c r="J1232" i="81"/>
  <c r="K1232" i="81"/>
  <c r="J1233" i="81"/>
  <c r="K1233" i="81"/>
  <c r="J1234" i="81"/>
  <c r="K1234" i="81"/>
  <c r="J1235" i="81"/>
  <c r="K1235" i="81"/>
  <c r="J1236" i="81"/>
  <c r="K1236" i="81"/>
  <c r="J1237" i="81"/>
  <c r="K1237" i="81"/>
  <c r="J1238" i="81"/>
  <c r="K1238" i="81"/>
  <c r="J1239" i="81"/>
  <c r="K1239" i="81"/>
  <c r="J1240" i="81"/>
  <c r="K1240" i="81"/>
  <c r="J1241" i="81"/>
  <c r="K1241" i="81"/>
  <c r="J1242" i="81"/>
  <c r="K1242" i="81"/>
  <c r="J1243" i="81"/>
  <c r="K1243" i="81"/>
  <c r="J1244" i="81"/>
  <c r="K1244" i="81"/>
  <c r="J1245" i="81"/>
  <c r="K1245" i="81"/>
  <c r="J1246" i="81"/>
  <c r="K1246" i="81"/>
  <c r="J1247" i="81"/>
  <c r="K1247" i="81"/>
  <c r="J1248" i="81"/>
  <c r="K1248" i="81"/>
  <c r="J1249" i="81"/>
  <c r="K1249" i="81"/>
  <c r="J1250" i="81"/>
  <c r="K1250" i="81"/>
  <c r="J1251" i="81"/>
  <c r="K1251" i="81"/>
  <c r="J1252" i="81"/>
  <c r="K1252" i="81"/>
  <c r="J1253" i="81"/>
  <c r="K1253" i="81"/>
  <c r="J1254" i="81"/>
  <c r="K1254" i="81"/>
  <c r="J1255" i="81"/>
  <c r="K1255" i="81"/>
  <c r="J1256" i="81"/>
  <c r="K1256" i="81"/>
  <c r="J1257" i="81"/>
  <c r="K1257" i="81"/>
  <c r="J1258" i="81"/>
  <c r="K1258" i="81"/>
  <c r="J1259" i="81"/>
  <c r="K1259" i="81"/>
  <c r="J1260" i="81"/>
  <c r="K1260" i="81"/>
  <c r="J1261" i="81"/>
  <c r="K1261" i="81"/>
  <c r="J1262" i="81"/>
  <c r="K1262" i="81"/>
  <c r="J1263" i="81"/>
  <c r="K1263" i="81"/>
  <c r="J1264" i="81"/>
  <c r="K1264" i="81"/>
  <c r="J1265" i="81"/>
  <c r="K1265" i="81"/>
  <c r="J1266" i="81"/>
  <c r="K1266" i="81"/>
  <c r="J1267" i="81"/>
  <c r="K1267" i="81"/>
  <c r="J1268" i="81"/>
  <c r="K1268" i="81"/>
  <c r="J1269" i="81"/>
  <c r="K1269" i="81"/>
  <c r="J1270" i="81"/>
  <c r="K1270" i="81"/>
  <c r="J1271" i="81"/>
  <c r="K1271" i="81"/>
  <c r="J1272" i="81"/>
  <c r="K1272" i="81"/>
  <c r="J1273" i="81"/>
  <c r="K1273" i="81"/>
  <c r="J1274" i="81"/>
  <c r="K1274" i="81"/>
  <c r="J1275" i="81"/>
  <c r="K1275" i="81"/>
  <c r="J1276" i="81"/>
  <c r="K1276" i="81"/>
  <c r="J1277" i="81"/>
  <c r="K1277" i="81"/>
  <c r="J1278" i="81"/>
  <c r="K1278" i="81"/>
  <c r="J1279" i="81"/>
  <c r="K1279" i="81"/>
  <c r="J1280" i="81"/>
  <c r="K1280" i="81"/>
  <c r="J1281" i="81"/>
  <c r="K1281" i="81"/>
  <c r="J1282" i="81"/>
  <c r="K1282" i="81"/>
  <c r="J1283" i="81"/>
  <c r="K1283" i="81"/>
  <c r="J1284" i="81"/>
  <c r="K1284" i="81"/>
  <c r="J1285" i="81"/>
  <c r="K1285" i="81"/>
  <c r="J1286" i="81"/>
  <c r="K1286" i="81"/>
  <c r="J1287" i="81"/>
  <c r="K1287" i="81"/>
  <c r="J1288" i="81"/>
  <c r="K1288" i="81"/>
  <c r="J1289" i="81"/>
  <c r="K1289" i="81"/>
  <c r="J1290" i="81"/>
  <c r="K1290" i="81"/>
  <c r="J1291" i="81"/>
  <c r="K1291" i="81"/>
  <c r="J1292" i="81"/>
  <c r="K1292" i="81"/>
  <c r="J1293" i="81"/>
  <c r="K1293" i="81"/>
  <c r="J1294" i="81"/>
  <c r="K1294" i="81"/>
  <c r="J1295" i="81"/>
  <c r="K1295" i="81"/>
  <c r="J1296" i="81"/>
  <c r="K1296" i="81"/>
  <c r="J1297" i="81"/>
  <c r="K1297" i="81"/>
  <c r="J1298" i="81"/>
  <c r="K1298" i="81"/>
  <c r="J1299" i="81"/>
  <c r="K1299" i="81"/>
  <c r="J1300" i="81"/>
  <c r="K1300" i="81"/>
  <c r="J1301" i="81"/>
  <c r="K1301" i="81"/>
  <c r="J1302" i="81"/>
  <c r="K1302" i="81"/>
  <c r="J1303" i="81"/>
  <c r="K1303" i="81"/>
  <c r="J1304" i="81"/>
  <c r="K1304" i="81"/>
  <c r="J1305" i="81"/>
  <c r="K1305" i="81"/>
  <c r="J1306" i="81"/>
  <c r="K1306" i="81"/>
  <c r="J1442" i="81"/>
  <c r="K1442" i="81"/>
  <c r="J1443" i="81"/>
  <c r="K1443" i="81"/>
  <c r="J1444" i="81"/>
  <c r="K1444" i="81"/>
  <c r="J1445" i="81"/>
  <c r="K1445" i="81"/>
  <c r="J1446" i="81"/>
  <c r="K1446" i="81"/>
  <c r="J1447" i="81"/>
  <c r="K1447" i="81"/>
  <c r="J1448" i="81"/>
  <c r="K1448" i="81"/>
  <c r="J1449" i="81"/>
  <c r="K1449" i="81"/>
  <c r="J1450" i="81"/>
  <c r="K1450" i="81"/>
  <c r="J1451" i="81"/>
  <c r="K1451" i="81"/>
  <c r="J1452" i="81"/>
  <c r="K1452" i="81"/>
  <c r="J1453" i="81"/>
  <c r="K1453" i="81"/>
  <c r="F22" i="81" a="1"/>
  <c r="F22" i="81" s="1"/>
  <c r="J22" i="81"/>
  <c r="I22" i="81"/>
  <c r="F23" i="81" a="1"/>
  <c r="F23" i="81" s="1"/>
  <c r="J23" i="81"/>
  <c r="I23" i="81"/>
  <c r="F24" i="81" a="1"/>
  <c r="F24" i="81" s="1"/>
  <c r="J24" i="81"/>
  <c r="F26" i="81" a="1"/>
  <c r="F26" i="81" s="1"/>
  <c r="J26" i="81"/>
  <c r="I26" i="81"/>
  <c r="F27" i="81" a="1"/>
  <c r="F27" i="81" s="1"/>
  <c r="J27" i="81"/>
  <c r="I27" i="81"/>
  <c r="F28" i="81" a="1"/>
  <c r="F28" i="81" s="1"/>
  <c r="J28" i="81"/>
  <c r="F29" i="81" a="1"/>
  <c r="F29" i="81" s="1"/>
  <c r="J29" i="81"/>
  <c r="I29" i="81"/>
  <c r="F30" i="81" a="1"/>
  <c r="F30" i="81" s="1"/>
  <c r="J30" i="81"/>
  <c r="F31" i="81" a="1"/>
  <c r="F31" i="81" s="1"/>
  <c r="J31" i="81"/>
  <c r="F32" i="81" a="1"/>
  <c r="F32" i="81" s="1"/>
  <c r="J32" i="81"/>
  <c r="I32" i="81"/>
  <c r="F33" i="81" a="1"/>
  <c r="F33" i="81" s="1"/>
  <c r="J33" i="81"/>
  <c r="I33" i="81"/>
  <c r="F34" i="81" a="1"/>
  <c r="F34" i="81" s="1"/>
  <c r="J34" i="81"/>
  <c r="I34" i="81"/>
  <c r="F35" i="81" a="1"/>
  <c r="F35" i="81" s="1"/>
  <c r="J35" i="81"/>
  <c r="I35" i="81"/>
  <c r="F36" i="81" a="1"/>
  <c r="F36" i="81" s="1"/>
  <c r="J36" i="81"/>
  <c r="I36" i="81"/>
  <c r="F37" i="81" a="1"/>
  <c r="F37" i="81" s="1"/>
  <c r="J37" i="81"/>
  <c r="I37" i="81"/>
  <c r="F38" i="81" a="1"/>
  <c r="F38" i="81" s="1"/>
  <c r="J38" i="81"/>
  <c r="F39" i="81" a="1"/>
  <c r="F39" i="81" s="1"/>
  <c r="J39" i="81"/>
  <c r="I39" i="81"/>
  <c r="F40" i="81" a="1"/>
  <c r="F40" i="81" s="1"/>
  <c r="J40" i="81"/>
  <c r="I40" i="81"/>
  <c r="F41" i="81" a="1"/>
  <c r="F41" i="81" s="1"/>
  <c r="J41" i="81"/>
  <c r="F42" i="81" a="1"/>
  <c r="F42" i="81" s="1"/>
  <c r="J42" i="81"/>
  <c r="I42" i="81"/>
  <c r="F43" i="81" a="1"/>
  <c r="F43" i="81" s="1"/>
  <c r="J43" i="81"/>
  <c r="F44" i="81" a="1"/>
  <c r="F44" i="81" s="1"/>
  <c r="J44" i="81"/>
  <c r="I44" i="81"/>
  <c r="F45" i="81" a="1"/>
  <c r="F45" i="81" s="1"/>
  <c r="J45" i="81"/>
  <c r="I45" i="81"/>
  <c r="F46" i="81" a="1"/>
  <c r="F46" i="81" s="1"/>
  <c r="J46" i="81"/>
  <c r="I46" i="81"/>
  <c r="F47" i="81" a="1"/>
  <c r="F47" i="81" s="1"/>
  <c r="J47" i="81"/>
  <c r="F48" i="81" a="1"/>
  <c r="F48" i="81" s="1"/>
  <c r="J48" i="81"/>
  <c r="F49" i="81" a="1"/>
  <c r="F49" i="81" s="1"/>
  <c r="J49" i="81"/>
  <c r="I49" i="81"/>
  <c r="F50" i="81" a="1"/>
  <c r="F50" i="81" s="1"/>
  <c r="J50" i="81"/>
  <c r="F51" i="81" a="1"/>
  <c r="F51" i="81" s="1"/>
  <c r="J51" i="81"/>
  <c r="F52" i="81" a="1"/>
  <c r="F52" i="81" s="1"/>
  <c r="J52" i="81"/>
  <c r="F53" i="81" a="1"/>
  <c r="F53" i="81" s="1"/>
  <c r="J53" i="81"/>
  <c r="F54" i="81" a="1"/>
  <c r="F54" i="81" s="1"/>
  <c r="J54" i="81"/>
  <c r="F55" i="81" a="1"/>
  <c r="F55" i="81" s="1"/>
  <c r="J55" i="81"/>
  <c r="F56" i="81" a="1"/>
  <c r="F56" i="81" s="1"/>
  <c r="J56" i="81"/>
  <c r="I56" i="81"/>
  <c r="F57" i="81" a="1"/>
  <c r="F57" i="81" s="1"/>
  <c r="J57" i="81"/>
  <c r="I57" i="81"/>
  <c r="F58" i="81" a="1"/>
  <c r="F58" i="81" s="1"/>
  <c r="J58" i="81"/>
  <c r="F59" i="81" a="1"/>
  <c r="F59" i="81" s="1"/>
  <c r="J59" i="81"/>
  <c r="F60" i="81" a="1"/>
  <c r="F60" i="81" s="1"/>
  <c r="I60" i="81"/>
  <c r="J60" i="81"/>
  <c r="F61" i="81" a="1"/>
  <c r="F61" i="81" s="1"/>
  <c r="I61" i="81"/>
  <c r="J61" i="81"/>
  <c r="F62" i="81" a="1"/>
  <c r="F62" i="81" s="1"/>
  <c r="I62" i="81"/>
  <c r="J62" i="81"/>
  <c r="F63" i="81" a="1"/>
  <c r="F63" i="81" s="1"/>
  <c r="J63" i="81"/>
  <c r="F64" i="81" a="1"/>
  <c r="F64" i="81" s="1"/>
  <c r="J64" i="81"/>
  <c r="I64" i="81"/>
  <c r="F65" i="81" a="1"/>
  <c r="F65" i="81" s="1"/>
  <c r="I65" i="81"/>
  <c r="J65" i="81"/>
  <c r="F66" i="81" a="1"/>
  <c r="F66" i="81" s="1"/>
  <c r="J66" i="81"/>
  <c r="I66" i="81"/>
  <c r="F67" i="81" a="1"/>
  <c r="F67" i="81" s="1"/>
  <c r="J67" i="81"/>
  <c r="F68" i="81" a="1"/>
  <c r="F68" i="81" s="1"/>
  <c r="J68" i="81"/>
  <c r="F69" i="81" a="1"/>
  <c r="F69" i="81" s="1"/>
  <c r="I69" i="81"/>
  <c r="J69" i="81"/>
  <c r="F70" i="81" a="1"/>
  <c r="F70" i="81" s="1"/>
  <c r="J70" i="81"/>
  <c r="F71" i="81" a="1"/>
  <c r="F71" i="81" s="1"/>
  <c r="I71" i="81"/>
  <c r="J71" i="81"/>
  <c r="F72" i="81" a="1"/>
  <c r="F72" i="81" s="1"/>
  <c r="J72" i="81"/>
  <c r="F73" i="81" a="1"/>
  <c r="F73" i="81" s="1"/>
  <c r="I73" i="81"/>
  <c r="J73" i="81"/>
  <c r="F74" i="81" a="1"/>
  <c r="F74" i="81" s="1"/>
  <c r="I74" i="81"/>
  <c r="J74" i="81"/>
  <c r="F75" i="81" a="1"/>
  <c r="F75" i="81" s="1"/>
  <c r="I75" i="81"/>
  <c r="J75" i="81"/>
  <c r="F76" i="81" a="1"/>
  <c r="F76" i="81" s="1"/>
  <c r="J76" i="81"/>
  <c r="I76" i="81"/>
  <c r="F77" i="81" a="1"/>
  <c r="F77" i="81" s="1"/>
  <c r="J77" i="81"/>
  <c r="I77" i="81"/>
  <c r="F78" i="81" a="1"/>
  <c r="F78" i="81" s="1"/>
  <c r="I78" i="81"/>
  <c r="J78" i="81"/>
  <c r="F79" i="81" a="1"/>
  <c r="F79" i="81" s="1"/>
  <c r="I79" i="81"/>
  <c r="J79" i="81"/>
  <c r="F80" i="81" a="1"/>
  <c r="F80" i="81" s="1"/>
  <c r="I80" i="81"/>
  <c r="J80" i="81"/>
  <c r="F81" i="81" a="1"/>
  <c r="F81" i="81" s="1"/>
  <c r="I81" i="81"/>
  <c r="J81" i="81"/>
  <c r="F82" i="81" a="1"/>
  <c r="F82" i="81" s="1"/>
  <c r="J82" i="81"/>
  <c r="F83" i="81" a="1"/>
  <c r="F83" i="81" s="1"/>
  <c r="J83" i="81"/>
  <c r="F84" i="81" a="1"/>
  <c r="F84" i="81" s="1"/>
  <c r="J84" i="81"/>
  <c r="F85" i="81" a="1"/>
  <c r="F85" i="81" s="1"/>
  <c r="J85" i="81"/>
  <c r="F86" i="81" a="1"/>
  <c r="F86" i="81" s="1"/>
  <c r="I86" i="81"/>
  <c r="J86" i="81"/>
  <c r="F87" i="81" a="1"/>
  <c r="F87" i="81" s="1"/>
  <c r="J87" i="81"/>
  <c r="I87" i="81"/>
  <c r="F88" i="81" a="1"/>
  <c r="F88" i="81" s="1"/>
  <c r="J88" i="81"/>
  <c r="I88" i="81"/>
  <c r="F89" i="81" a="1"/>
  <c r="F89" i="81" s="1"/>
  <c r="I89" i="81"/>
  <c r="J89" i="81"/>
  <c r="F90" i="81" a="1"/>
  <c r="F90" i="81" s="1"/>
  <c r="I90" i="81"/>
  <c r="J90" i="81"/>
  <c r="F91" i="81" a="1"/>
  <c r="F91" i="81" s="1"/>
  <c r="I91" i="81"/>
  <c r="J91" i="81"/>
  <c r="F92" i="81" a="1"/>
  <c r="F92" i="81" s="1"/>
  <c r="J92" i="81"/>
  <c r="I92" i="81"/>
  <c r="F93" i="81" a="1"/>
  <c r="F93" i="81" s="1"/>
  <c r="J93" i="81"/>
  <c r="F94" i="81" a="1"/>
  <c r="F94" i="81" s="1"/>
  <c r="J94" i="81"/>
  <c r="F95" i="81" a="1"/>
  <c r="F95" i="81" s="1"/>
  <c r="J95" i="81"/>
  <c r="I95" i="81"/>
  <c r="F96" i="81" a="1"/>
  <c r="F96" i="81" s="1"/>
  <c r="I96" i="81"/>
  <c r="J96" i="81"/>
  <c r="F97" i="81" a="1"/>
  <c r="F97" i="81" s="1"/>
  <c r="J97" i="81"/>
  <c r="I97" i="81"/>
  <c r="F98" i="81" a="1"/>
  <c r="F98" i="81" s="1"/>
  <c r="J98" i="81"/>
  <c r="I98" i="81"/>
  <c r="F99" i="81" a="1"/>
  <c r="F99" i="81" s="1"/>
  <c r="J99" i="81"/>
  <c r="F100" i="81" a="1"/>
  <c r="F100" i="81" s="1"/>
  <c r="J100" i="81"/>
  <c r="F101" i="81" a="1"/>
  <c r="F101" i="81" s="1"/>
  <c r="J101" i="81"/>
  <c r="F102" i="81" a="1"/>
  <c r="F102" i="81" s="1"/>
  <c r="J102" i="81"/>
  <c r="F103" i="81" a="1"/>
  <c r="F103" i="81" s="1"/>
  <c r="J103" i="81"/>
  <c r="I103" i="81"/>
  <c r="F104" i="81" a="1"/>
  <c r="F104" i="81" s="1"/>
  <c r="I104" i="81"/>
  <c r="J104" i="81"/>
  <c r="F105" i="81" a="1"/>
  <c r="F105" i="81" s="1"/>
  <c r="J105" i="81"/>
  <c r="I105" i="81"/>
  <c r="F106" i="81" a="1"/>
  <c r="F106" i="81" s="1"/>
  <c r="I106" i="81"/>
  <c r="J106" i="81"/>
  <c r="F107" i="81" a="1"/>
  <c r="F107" i="81" s="1"/>
  <c r="I107" i="81"/>
  <c r="J107" i="81"/>
  <c r="F108" i="81" a="1"/>
  <c r="F108" i="81" s="1"/>
  <c r="J108" i="81"/>
  <c r="I108" i="81"/>
  <c r="F109" i="81" a="1"/>
  <c r="F109" i="81" s="1"/>
  <c r="J109" i="81"/>
  <c r="F110" i="81" a="1"/>
  <c r="F110" i="81" s="1"/>
  <c r="J110" i="81"/>
  <c r="F111" i="81" a="1"/>
  <c r="F111" i="81" s="1"/>
  <c r="J111" i="81"/>
  <c r="F112" i="81" a="1"/>
  <c r="F112" i="81" s="1"/>
  <c r="J112" i="81"/>
  <c r="I112" i="81"/>
  <c r="F113" i="81" a="1"/>
  <c r="F113" i="81" s="1"/>
  <c r="J113" i="81"/>
  <c r="I113" i="81"/>
  <c r="F114" i="81" a="1"/>
  <c r="F114" i="81" s="1"/>
  <c r="J114" i="81"/>
  <c r="F115" i="81" a="1"/>
  <c r="F115" i="81" s="1"/>
  <c r="J115" i="81"/>
  <c r="F116" i="81" a="1"/>
  <c r="F116" i="81" s="1"/>
  <c r="J116" i="81"/>
  <c r="I116" i="81"/>
  <c r="F117" i="81" a="1"/>
  <c r="F117" i="81" s="1"/>
  <c r="J117" i="81"/>
  <c r="F118" i="81" a="1"/>
  <c r="F118" i="81" s="1"/>
  <c r="J118" i="81"/>
  <c r="F119" i="81" a="1"/>
  <c r="F119" i="81" s="1"/>
  <c r="J119" i="81"/>
  <c r="I119" i="81"/>
  <c r="F120" i="81" a="1"/>
  <c r="F120" i="81" s="1"/>
  <c r="J120" i="81"/>
  <c r="I120" i="81"/>
  <c r="F121" i="81" a="1"/>
  <c r="F121" i="81" s="1"/>
  <c r="J121" i="81"/>
  <c r="I121" i="81"/>
  <c r="F122" i="81" a="1"/>
  <c r="F122" i="81" s="1"/>
  <c r="J122" i="81"/>
  <c r="F123" i="81" a="1"/>
  <c r="F123" i="81" s="1"/>
  <c r="J123" i="81"/>
  <c r="F124" i="81" a="1"/>
  <c r="F124" i="81" s="1"/>
  <c r="J124" i="81"/>
  <c r="I124" i="81"/>
  <c r="F125" i="81" a="1"/>
  <c r="F125" i="81" s="1"/>
  <c r="J125" i="81"/>
  <c r="F126" i="81" a="1"/>
  <c r="F126" i="81" s="1"/>
  <c r="J126" i="81"/>
  <c r="F127" i="81" a="1"/>
  <c r="F127" i="81" s="1"/>
  <c r="J127" i="81"/>
  <c r="I127" i="81"/>
  <c r="F128" i="81" a="1"/>
  <c r="F128" i="81" s="1"/>
  <c r="J128" i="81"/>
  <c r="F129" i="81" a="1"/>
  <c r="F129" i="81" s="1"/>
  <c r="J129" i="81"/>
  <c r="F130" i="81" a="1"/>
  <c r="F130" i="81" s="1"/>
  <c r="J130" i="81"/>
  <c r="F131" i="81" a="1"/>
  <c r="F131" i="81" s="1"/>
  <c r="J131" i="81"/>
  <c r="I131" i="81"/>
  <c r="F132" i="81" a="1"/>
  <c r="F132" i="81" s="1"/>
  <c r="I132" i="81"/>
  <c r="J132" i="81"/>
  <c r="F133" i="81" a="1"/>
  <c r="F133" i="81" s="1"/>
  <c r="J133" i="81"/>
  <c r="I133" i="81"/>
  <c r="F134" i="81" a="1"/>
  <c r="F134" i="81" s="1"/>
  <c r="J134" i="81"/>
  <c r="F135" i="81" a="1"/>
  <c r="F135" i="81" s="1"/>
  <c r="J135" i="81"/>
  <c r="F136" i="81" a="1"/>
  <c r="F136" i="81" s="1"/>
  <c r="I136" i="81"/>
  <c r="J136" i="81"/>
  <c r="F137" i="81" a="1"/>
  <c r="F137" i="81" s="1"/>
  <c r="J137" i="81"/>
  <c r="F138" i="81" a="1"/>
  <c r="F138" i="81" s="1"/>
  <c r="J138" i="81"/>
  <c r="I138" i="81"/>
  <c r="F139" i="81" a="1"/>
  <c r="F139" i="81" s="1"/>
  <c r="J139" i="81"/>
  <c r="F142" i="81" a="1"/>
  <c r="F142" i="81" s="1"/>
  <c r="J142" i="81"/>
  <c r="I142" i="81"/>
  <c r="F187" i="81" a="1"/>
  <c r="F187" i="81" s="1"/>
  <c r="J187" i="81"/>
  <c r="F188" i="81" a="1"/>
  <c r="F188" i="81" s="1"/>
  <c r="J188" i="81"/>
  <c r="F189" i="81" a="1"/>
  <c r="F189" i="81" s="1"/>
  <c r="J189" i="81"/>
  <c r="F190" i="81" a="1"/>
  <c r="F190" i="81" s="1"/>
  <c r="J190" i="81"/>
  <c r="F191" i="81" a="1"/>
  <c r="F191" i="81" s="1"/>
  <c r="J191" i="81"/>
  <c r="F192" i="81" a="1"/>
  <c r="F192" i="81" s="1"/>
  <c r="I192" i="81"/>
  <c r="J192" i="81"/>
  <c r="F193" i="81" a="1"/>
  <c r="F193" i="81" s="1"/>
  <c r="J193" i="81"/>
  <c r="F194" i="81" a="1"/>
  <c r="F194" i="81" s="1"/>
  <c r="J194" i="81"/>
  <c r="I194" i="81"/>
  <c r="F195" i="81" a="1"/>
  <c r="F195" i="81" s="1"/>
  <c r="J195" i="81"/>
  <c r="F196" i="81" a="1"/>
  <c r="F196" i="81" s="1"/>
  <c r="J196" i="81"/>
  <c r="F197" i="81" a="1"/>
  <c r="F197" i="81" s="1"/>
  <c r="I197" i="81"/>
  <c r="J197" i="81"/>
  <c r="F198" i="81" a="1"/>
  <c r="F198" i="81" s="1"/>
  <c r="J198" i="81"/>
  <c r="F199" i="81" a="1"/>
  <c r="F199" i="81" s="1"/>
  <c r="J199" i="81"/>
  <c r="F200" i="81" a="1"/>
  <c r="F200" i="81" s="1"/>
  <c r="J200" i="81"/>
  <c r="I200" i="81"/>
  <c r="F201" i="81" a="1"/>
  <c r="F201" i="81" s="1"/>
  <c r="I201" i="81"/>
  <c r="J201" i="81"/>
  <c r="F202" i="81" a="1"/>
  <c r="F202" i="81" s="1"/>
  <c r="I202" i="81"/>
  <c r="J202" i="81"/>
  <c r="F203" i="81" a="1"/>
  <c r="F203" i="81" s="1"/>
  <c r="J203" i="81"/>
  <c r="I203" i="81"/>
  <c r="F204" i="81" a="1"/>
  <c r="F204" i="81" s="1"/>
  <c r="J204" i="81"/>
  <c r="F205" i="81" a="1"/>
  <c r="F205" i="81" s="1"/>
  <c r="J205" i="81"/>
  <c r="F206" i="81" a="1"/>
  <c r="F206" i="81" s="1"/>
  <c r="J206" i="81"/>
  <c r="F207" i="81" a="1"/>
  <c r="F207" i="81" s="1"/>
  <c r="I207" i="81"/>
  <c r="J207" i="81"/>
  <c r="F208" i="81" a="1"/>
  <c r="F208" i="81" s="1"/>
  <c r="J208" i="81"/>
  <c r="I208" i="81"/>
  <c r="F209" i="81" a="1"/>
  <c r="F209" i="81" s="1"/>
  <c r="J209" i="81"/>
  <c r="F210" i="81" a="1"/>
  <c r="F210" i="81" s="1"/>
  <c r="J210" i="81"/>
  <c r="I210" i="81"/>
  <c r="F211" i="81" a="1"/>
  <c r="F211" i="81" s="1"/>
  <c r="I211" i="81"/>
  <c r="J211" i="81"/>
  <c r="F212" i="81" a="1"/>
  <c r="F212" i="81" s="1"/>
  <c r="J212" i="81"/>
  <c r="F213" i="81" a="1"/>
  <c r="F213" i="81" s="1"/>
  <c r="J213" i="81"/>
  <c r="F214" i="81" a="1"/>
  <c r="F214" i="81" s="1"/>
  <c r="I214" i="81"/>
  <c r="J214" i="81"/>
  <c r="F215" i="81" a="1"/>
  <c r="F215" i="81" s="1"/>
  <c r="I215" i="81"/>
  <c r="J215" i="81"/>
  <c r="F216" i="81" a="1"/>
  <c r="F216" i="81" s="1"/>
  <c r="I216" i="81"/>
  <c r="J216" i="81"/>
  <c r="F217" i="81" a="1"/>
  <c r="F217" i="81" s="1"/>
  <c r="J217" i="81"/>
  <c r="F218" i="81" a="1"/>
  <c r="F218" i="81" s="1"/>
  <c r="I218" i="81"/>
  <c r="J218" i="81"/>
  <c r="F219" i="81" a="1"/>
  <c r="F219" i="81" s="1"/>
  <c r="I219" i="81"/>
  <c r="J219" i="81"/>
  <c r="F220" i="81" a="1"/>
  <c r="F220" i="81" s="1"/>
  <c r="J220" i="81"/>
  <c r="F221" i="81" a="1"/>
  <c r="F221" i="81" s="1"/>
  <c r="J221" i="81"/>
  <c r="F222" i="81" a="1"/>
  <c r="F222" i="81" s="1"/>
  <c r="I222" i="81"/>
  <c r="J222" i="81"/>
  <c r="F223" i="81" a="1"/>
  <c r="F223" i="81" s="1"/>
  <c r="J223" i="81"/>
  <c r="F224" i="81" a="1"/>
  <c r="F224" i="81" s="1"/>
  <c r="I224" i="81"/>
  <c r="J224" i="81"/>
  <c r="F225" i="81" a="1"/>
  <c r="F225" i="81" s="1"/>
  <c r="J225" i="81"/>
  <c r="F226" i="81" a="1"/>
  <c r="F226" i="81" s="1"/>
  <c r="J226" i="81"/>
  <c r="F227" i="81" a="1"/>
  <c r="F227" i="81" s="1"/>
  <c r="J227" i="81"/>
  <c r="F298" i="81" a="1"/>
  <c r="F298" i="81" s="1"/>
  <c r="J298" i="81"/>
  <c r="F299" i="81" a="1"/>
  <c r="F299" i="81" s="1"/>
  <c r="I299" i="81"/>
  <c r="J299" i="81"/>
  <c r="F300" i="81" a="1"/>
  <c r="F300" i="81" s="1"/>
  <c r="J300" i="81"/>
  <c r="F301" i="81" a="1"/>
  <c r="F301" i="81" s="1"/>
  <c r="J301" i="81"/>
  <c r="F302" i="81" a="1"/>
  <c r="F302" i="81" s="1"/>
  <c r="I302" i="81"/>
  <c r="J302" i="81"/>
  <c r="F303" i="81" a="1"/>
  <c r="F303" i="81" s="1"/>
  <c r="J303" i="81"/>
  <c r="I303" i="81"/>
  <c r="F304" i="81" a="1"/>
  <c r="F304" i="81" s="1"/>
  <c r="I304" i="81"/>
  <c r="J304" i="81"/>
  <c r="F305" i="81" a="1"/>
  <c r="F305" i="81" s="1"/>
  <c r="J305" i="81"/>
  <c r="I305" i="81"/>
  <c r="F306" i="81" a="1"/>
  <c r="F306" i="81" s="1"/>
  <c r="J306" i="81"/>
  <c r="F307" i="81" a="1"/>
  <c r="F307" i="81" s="1"/>
  <c r="J307" i="81"/>
  <c r="F308" i="81" a="1"/>
  <c r="F308" i="81" s="1"/>
  <c r="J308" i="81"/>
  <c r="F309" i="81" a="1"/>
  <c r="F309" i="81" s="1"/>
  <c r="J309" i="81"/>
  <c r="F310" i="81" a="1"/>
  <c r="F310" i="81" s="1"/>
  <c r="J310" i="81"/>
  <c r="F311" i="81" a="1"/>
  <c r="F311" i="81" s="1"/>
  <c r="J311" i="81"/>
  <c r="F312" i="81" a="1"/>
  <c r="F312" i="81" s="1"/>
  <c r="J312" i="81"/>
  <c r="F313" i="81" a="1"/>
  <c r="F313" i="81" s="1"/>
  <c r="J313" i="81"/>
  <c r="I313" i="81"/>
  <c r="F314" i="81" a="1"/>
  <c r="F314" i="81" s="1"/>
  <c r="J314" i="81"/>
  <c r="F315" i="81" a="1"/>
  <c r="F315" i="81" s="1"/>
  <c r="J315" i="81"/>
  <c r="I315" i="81"/>
  <c r="F316" i="81" a="1"/>
  <c r="F316" i="81" s="1"/>
  <c r="J316" i="81"/>
  <c r="F317" i="81" a="1"/>
  <c r="F317" i="81" s="1"/>
  <c r="I317" i="81"/>
  <c r="J317" i="81"/>
  <c r="F318" i="81" a="1"/>
  <c r="F318" i="81" s="1"/>
  <c r="I318" i="81"/>
  <c r="J318" i="81"/>
  <c r="F319" i="81" a="1"/>
  <c r="F319" i="81" s="1"/>
  <c r="I319" i="81"/>
  <c r="J319" i="81"/>
  <c r="F320" i="81" a="1"/>
  <c r="F320" i="81" s="1"/>
  <c r="J320" i="81"/>
  <c r="I320" i="81"/>
  <c r="F321" i="81" a="1"/>
  <c r="F321" i="81" s="1"/>
  <c r="I321" i="81"/>
  <c r="J321" i="81"/>
  <c r="F322" i="81" a="1"/>
  <c r="F322" i="81" s="1"/>
  <c r="I322" i="81"/>
  <c r="J322" i="81"/>
  <c r="F323" i="81" a="1"/>
  <c r="F323" i="81" s="1"/>
  <c r="J323" i="81"/>
  <c r="F324" i="81" a="1"/>
  <c r="F324" i="81" s="1"/>
  <c r="I324" i="81"/>
  <c r="J324" i="81"/>
  <c r="F325" i="81" a="1"/>
  <c r="F325" i="81" s="1"/>
  <c r="I325" i="81"/>
  <c r="J325" i="81"/>
  <c r="F326" i="81" a="1"/>
  <c r="F326" i="81" s="1"/>
  <c r="J326" i="81"/>
  <c r="F327" i="81" a="1"/>
  <c r="F327" i="81" s="1"/>
  <c r="J327" i="81"/>
  <c r="F328" i="81" a="1"/>
  <c r="F328" i="81" s="1"/>
  <c r="I328" i="81"/>
  <c r="J328" i="81"/>
  <c r="F329" i="81" a="1"/>
  <c r="F329" i="81" s="1"/>
  <c r="J329" i="81"/>
  <c r="F330" i="81" a="1"/>
  <c r="F330" i="81" s="1"/>
  <c r="I330" i="81"/>
  <c r="J330" i="81"/>
  <c r="F331" i="81" a="1"/>
  <c r="F331" i="81" s="1"/>
  <c r="I331" i="81"/>
  <c r="J331" i="81"/>
  <c r="F332" i="81" a="1"/>
  <c r="F332" i="81" s="1"/>
  <c r="J332" i="81"/>
  <c r="F333" i="81" a="1"/>
  <c r="F333" i="81" s="1"/>
  <c r="I333" i="81"/>
  <c r="J333" i="81"/>
  <c r="F629" i="81" a="1"/>
  <c r="F629" i="81" s="1"/>
  <c r="J629" i="81"/>
  <c r="I629" i="81"/>
  <c r="F630" i="81" a="1"/>
  <c r="F630" i="81" s="1"/>
  <c r="J630" i="81"/>
  <c r="F631" i="81" a="1"/>
  <c r="F631" i="81" s="1"/>
  <c r="I631" i="81"/>
  <c r="J631" i="81"/>
  <c r="F632" i="81" a="1"/>
  <c r="F632" i="81" s="1"/>
  <c r="J632" i="81"/>
  <c r="F633" i="81" a="1"/>
  <c r="F633" i="81" s="1"/>
  <c r="J633" i="81"/>
  <c r="I633" i="81"/>
  <c r="F634" i="81" a="1"/>
  <c r="F634" i="81" s="1"/>
  <c r="J634" i="81"/>
  <c r="I634" i="81"/>
  <c r="F635" i="81" a="1"/>
  <c r="F635" i="81" s="1"/>
  <c r="J635" i="81"/>
  <c r="I635" i="81"/>
  <c r="F636" i="81" a="1"/>
  <c r="F636" i="81" s="1"/>
  <c r="J636" i="81"/>
  <c r="I636" i="81"/>
  <c r="F637" i="81" a="1"/>
  <c r="F637" i="81" s="1"/>
  <c r="J637" i="81"/>
  <c r="I637" i="81"/>
  <c r="F638" i="81" a="1"/>
  <c r="F638" i="81" s="1"/>
  <c r="I638" i="81"/>
  <c r="J638" i="81"/>
  <c r="F639" i="81" a="1"/>
  <c r="F639" i="81" s="1"/>
  <c r="I639" i="81"/>
  <c r="J639" i="81"/>
  <c r="F640" i="81" a="1"/>
  <c r="F640" i="81" s="1"/>
  <c r="I640" i="81"/>
  <c r="J640" i="81"/>
  <c r="F641" i="81" a="1"/>
  <c r="F641" i="81" s="1"/>
  <c r="J641" i="81"/>
  <c r="F642" i="81" a="1"/>
  <c r="F642" i="81" s="1"/>
  <c r="J642" i="81"/>
  <c r="F643" i="81" a="1"/>
  <c r="F643" i="81" s="1"/>
  <c r="J643" i="81"/>
  <c r="I643" i="81"/>
  <c r="F644" i="81" a="1"/>
  <c r="F644" i="81" s="1"/>
  <c r="J644" i="81"/>
  <c r="F645" i="81" a="1"/>
  <c r="F645" i="81" s="1"/>
  <c r="J645" i="81"/>
  <c r="F646" i="81" a="1"/>
  <c r="F646" i="81" s="1"/>
  <c r="J646" i="81"/>
  <c r="I646" i="81"/>
  <c r="F647" i="81" a="1"/>
  <c r="F647" i="81" s="1"/>
  <c r="J647" i="81"/>
  <c r="I647" i="81"/>
  <c r="F648" i="81" a="1"/>
  <c r="F648" i="81" s="1"/>
  <c r="I648" i="81"/>
  <c r="J648" i="81"/>
  <c r="F649" i="81" a="1"/>
  <c r="F649" i="81" s="1"/>
  <c r="I649" i="81"/>
  <c r="J649" i="81"/>
  <c r="F849" i="81" a="1"/>
  <c r="F849" i="81" s="1"/>
  <c r="J849" i="81"/>
  <c r="F850" i="81" a="1"/>
  <c r="F850" i="81" s="1"/>
  <c r="J850" i="81"/>
  <c r="F851" i="81" a="1"/>
  <c r="F851" i="81" s="1"/>
  <c r="J851" i="81"/>
  <c r="F852" i="81" a="1"/>
  <c r="F852" i="81" s="1"/>
  <c r="J852" i="81"/>
  <c r="F853" i="81" a="1"/>
  <c r="F853" i="81" s="1"/>
  <c r="J853" i="81"/>
  <c r="F854" i="81" a="1"/>
  <c r="F854" i="81" s="1"/>
  <c r="J854" i="81"/>
  <c r="F855" i="81" a="1"/>
  <c r="F855" i="81" s="1"/>
  <c r="J855" i="81"/>
  <c r="F856" i="81" a="1"/>
  <c r="F856" i="81" s="1"/>
  <c r="J856" i="81"/>
  <c r="F857" i="81" a="1"/>
  <c r="F857" i="81" s="1"/>
  <c r="J857" i="81"/>
  <c r="F858" i="81" a="1"/>
  <c r="F858" i="81" s="1"/>
  <c r="J858" i="81"/>
  <c r="F859" i="81" a="1"/>
  <c r="F859" i="81" s="1"/>
  <c r="J859" i="81"/>
  <c r="F959" i="81" a="1"/>
  <c r="F959" i="81" s="1"/>
  <c r="J959" i="81"/>
  <c r="F960" i="81" a="1"/>
  <c r="F960" i="81" s="1"/>
  <c r="J960" i="81"/>
  <c r="F961" i="81" a="1"/>
  <c r="F961" i="81" s="1"/>
  <c r="J961" i="81"/>
  <c r="F962" i="81" a="1"/>
  <c r="F962" i="81" s="1"/>
  <c r="J962" i="81"/>
  <c r="F963" i="81" a="1"/>
  <c r="F963" i="81" s="1"/>
  <c r="J963" i="81"/>
  <c r="F964" i="81" a="1"/>
  <c r="F964" i="81" s="1"/>
  <c r="J964" i="81"/>
  <c r="F965" i="81" a="1"/>
  <c r="F965" i="81" s="1"/>
  <c r="J965" i="81"/>
  <c r="F966" i="81" a="1"/>
  <c r="F966" i="81" s="1"/>
  <c r="J966" i="81"/>
  <c r="F967" i="81" a="1"/>
  <c r="F967" i="81" s="1"/>
  <c r="J967" i="81"/>
  <c r="F968" i="81" a="1"/>
  <c r="F968" i="81" s="1"/>
  <c r="J968" i="81"/>
  <c r="F969" i="81" a="1"/>
  <c r="F969" i="81" s="1"/>
  <c r="J969" i="81"/>
  <c r="F970" i="81" a="1"/>
  <c r="F970" i="81" s="1"/>
  <c r="J970" i="81"/>
  <c r="F971" i="81" a="1"/>
  <c r="F971" i="81" s="1"/>
  <c r="J971" i="81"/>
  <c r="F972" i="81" a="1"/>
  <c r="F972" i="81" s="1"/>
  <c r="J972" i="81"/>
  <c r="F973" i="81" a="1"/>
  <c r="F973" i="81" s="1"/>
  <c r="J973" i="81"/>
  <c r="F974" i="81" a="1"/>
  <c r="F974" i="81" s="1"/>
  <c r="J974" i="81"/>
  <c r="F975" i="81" a="1"/>
  <c r="F975" i="81" s="1"/>
  <c r="J975" i="81"/>
  <c r="F976" i="81" a="1"/>
  <c r="F976" i="81" s="1"/>
  <c r="J976" i="81"/>
  <c r="F977" i="81" a="1"/>
  <c r="F977" i="81" s="1"/>
  <c r="J977" i="81"/>
  <c r="F978" i="81" a="1"/>
  <c r="F978" i="81" s="1"/>
  <c r="J978" i="81"/>
  <c r="F979" i="81" a="1"/>
  <c r="F979" i="81" s="1"/>
  <c r="J979" i="81"/>
  <c r="F980" i="81" a="1"/>
  <c r="F980" i="81" s="1"/>
  <c r="J980" i="81"/>
  <c r="F981" i="81" a="1"/>
  <c r="F981" i="81" s="1"/>
  <c r="J981" i="81"/>
  <c r="F982" i="81" a="1"/>
  <c r="F982" i="81" s="1"/>
  <c r="J982" i="81"/>
  <c r="F983" i="81" a="1"/>
  <c r="F983" i="81" s="1"/>
  <c r="J983" i="81"/>
  <c r="F984" i="81" a="1"/>
  <c r="F984" i="81" s="1"/>
  <c r="J984" i="81"/>
  <c r="F985" i="81" a="1"/>
  <c r="F985" i="81" s="1"/>
  <c r="J985" i="81"/>
  <c r="F986" i="81" a="1"/>
  <c r="F986" i="81" s="1"/>
  <c r="J986" i="81"/>
  <c r="F987" i="81" a="1"/>
  <c r="F987" i="81" s="1"/>
  <c r="J987" i="81"/>
  <c r="F1351" i="81" a="1"/>
  <c r="F1351" i="81" s="1"/>
  <c r="I1351" i="81"/>
  <c r="J1351" i="81"/>
  <c r="F1400" i="81" a="1"/>
  <c r="F1400" i="81" s="1"/>
  <c r="J1400" i="81"/>
  <c r="F1401" i="81" a="1"/>
  <c r="F1401" i="81" s="1"/>
  <c r="J1401" i="81"/>
  <c r="F1402" i="81" a="1"/>
  <c r="F1402" i="81" s="1"/>
  <c r="J1402" i="81"/>
  <c r="F1403" i="81" a="1"/>
  <c r="F1403" i="81" s="1"/>
  <c r="J1403" i="81"/>
  <c r="F1404" i="81" a="1"/>
  <c r="F1404" i="81" s="1"/>
  <c r="J1404" i="81"/>
  <c r="F1405" i="81" a="1"/>
  <c r="F1405" i="81" s="1"/>
  <c r="J1405" i="81"/>
  <c r="F1406" i="81" a="1"/>
  <c r="F1406" i="81" s="1"/>
  <c r="J1406" i="81"/>
  <c r="F1407" i="81" a="1"/>
  <c r="F1407" i="81" s="1"/>
  <c r="J1407" i="81"/>
  <c r="F1408" i="81" a="1"/>
  <c r="F1408" i="81" s="1"/>
  <c r="J1408" i="81"/>
  <c r="F1409" i="81" a="1"/>
  <c r="F1409" i="81" s="1"/>
  <c r="J1409" i="81"/>
  <c r="F1410" i="81" a="1"/>
  <c r="F1410" i="81" s="1"/>
  <c r="J1410" i="81"/>
  <c r="F1411" i="81" a="1"/>
  <c r="F1411" i="81" s="1"/>
  <c r="J1411" i="81"/>
  <c r="F1412" i="81" a="1"/>
  <c r="F1412" i="81" s="1"/>
  <c r="J1412" i="81"/>
  <c r="F1413" i="81" a="1"/>
  <c r="F1413" i="81" s="1"/>
  <c r="J1413" i="81"/>
  <c r="F1414" i="81" a="1"/>
  <c r="F1414" i="81" s="1"/>
  <c r="J1414" i="81"/>
  <c r="F1415" i="81" a="1"/>
  <c r="F1415" i="81" s="1"/>
  <c r="J1415" i="81"/>
  <c r="F1416" i="81" a="1"/>
  <c r="F1416" i="81" s="1"/>
  <c r="J1416" i="81"/>
  <c r="F1417" i="81" a="1"/>
  <c r="F1417" i="81" s="1"/>
  <c r="J1417" i="81"/>
  <c r="F1418" i="81" a="1"/>
  <c r="F1418" i="81" s="1"/>
  <c r="J1418" i="81"/>
  <c r="F1419" i="81" a="1"/>
  <c r="F1419" i="81" s="1"/>
  <c r="J1419" i="81"/>
  <c r="F1420" i="81" a="1"/>
  <c r="F1420" i="81" s="1"/>
  <c r="J1420" i="81"/>
  <c r="F1421" i="81" a="1"/>
  <c r="F1421" i="81" s="1"/>
  <c r="J1421" i="81"/>
  <c r="F1422" i="81" a="1"/>
  <c r="F1422" i="81" s="1"/>
  <c r="J1422" i="81"/>
  <c r="N49" i="81"/>
  <c r="I451" i="81" s="1"/>
  <c r="I979" i="81"/>
  <c r="I977" i="81"/>
  <c r="I976" i="81"/>
  <c r="I959" i="81"/>
  <c r="I962" i="81"/>
  <c r="I963" i="81"/>
  <c r="I965" i="81"/>
  <c r="I967" i="81"/>
  <c r="I968" i="81"/>
  <c r="I971" i="81"/>
  <c r="I1412" i="81"/>
  <c r="I1419" i="81"/>
  <c r="I854" i="81"/>
  <c r="I853" i="81"/>
  <c r="I851" i="81"/>
  <c r="I849" i="81"/>
  <c r="I1421" i="81"/>
  <c r="I974" i="81"/>
  <c r="I1418" i="81"/>
  <c r="I1417" i="81"/>
  <c r="I1415" i="81"/>
  <c r="I1414" i="81"/>
  <c r="I1413" i="81"/>
  <c r="I1411" i="81"/>
  <c r="I1410" i="81"/>
  <c r="I1405" i="81"/>
  <c r="I1404" i="81"/>
  <c r="I1401" i="81"/>
  <c r="I986" i="81"/>
  <c r="I985" i="81"/>
  <c r="I982" i="81"/>
  <c r="F140" i="81" a="1"/>
  <c r="F140" i="81" s="1"/>
  <c r="F141" i="81" a="1"/>
  <c r="F141" i="81" s="1"/>
  <c r="I141" i="81"/>
  <c r="F143" i="81" a="1"/>
  <c r="F143" i="81" s="1"/>
  <c r="F144" i="81" a="1"/>
  <c r="F144" i="81" s="1"/>
  <c r="F145" i="81" a="1"/>
  <c r="F145" i="81" s="1"/>
  <c r="I145" i="81"/>
  <c r="F146" i="81" a="1"/>
  <c r="F146" i="81" s="1"/>
  <c r="I146" i="81"/>
  <c r="F147" i="81" a="1"/>
  <c r="F147" i="81" s="1"/>
  <c r="I147" i="81"/>
  <c r="F148" i="81" a="1"/>
  <c r="F148" i="81" s="1"/>
  <c r="I148" i="81"/>
  <c r="F149" i="81" a="1"/>
  <c r="F149" i="81" s="1"/>
  <c r="I149" i="81"/>
  <c r="F150" i="81" a="1"/>
  <c r="F150" i="81" s="1"/>
  <c r="I150" i="81"/>
  <c r="F151" i="81" a="1"/>
  <c r="F151" i="81" s="1"/>
  <c r="I151" i="81"/>
  <c r="F152" i="81" a="1"/>
  <c r="F152" i="81" s="1"/>
  <c r="I152" i="81"/>
  <c r="F153" i="81" a="1"/>
  <c r="F153" i="81" s="1"/>
  <c r="F154" i="81" a="1"/>
  <c r="F154" i="81" s="1"/>
  <c r="I154" i="81"/>
  <c r="F155" i="81" a="1"/>
  <c r="F155" i="81" s="1"/>
  <c r="I155" i="81"/>
  <c r="F156" i="81" a="1"/>
  <c r="F156" i="81" s="1"/>
  <c r="F157" i="81" a="1"/>
  <c r="F157" i="81" s="1"/>
  <c r="I157" i="81"/>
  <c r="F158" i="81" a="1"/>
  <c r="F158" i="81" s="1"/>
  <c r="F159" i="81" a="1"/>
  <c r="F159" i="81" s="1"/>
  <c r="F160" i="81" a="1"/>
  <c r="F160" i="81" s="1"/>
  <c r="F161" i="81" a="1"/>
  <c r="F161" i="81" s="1"/>
  <c r="I161" i="81"/>
  <c r="F162" i="81" a="1"/>
  <c r="F162" i="81" s="1"/>
  <c r="F163" i="81" a="1"/>
  <c r="F163" i="81" s="1"/>
  <c r="I163" i="81"/>
  <c r="F164" i="81" a="1"/>
  <c r="F164" i="81" s="1"/>
  <c r="F165" i="81" a="1"/>
  <c r="F165" i="81" s="1"/>
  <c r="F166" i="81" a="1"/>
  <c r="F166" i="81" s="1"/>
  <c r="F167" i="81" a="1"/>
  <c r="F167" i="81" s="1"/>
  <c r="I167" i="81"/>
  <c r="F168" i="81" a="1"/>
  <c r="F168" i="81" s="1"/>
  <c r="I168" i="81"/>
  <c r="F169" i="81" a="1"/>
  <c r="F169" i="81" s="1"/>
  <c r="F170" i="81" a="1"/>
  <c r="F170" i="81" s="1"/>
  <c r="F171" i="81" a="1"/>
  <c r="F171" i="81" s="1"/>
  <c r="F172" i="81" a="1"/>
  <c r="F172" i="81" s="1"/>
  <c r="F173" i="81" a="1"/>
  <c r="F173" i="81" s="1"/>
  <c r="F174" i="81" a="1"/>
  <c r="F174" i="81" s="1"/>
  <c r="I174" i="81"/>
  <c r="F175" i="81" a="1"/>
  <c r="F175" i="81" s="1"/>
  <c r="I175" i="81"/>
  <c r="F176" i="81" a="1"/>
  <c r="F176" i="81" s="1"/>
  <c r="I176" i="81"/>
  <c r="F177" i="81" a="1"/>
  <c r="F177" i="81" s="1"/>
  <c r="F178" i="81" a="1"/>
  <c r="F178" i="81" s="1"/>
  <c r="F179" i="81" a="1"/>
  <c r="F179" i="81" s="1"/>
  <c r="I179" i="81"/>
  <c r="F180" i="81" a="1"/>
  <c r="F180" i="81" s="1"/>
  <c r="F181" i="81" a="1"/>
  <c r="F181" i="81" s="1"/>
  <c r="F182" i="81" a="1"/>
  <c r="F182" i="81" s="1"/>
  <c r="F183" i="81" a="1"/>
  <c r="F183" i="81" s="1"/>
  <c r="I183" i="81"/>
  <c r="F184" i="81" a="1"/>
  <c r="F184" i="81" s="1"/>
  <c r="F185" i="81" a="1"/>
  <c r="F185" i="81" s="1"/>
  <c r="F186" i="81" a="1"/>
  <c r="F186" i="81" s="1"/>
  <c r="I186" i="81"/>
  <c r="F228" i="81" a="1"/>
  <c r="F228" i="81" s="1"/>
  <c r="F229" i="81" a="1"/>
  <c r="F229" i="81" s="1"/>
  <c r="I229" i="81"/>
  <c r="F230" i="81" a="1"/>
  <c r="F230" i="81" s="1"/>
  <c r="F231" i="81" a="1"/>
  <c r="F231" i="81" s="1"/>
  <c r="F232" i="81" a="1"/>
  <c r="F232" i="81" s="1"/>
  <c r="F233" i="81" a="1"/>
  <c r="F233" i="81" s="1"/>
  <c r="F234" i="81" a="1"/>
  <c r="F234" i="81" s="1"/>
  <c r="F235" i="81" a="1"/>
  <c r="F235" i="81" s="1"/>
  <c r="F236" i="81" a="1"/>
  <c r="F236" i="81" s="1"/>
  <c r="I236" i="81"/>
  <c r="F237" i="81" a="1"/>
  <c r="F237" i="81" s="1"/>
  <c r="I237" i="81"/>
  <c r="F238" i="81" a="1"/>
  <c r="F238" i="81" s="1"/>
  <c r="F239" i="81" a="1"/>
  <c r="F239" i="81" s="1"/>
  <c r="F240" i="81" a="1"/>
  <c r="F240" i="81" s="1"/>
  <c r="I240" i="81"/>
  <c r="F241" i="81" a="1"/>
  <c r="F241" i="81" s="1"/>
  <c r="I241" i="81"/>
  <c r="F242" i="81" a="1"/>
  <c r="F242" i="81" s="1"/>
  <c r="F243" i="81" a="1"/>
  <c r="F243" i="81" s="1"/>
  <c r="I243" i="81"/>
  <c r="F244" i="81" a="1"/>
  <c r="F244" i="81" s="1"/>
  <c r="F245" i="81" a="1"/>
  <c r="F245" i="81" s="1"/>
  <c r="I245" i="81"/>
  <c r="F246" i="81" a="1"/>
  <c r="F246" i="81" s="1"/>
  <c r="F247" i="81" a="1"/>
  <c r="F247" i="81" s="1"/>
  <c r="F248" i="81" a="1"/>
  <c r="F248" i="81" s="1"/>
  <c r="I248" i="81"/>
  <c r="F249" i="81" a="1"/>
  <c r="F249" i="81" s="1"/>
  <c r="I249" i="81"/>
  <c r="F250" i="81" a="1"/>
  <c r="F250" i="81" s="1"/>
  <c r="I250" i="81"/>
  <c r="F251" i="81" a="1"/>
  <c r="F251" i="81" s="1"/>
  <c r="F252" i="81" a="1"/>
  <c r="F252" i="81" s="1"/>
  <c r="I252" i="81"/>
  <c r="F253" i="81" a="1"/>
  <c r="F253" i="81" s="1"/>
  <c r="F254" i="81" a="1"/>
  <c r="F254" i="81" s="1"/>
  <c r="F255" i="81" a="1"/>
  <c r="F255" i="81" s="1"/>
  <c r="F256" i="81" a="1"/>
  <c r="F256" i="81" s="1"/>
  <c r="F257" i="81" a="1"/>
  <c r="F257" i="81" s="1"/>
  <c r="F258" i="81" a="1"/>
  <c r="F258" i="81" s="1"/>
  <c r="I258" i="81"/>
  <c r="F259" i="81" a="1"/>
  <c r="F259" i="81" s="1"/>
  <c r="F260" i="81" a="1"/>
  <c r="F260" i="81" s="1"/>
  <c r="I260" i="81"/>
  <c r="F261" i="81" a="1"/>
  <c r="F261" i="81" s="1"/>
  <c r="F262" i="81" a="1"/>
  <c r="F262" i="81" s="1"/>
  <c r="I262" i="81"/>
  <c r="F263" i="81" a="1"/>
  <c r="F263" i="81" s="1"/>
  <c r="F264" i="81" a="1"/>
  <c r="F264" i="81" s="1"/>
  <c r="I264" i="81"/>
  <c r="F265" i="81" a="1"/>
  <c r="F265" i="81" s="1"/>
  <c r="I265" i="81"/>
  <c r="F266" i="81" a="1"/>
  <c r="F266" i="81" s="1"/>
  <c r="I266" i="81"/>
  <c r="F267" i="81" a="1"/>
  <c r="F267" i="81" s="1"/>
  <c r="F268" i="81" a="1"/>
  <c r="F268" i="81" s="1"/>
  <c r="I268" i="81"/>
  <c r="F269" i="81" a="1"/>
  <c r="F269" i="81" s="1"/>
  <c r="I269" i="81"/>
  <c r="F270" i="81" a="1"/>
  <c r="F270" i="81" s="1"/>
  <c r="I270" i="81"/>
  <c r="F271" i="81" a="1"/>
  <c r="F271" i="81" s="1"/>
  <c r="F272" i="81" a="1"/>
  <c r="F272" i="81" s="1"/>
  <c r="F273" i="81" a="1"/>
  <c r="F273" i="81" s="1"/>
  <c r="F274" i="81" a="1"/>
  <c r="F274" i="81" s="1"/>
  <c r="I274" i="81"/>
  <c r="F275" i="81" a="1"/>
  <c r="F275" i="81" s="1"/>
  <c r="F276" i="81" a="1"/>
  <c r="F276" i="81" s="1"/>
  <c r="F277" i="81" a="1"/>
  <c r="F277" i="81" s="1"/>
  <c r="I277" i="81"/>
  <c r="F278" i="81" a="1"/>
  <c r="F278" i="81" s="1"/>
  <c r="F279" i="81" a="1"/>
  <c r="F279" i="81" s="1"/>
  <c r="I279" i="81"/>
  <c r="F280" i="81" a="1"/>
  <c r="F280" i="81" s="1"/>
  <c r="I280" i="81"/>
  <c r="F281" i="81" a="1"/>
  <c r="F281" i="81" s="1"/>
  <c r="F282" i="81" a="1"/>
  <c r="F282" i="81" s="1"/>
  <c r="I282" i="81"/>
  <c r="F283" i="81" a="1"/>
  <c r="F283" i="81" s="1"/>
  <c r="I283" i="81"/>
  <c r="F284" i="81" a="1"/>
  <c r="F284" i="81" s="1"/>
  <c r="I284" i="81"/>
  <c r="F285" i="81" a="1"/>
  <c r="F285" i="81" s="1"/>
  <c r="I285" i="81"/>
  <c r="F286" i="81" a="1"/>
  <c r="F286" i="81" s="1"/>
  <c r="I286" i="81"/>
  <c r="F287" i="81" a="1"/>
  <c r="F287" i="81" s="1"/>
  <c r="I287" i="81"/>
  <c r="F288" i="81" a="1"/>
  <c r="F288" i="81" s="1"/>
  <c r="I288" i="81"/>
  <c r="F289" i="81" a="1"/>
  <c r="F289" i="81" s="1"/>
  <c r="I289" i="81"/>
  <c r="F290" i="81" a="1"/>
  <c r="F290" i="81" s="1"/>
  <c r="F291" i="81" a="1"/>
  <c r="F291" i="81" s="1"/>
  <c r="I291" i="81"/>
  <c r="F292" i="81" a="1"/>
  <c r="F292" i="81" s="1"/>
  <c r="F293" i="81" a="1"/>
  <c r="F293" i="81" s="1"/>
  <c r="I293" i="81"/>
  <c r="F294" i="81" a="1"/>
  <c r="F294" i="81" s="1"/>
  <c r="F295" i="81" a="1"/>
  <c r="F295" i="81" s="1"/>
  <c r="I295" i="81"/>
  <c r="F296" i="81" a="1"/>
  <c r="F296" i="81" s="1"/>
  <c r="I296" i="81"/>
  <c r="F297" i="81" a="1"/>
  <c r="F297" i="81" s="1"/>
  <c r="I297" i="81"/>
  <c r="F334" i="81" a="1"/>
  <c r="F334" i="81" s="1"/>
  <c r="F335" i="81" a="1"/>
  <c r="F335" i="81" s="1"/>
  <c r="F336" i="81" a="1"/>
  <c r="F336" i="81" s="1"/>
  <c r="F337" i="81" a="1"/>
  <c r="F337" i="81" s="1"/>
  <c r="F338" i="81" a="1"/>
  <c r="F338" i="81" s="1"/>
  <c r="F339" i="81" a="1"/>
  <c r="F339" i="81" s="1"/>
  <c r="I339" i="81"/>
  <c r="F340" i="81" a="1"/>
  <c r="F340" i="81" s="1"/>
  <c r="I340" i="81"/>
  <c r="F341" i="81" a="1"/>
  <c r="F341" i="81" s="1"/>
  <c r="I341" i="81"/>
  <c r="F342" i="81" a="1"/>
  <c r="F342" i="81" s="1"/>
  <c r="F343" i="81" a="1"/>
  <c r="F343" i="81" s="1"/>
  <c r="F344" i="81" a="1"/>
  <c r="F344" i="81" s="1"/>
  <c r="I344" i="81"/>
  <c r="F345" i="81" a="1"/>
  <c r="F345" i="81" s="1"/>
  <c r="F346" i="81" a="1"/>
  <c r="F346" i="81" s="1"/>
  <c r="F347" i="81" a="1"/>
  <c r="F347" i="81" s="1"/>
  <c r="F348" i="81" a="1"/>
  <c r="F348" i="81" s="1"/>
  <c r="I348" i="81"/>
  <c r="F349" i="81" a="1"/>
  <c r="F349" i="81" s="1"/>
  <c r="I349" i="81"/>
  <c r="F350" i="81" a="1"/>
  <c r="F350" i="81" s="1"/>
  <c r="I350" i="81"/>
  <c r="F351" i="81" a="1"/>
  <c r="F351" i="81" s="1"/>
  <c r="I351" i="81"/>
  <c r="F352" i="81" a="1"/>
  <c r="F352" i="81" s="1"/>
  <c r="I352" i="81"/>
  <c r="F353" i="81" a="1"/>
  <c r="F353" i="81" s="1"/>
  <c r="F354" i="81" a="1"/>
  <c r="F354" i="81" s="1"/>
  <c r="F355" i="81" a="1"/>
  <c r="F355" i="81" s="1"/>
  <c r="I355" i="81"/>
  <c r="F356" i="81" a="1"/>
  <c r="F356" i="81" s="1"/>
  <c r="I356" i="81"/>
  <c r="F357" i="81" a="1"/>
  <c r="F357" i="81" s="1"/>
  <c r="I357" i="81"/>
  <c r="F358" i="81" a="1"/>
  <c r="F358" i="81" s="1"/>
  <c r="F359" i="81" a="1"/>
  <c r="F359" i="81" s="1"/>
  <c r="I359" i="81"/>
  <c r="F360" i="81" a="1"/>
  <c r="F360" i="81" s="1"/>
  <c r="F361" i="81" a="1"/>
  <c r="F361" i="81" s="1"/>
  <c r="F362" i="81" a="1"/>
  <c r="F362" i="81" s="1"/>
  <c r="F363" i="81" a="1"/>
  <c r="F363" i="81" s="1"/>
  <c r="I363" i="81"/>
  <c r="F364" i="81" a="1"/>
  <c r="F364" i="81" s="1"/>
  <c r="I364" i="81"/>
  <c r="F365" i="81" a="1"/>
  <c r="F365" i="81" s="1"/>
  <c r="I365" i="81"/>
  <c r="F366" i="81" a="1"/>
  <c r="F366" i="81" s="1"/>
  <c r="I366" i="81"/>
  <c r="F367" i="81" a="1"/>
  <c r="F367" i="81" s="1"/>
  <c r="I367" i="81"/>
  <c r="F368" i="81" a="1"/>
  <c r="F368" i="81" s="1"/>
  <c r="F369" i="81" a="1"/>
  <c r="F369" i="81" s="1"/>
  <c r="F370" i="81" a="1"/>
  <c r="F370" i="81" s="1"/>
  <c r="I370" i="81"/>
  <c r="F371" i="81" a="1"/>
  <c r="F371" i="81" s="1"/>
  <c r="I371" i="81"/>
  <c r="F372" i="81" a="1"/>
  <c r="F372" i="81" s="1"/>
  <c r="F373" i="81" a="1"/>
  <c r="F373" i="81" s="1"/>
  <c r="F374" i="81" a="1"/>
  <c r="F374" i="81" s="1"/>
  <c r="I374" i="81"/>
  <c r="F375" i="81" a="1"/>
  <c r="F375" i="81" s="1"/>
  <c r="F376" i="81" a="1"/>
  <c r="F376" i="81" s="1"/>
  <c r="F377" i="81" a="1"/>
  <c r="F377" i="81" s="1"/>
  <c r="I377" i="81"/>
  <c r="F378" i="81" a="1"/>
  <c r="F378" i="81" s="1"/>
  <c r="I378" i="81"/>
  <c r="F379" i="81" a="1"/>
  <c r="F379" i="81" s="1"/>
  <c r="I379" i="81"/>
  <c r="F380" i="81" a="1"/>
  <c r="F380" i="81" s="1"/>
  <c r="F381" i="81" a="1"/>
  <c r="F381" i="81" s="1"/>
  <c r="F382" i="81" a="1"/>
  <c r="F382" i="81" s="1"/>
  <c r="F383" i="81" a="1"/>
  <c r="F383" i="81" s="1"/>
  <c r="I383" i="81"/>
  <c r="F384" i="81" a="1"/>
  <c r="F384" i="81" s="1"/>
  <c r="I384" i="81"/>
  <c r="F385" i="81" a="1"/>
  <c r="F385" i="81" s="1"/>
  <c r="F386" i="81" a="1"/>
  <c r="F386" i="81" s="1"/>
  <c r="I386" i="81"/>
  <c r="F387" i="81" a="1"/>
  <c r="F387" i="81" s="1"/>
  <c r="I387" i="81"/>
  <c r="F388" i="81" a="1"/>
  <c r="F388" i="81" s="1"/>
  <c r="F389" i="81" a="1"/>
  <c r="F389" i="81" s="1"/>
  <c r="F390" i="81" a="1"/>
  <c r="F390" i="81" s="1"/>
  <c r="F391" i="81" a="1"/>
  <c r="F391" i="81" s="1"/>
  <c r="F392" i="81" a="1"/>
  <c r="F392" i="81" s="1"/>
  <c r="I392" i="81"/>
  <c r="F393" i="81" a="1"/>
  <c r="F393" i="81" s="1"/>
  <c r="I393" i="81"/>
  <c r="F394" i="81" a="1"/>
  <c r="F394" i="81" s="1"/>
  <c r="I394" i="81"/>
  <c r="F395" i="81" a="1"/>
  <c r="F395" i="81" s="1"/>
  <c r="I395" i="81"/>
  <c r="F396" i="81" a="1"/>
  <c r="F396" i="81" s="1"/>
  <c r="I396" i="81"/>
  <c r="F397" i="81" a="1"/>
  <c r="F397" i="81" s="1"/>
  <c r="I397" i="81"/>
  <c r="F398" i="81" a="1"/>
  <c r="F398" i="81" s="1"/>
  <c r="F399" i="81" a="1"/>
  <c r="F399" i="81" s="1"/>
  <c r="I399" i="81"/>
  <c r="F400" i="81" a="1"/>
  <c r="F400" i="81" s="1"/>
  <c r="I400" i="81"/>
  <c r="F401" i="81" a="1"/>
  <c r="F401" i="81" s="1"/>
  <c r="F402" i="81" a="1"/>
  <c r="F402" i="81" s="1"/>
  <c r="I402" i="81"/>
  <c r="F403" i="81" a="1"/>
  <c r="F403" i="81" s="1"/>
  <c r="F404" i="81" a="1"/>
  <c r="F404" i="81" s="1"/>
  <c r="I404" i="81"/>
  <c r="F405" i="81" a="1"/>
  <c r="F405" i="81" s="1"/>
  <c r="I405" i="81"/>
  <c r="F406" i="81" a="1"/>
  <c r="F406" i="81" s="1"/>
  <c r="F407" i="81" a="1"/>
  <c r="F407" i="81" s="1"/>
  <c r="F408" i="81" a="1"/>
  <c r="F408" i="81" s="1"/>
  <c r="F409" i="81" a="1"/>
  <c r="F409" i="81" s="1"/>
  <c r="I409" i="81"/>
  <c r="F410" i="81" a="1"/>
  <c r="F410" i="81" s="1"/>
  <c r="I410" i="81"/>
  <c r="F411" i="81" a="1"/>
  <c r="F411" i="81" s="1"/>
  <c r="F412" i="81" a="1"/>
  <c r="F412" i="81" s="1"/>
  <c r="I412" i="81"/>
  <c r="F413" i="81" a="1"/>
  <c r="F413" i="81" s="1"/>
  <c r="F414" i="81" a="1"/>
  <c r="F414" i="81" s="1"/>
  <c r="I414" i="81"/>
  <c r="F415" i="81" a="1"/>
  <c r="F415" i="81" s="1"/>
  <c r="F416" i="81" a="1"/>
  <c r="F416" i="81" s="1"/>
  <c r="F417" i="81" a="1"/>
  <c r="F417" i="81" s="1"/>
  <c r="F418" i="81" a="1"/>
  <c r="F418" i="81" s="1"/>
  <c r="F419" i="81" a="1"/>
  <c r="F419" i="81" s="1"/>
  <c r="I419" i="81"/>
  <c r="F420" i="81" a="1"/>
  <c r="F420" i="81" s="1"/>
  <c r="F421" i="81" a="1"/>
  <c r="F421" i="81" s="1"/>
  <c r="I421" i="81"/>
  <c r="F422" i="81" a="1"/>
  <c r="F422" i="81" s="1"/>
  <c r="I422" i="81"/>
  <c r="F423" i="81" a="1"/>
  <c r="F423" i="81" s="1"/>
  <c r="F424" i="81" a="1"/>
  <c r="F424" i="81" s="1"/>
  <c r="I424" i="81"/>
  <c r="F425" i="81" a="1"/>
  <c r="F425" i="81" s="1"/>
  <c r="F426" i="81" a="1"/>
  <c r="F426" i="81" s="1"/>
  <c r="F427" i="81" a="1"/>
  <c r="F427" i="81" s="1"/>
  <c r="F428" i="81" a="1"/>
  <c r="F428" i="81" s="1"/>
  <c r="F429" i="81" a="1"/>
  <c r="F429" i="81" s="1"/>
  <c r="I429" i="81"/>
  <c r="F430" i="81" a="1"/>
  <c r="F430" i="81" s="1"/>
  <c r="I430" i="81"/>
  <c r="F431" i="81" a="1"/>
  <c r="F431" i="81" s="1"/>
  <c r="F432" i="81" a="1"/>
  <c r="F432" i="81" s="1"/>
  <c r="F433" i="81" a="1"/>
  <c r="F433" i="81" s="1"/>
  <c r="I433" i="81"/>
  <c r="F434" i="81" a="1"/>
  <c r="F434" i="81" s="1"/>
  <c r="F435" i="81" a="1"/>
  <c r="F435" i="81" s="1"/>
  <c r="F436" i="81" a="1"/>
  <c r="F436" i="81" s="1"/>
  <c r="I436" i="81"/>
  <c r="F437" i="81" a="1"/>
  <c r="F437" i="81" s="1"/>
  <c r="F438" i="81" a="1"/>
  <c r="F438" i="81" s="1"/>
  <c r="F439" i="81" a="1"/>
  <c r="F439" i="81" s="1"/>
  <c r="I439" i="81"/>
  <c r="F440" i="81" a="1"/>
  <c r="F440" i="81" s="1"/>
  <c r="F441" i="81" a="1"/>
  <c r="F441" i="81" s="1"/>
  <c r="F442" i="81" a="1"/>
  <c r="F442" i="81" s="1"/>
  <c r="F443" i="81" a="1"/>
  <c r="F443" i="81" s="1"/>
  <c r="I443" i="81"/>
  <c r="F444" i="81" a="1"/>
  <c r="F444" i="81" s="1"/>
  <c r="I444" i="81"/>
  <c r="F445" i="81" a="1"/>
  <c r="F445" i="81" s="1"/>
  <c r="F446" i="81" a="1"/>
  <c r="F446" i="81" s="1"/>
  <c r="I446" i="81"/>
  <c r="F447" i="81" a="1"/>
  <c r="F447" i="81" s="1"/>
  <c r="I447" i="81"/>
  <c r="F448" i="81" a="1"/>
  <c r="F448" i="81" s="1"/>
  <c r="I448" i="81"/>
  <c r="F449" i="81" a="1"/>
  <c r="F449" i="81" s="1"/>
  <c r="I449" i="81"/>
  <c r="F450" i="81" a="1"/>
  <c r="F450" i="81" s="1"/>
  <c r="I450" i="81"/>
  <c r="F451" i="81" a="1"/>
  <c r="F451" i="81" s="1"/>
  <c r="F452" i="81" a="1"/>
  <c r="F452" i="81" s="1"/>
  <c r="I452" i="81"/>
  <c r="F453" i="81" a="1"/>
  <c r="F453" i="81" s="1"/>
  <c r="F454" i="81" a="1"/>
  <c r="F454" i="81" s="1"/>
  <c r="I454" i="81"/>
  <c r="F455" i="81" a="1"/>
  <c r="F455" i="81" s="1"/>
  <c r="F456" i="81" a="1"/>
  <c r="F456" i="81" s="1"/>
  <c r="F457" i="81" a="1"/>
  <c r="F457" i="81" s="1"/>
  <c r="I457" i="81"/>
  <c r="F458" i="81" a="1"/>
  <c r="F458" i="81" s="1"/>
  <c r="I458" i="81"/>
  <c r="F459" i="81" a="1"/>
  <c r="F459" i="81" s="1"/>
  <c r="I459" i="81"/>
  <c r="F460" i="81" a="1"/>
  <c r="F460" i="81" s="1"/>
  <c r="I460" i="81"/>
  <c r="F461" i="81" a="1"/>
  <c r="F461" i="81" s="1"/>
  <c r="I461" i="81"/>
  <c r="F462" i="81" a="1"/>
  <c r="F462" i="81" s="1"/>
  <c r="I462" i="81"/>
  <c r="F463" i="81" a="1"/>
  <c r="F463" i="81" s="1"/>
  <c r="F464" i="81" a="1"/>
  <c r="F464" i="81" s="1"/>
  <c r="F465" i="81" a="1"/>
  <c r="F465" i="81" s="1"/>
  <c r="F466" i="81" a="1"/>
  <c r="F466" i="81" s="1"/>
  <c r="F467" i="81" a="1"/>
  <c r="F467" i="81" s="1"/>
  <c r="F468" i="81" a="1"/>
  <c r="F468" i="81" s="1"/>
  <c r="F469" i="81" a="1"/>
  <c r="F469" i="81" s="1"/>
  <c r="I469" i="81"/>
  <c r="F470" i="81" a="1"/>
  <c r="F470" i="81" s="1"/>
  <c r="I470" i="81"/>
  <c r="F471" i="81" a="1"/>
  <c r="F471" i="81" s="1"/>
  <c r="F472" i="81" a="1"/>
  <c r="F472" i="81" s="1"/>
  <c r="F473" i="81" a="1"/>
  <c r="F473" i="81" s="1"/>
  <c r="F474" i="81" a="1"/>
  <c r="F474" i="81" s="1"/>
  <c r="I474" i="81"/>
  <c r="F475" i="81" a="1"/>
  <c r="F475" i="81" s="1"/>
  <c r="F476" i="81" a="1"/>
  <c r="F476" i="81" s="1"/>
  <c r="F477" i="81" a="1"/>
  <c r="F477" i="81" s="1"/>
  <c r="I477" i="81"/>
  <c r="F478" i="81" a="1"/>
  <c r="F478" i="81" s="1"/>
  <c r="I478" i="81"/>
  <c r="F479" i="81" a="1"/>
  <c r="F479" i="81" s="1"/>
  <c r="F480" i="81" a="1"/>
  <c r="F480" i="81" s="1"/>
  <c r="F481" i="81" a="1"/>
  <c r="F481" i="81" s="1"/>
  <c r="I481" i="81"/>
  <c r="F482" i="81" a="1"/>
  <c r="F482" i="81" s="1"/>
  <c r="I482" i="81"/>
  <c r="F483" i="81" a="1"/>
  <c r="F483" i="81" s="1"/>
  <c r="F484" i="81" a="1"/>
  <c r="F484" i="81" s="1"/>
  <c r="F485" i="81" a="1"/>
  <c r="F485" i="81" s="1"/>
  <c r="F486" i="81" a="1"/>
  <c r="F486" i="81" s="1"/>
  <c r="F487" i="81" a="1"/>
  <c r="F487" i="81" s="1"/>
  <c r="I487" i="81"/>
  <c r="F488" i="81" a="1"/>
  <c r="F488" i="81" s="1"/>
  <c r="I488" i="81"/>
  <c r="F489" i="81" a="1"/>
  <c r="F489" i="81" s="1"/>
  <c r="F490" i="81" a="1"/>
  <c r="F490" i="81" s="1"/>
  <c r="I490" i="81"/>
  <c r="F491" i="81" a="1"/>
  <c r="F491" i="81" s="1"/>
  <c r="I491" i="81"/>
  <c r="F492" i="81" a="1"/>
  <c r="F492" i="81" s="1"/>
  <c r="I492" i="81"/>
  <c r="F493" i="81" a="1"/>
  <c r="F493" i="81" s="1"/>
  <c r="I493" i="81"/>
  <c r="F494" i="81" a="1"/>
  <c r="F494" i="81" s="1"/>
  <c r="I494" i="81"/>
  <c r="F495" i="81" a="1"/>
  <c r="F495" i="81" s="1"/>
  <c r="I495" i="81"/>
  <c r="F496" i="81" a="1"/>
  <c r="F496" i="81" s="1"/>
  <c r="F497" i="81" a="1"/>
  <c r="F497" i="81" s="1"/>
  <c r="F498" i="81" a="1"/>
  <c r="F498" i="81" s="1"/>
  <c r="F499" i="81" a="1"/>
  <c r="F499" i="81" s="1"/>
  <c r="I499" i="81"/>
  <c r="F500" i="81" a="1"/>
  <c r="F500" i="81" s="1"/>
  <c r="I500" i="81"/>
  <c r="F501" i="81" a="1"/>
  <c r="F501" i="81" s="1"/>
  <c r="I501" i="81"/>
  <c r="F502" i="81" a="1"/>
  <c r="F502" i="81" s="1"/>
  <c r="F503" i="81" a="1"/>
  <c r="F503" i="81" s="1"/>
  <c r="F504" i="81" a="1"/>
  <c r="F504" i="81" s="1"/>
  <c r="I504" i="81"/>
  <c r="F505" i="81" a="1"/>
  <c r="F505" i="81" s="1"/>
  <c r="I505" i="81"/>
  <c r="F506" i="81" a="1"/>
  <c r="F506" i="81" s="1"/>
  <c r="F507" i="81" a="1"/>
  <c r="F507" i="81" s="1"/>
  <c r="F508" i="81" a="1"/>
  <c r="F508" i="81" s="1"/>
  <c r="I508" i="81"/>
  <c r="F509" i="81" a="1"/>
  <c r="F509" i="81" s="1"/>
  <c r="I509" i="81"/>
  <c r="F510" i="81" a="1"/>
  <c r="F510" i="81" s="1"/>
  <c r="F511" i="81" a="1"/>
  <c r="F511" i="81" s="1"/>
  <c r="F512" i="81" a="1"/>
  <c r="F512" i="81" s="1"/>
  <c r="F513" i="81" a="1"/>
  <c r="F513" i="81" s="1"/>
  <c r="F514" i="81" a="1"/>
  <c r="F514" i="81" s="1"/>
  <c r="F515" i="81" a="1"/>
  <c r="F515" i="81" s="1"/>
  <c r="I515" i="81"/>
  <c r="F516" i="81" a="1"/>
  <c r="F516" i="81" s="1"/>
  <c r="I516" i="81"/>
  <c r="F517" i="81" a="1"/>
  <c r="F517" i="81" s="1"/>
  <c r="F518" i="81" a="1"/>
  <c r="F518" i="81" s="1"/>
  <c r="F519" i="81" a="1"/>
  <c r="F519" i="81" s="1"/>
  <c r="F520" i="81" a="1"/>
  <c r="F520" i="81" s="1"/>
  <c r="I520" i="81"/>
  <c r="F521" i="81" a="1"/>
  <c r="F521" i="81" s="1"/>
  <c r="F522" i="81" a="1"/>
  <c r="F522" i="81" s="1"/>
  <c r="I522" i="81"/>
  <c r="F523" i="81" a="1"/>
  <c r="F523" i="81" s="1"/>
  <c r="F524" i="81" a="1"/>
  <c r="F524" i="81" s="1"/>
  <c r="F525" i="81" a="1"/>
  <c r="F525" i="81" s="1"/>
  <c r="F526" i="81" a="1"/>
  <c r="F526" i="81" s="1"/>
  <c r="I526" i="81"/>
  <c r="F527" i="81" a="1"/>
  <c r="F527" i="81" s="1"/>
  <c r="I527" i="81"/>
  <c r="F528" i="81" a="1"/>
  <c r="F528" i="81" s="1"/>
  <c r="F529" i="81" a="1"/>
  <c r="F529" i="81" s="1"/>
  <c r="I529" i="81"/>
  <c r="F530" i="81" a="1"/>
  <c r="F530" i="81" s="1"/>
  <c r="I530" i="81"/>
  <c r="F531" i="81" a="1"/>
  <c r="F531" i="81" s="1"/>
  <c r="F532" i="81" a="1"/>
  <c r="F532" i="81" s="1"/>
  <c r="F533" i="81" a="1"/>
  <c r="F533" i="81" s="1"/>
  <c r="I533" i="81"/>
  <c r="F534" i="81" a="1"/>
  <c r="F534" i="81" s="1"/>
  <c r="F535" i="81" a="1"/>
  <c r="F535" i="81" s="1"/>
  <c r="I535" i="81"/>
  <c r="F536" i="81" a="1"/>
  <c r="F536" i="81" s="1"/>
  <c r="F537" i="81" a="1"/>
  <c r="F537" i="81" s="1"/>
  <c r="F538" i="81" a="1"/>
  <c r="F538" i="81" s="1"/>
  <c r="F539" i="81" a="1"/>
  <c r="F539" i="81" s="1"/>
  <c r="F540" i="81" a="1"/>
  <c r="F540" i="81" s="1"/>
  <c r="F541" i="81" a="1"/>
  <c r="F541" i="81" s="1"/>
  <c r="I541" i="81"/>
  <c r="F542" i="81" a="1"/>
  <c r="F542" i="81" s="1"/>
  <c r="I542" i="81"/>
  <c r="F543" i="81" a="1"/>
  <c r="F543" i="81" s="1"/>
  <c r="F544" i="81" a="1"/>
  <c r="F544" i="81" s="1"/>
  <c r="F545" i="81" a="1"/>
  <c r="F545" i="81" s="1"/>
  <c r="F546" i="81" a="1"/>
  <c r="F546" i="81" s="1"/>
  <c r="F547" i="81" a="1"/>
  <c r="F547" i="81" s="1"/>
  <c r="F548" i="81" a="1"/>
  <c r="F548" i="81" s="1"/>
  <c r="F549" i="81" a="1"/>
  <c r="F549" i="81" s="1"/>
  <c r="I549" i="81"/>
  <c r="F550" i="81" a="1"/>
  <c r="F550" i="81" s="1"/>
  <c r="I550" i="81"/>
  <c r="F551" i="81" a="1"/>
  <c r="F551" i="81" s="1"/>
  <c r="F552" i="81" a="1"/>
  <c r="F552" i="81" s="1"/>
  <c r="F553" i="81" a="1"/>
  <c r="F553" i="81" s="1"/>
  <c r="I553" i="81"/>
  <c r="F554" i="81" a="1"/>
  <c r="F554" i="81" s="1"/>
  <c r="F555" i="81" a="1"/>
  <c r="F555" i="81" s="1"/>
  <c r="I555" i="81"/>
  <c r="F556" i="81" a="1"/>
  <c r="F556" i="81" s="1"/>
  <c r="I556" i="81"/>
  <c r="F557" i="81" a="1"/>
  <c r="F557" i="81" s="1"/>
  <c r="F558" i="81" a="1"/>
  <c r="F558" i="81" s="1"/>
  <c r="I558" i="81"/>
  <c r="F559" i="81" a="1"/>
  <c r="F559" i="81" s="1"/>
  <c r="I559" i="81"/>
  <c r="F560" i="81" a="1"/>
  <c r="F560" i="81" s="1"/>
  <c r="F561" i="81" a="1"/>
  <c r="F561" i="81" s="1"/>
  <c r="F562" i="81" a="1"/>
  <c r="F562" i="81" s="1"/>
  <c r="F563" i="81" a="1"/>
  <c r="F563" i="81" s="1"/>
  <c r="F564" i="81" a="1"/>
  <c r="F564" i="81" s="1"/>
  <c r="I564" i="81"/>
  <c r="F565" i="81" a="1"/>
  <c r="F565" i="81" s="1"/>
  <c r="I565" i="81"/>
  <c r="F566" i="81" a="1"/>
  <c r="F566" i="81" s="1"/>
  <c r="I566" i="81"/>
  <c r="F567" i="81" a="1"/>
  <c r="F567" i="81" s="1"/>
  <c r="I567" i="81"/>
  <c r="F568" i="81" a="1"/>
  <c r="F568" i="81" s="1"/>
  <c r="I568" i="81"/>
  <c r="F569" i="81" a="1"/>
  <c r="F569" i="81" s="1"/>
  <c r="F570" i="81" a="1"/>
  <c r="F570" i="81" s="1"/>
  <c r="F571" i="81" a="1"/>
  <c r="F571" i="81" s="1"/>
  <c r="I571" i="81"/>
  <c r="F572" i="81" a="1"/>
  <c r="F572" i="81" s="1"/>
  <c r="F573" i="81" a="1"/>
  <c r="F573" i="81" s="1"/>
  <c r="F574" i="81" a="1"/>
  <c r="F574" i="81" s="1"/>
  <c r="F575" i="81" a="1"/>
  <c r="F575" i="81" s="1"/>
  <c r="I575" i="81"/>
  <c r="F576" i="81" a="1"/>
  <c r="F576" i="81" s="1"/>
  <c r="F577" i="81" a="1"/>
  <c r="F577" i="81" s="1"/>
  <c r="I577" i="81"/>
  <c r="F578" i="81" a="1"/>
  <c r="F578" i="81" s="1"/>
  <c r="I578" i="81"/>
  <c r="F579" i="81" a="1"/>
  <c r="F579" i="81" s="1"/>
  <c r="F580" i="81" a="1"/>
  <c r="F580" i="81" s="1"/>
  <c r="I580" i="81"/>
  <c r="F581" i="81" a="1"/>
  <c r="F581" i="81" s="1"/>
  <c r="F582" i="81" a="1"/>
  <c r="F582" i="81" s="1"/>
  <c r="I582" i="81"/>
  <c r="F583" i="81" a="1"/>
  <c r="F583" i="81" s="1"/>
  <c r="I583" i="81"/>
  <c r="F584" i="81" a="1"/>
  <c r="F584" i="81" s="1"/>
  <c r="F585" i="81" a="1"/>
  <c r="F585" i="81" s="1"/>
  <c r="I585" i="81"/>
  <c r="F586" i="81" a="1"/>
  <c r="F586" i="81" s="1"/>
  <c r="I586" i="81"/>
  <c r="F587" i="81" a="1"/>
  <c r="F587" i="81" s="1"/>
  <c r="I587" i="81"/>
  <c r="F588" i="81" a="1"/>
  <c r="F588" i="81" s="1"/>
  <c r="I588" i="81"/>
  <c r="F589" i="81" a="1"/>
  <c r="F589" i="81" s="1"/>
  <c r="I589" i="81"/>
  <c r="F590" i="81" a="1"/>
  <c r="F590" i="81" s="1"/>
  <c r="F591" i="81" a="1"/>
  <c r="F591" i="81" s="1"/>
  <c r="F592" i="81" a="1"/>
  <c r="F592" i="81" s="1"/>
  <c r="F593" i="81" a="1"/>
  <c r="F593" i="81" s="1"/>
  <c r="I593" i="81"/>
  <c r="F594" i="81" a="1"/>
  <c r="F594" i="81" s="1"/>
  <c r="I594" i="81"/>
  <c r="F595" i="81" a="1"/>
  <c r="F595" i="81" s="1"/>
  <c r="I595" i="81"/>
  <c r="F596" i="81" a="1"/>
  <c r="F596" i="81" s="1"/>
  <c r="F597" i="81" a="1"/>
  <c r="F597" i="81" s="1"/>
  <c r="F598" i="81" a="1"/>
  <c r="F598" i="81" s="1"/>
  <c r="F599" i="81" a="1"/>
  <c r="F599" i="81" s="1"/>
  <c r="F600" i="81" a="1"/>
  <c r="F600" i="81" s="1"/>
  <c r="F601" i="81" a="1"/>
  <c r="F601" i="81" s="1"/>
  <c r="F602" i="81" a="1"/>
  <c r="F602" i="81" s="1"/>
  <c r="F603" i="81" a="1"/>
  <c r="F603" i="81" s="1"/>
  <c r="F604" i="81" a="1"/>
  <c r="F604" i="81" s="1"/>
  <c r="F605" i="81" a="1"/>
  <c r="F605" i="81" s="1"/>
  <c r="F606" i="81" a="1"/>
  <c r="F606" i="81" s="1"/>
  <c r="I606" i="81"/>
  <c r="F607" i="81" a="1"/>
  <c r="F607" i="81" s="1"/>
  <c r="I607" i="81"/>
  <c r="F608" i="81" a="1"/>
  <c r="F608" i="81" s="1"/>
  <c r="F609" i="81" a="1"/>
  <c r="F609" i="81" s="1"/>
  <c r="I609" i="81"/>
  <c r="F610" i="81" a="1"/>
  <c r="F610" i="81" s="1"/>
  <c r="F611" i="81" a="1"/>
  <c r="F611" i="81" s="1"/>
  <c r="F612" i="81" a="1"/>
  <c r="F612" i="81" s="1"/>
  <c r="I612" i="81"/>
  <c r="F613" i="81" a="1"/>
  <c r="F613" i="81" s="1"/>
  <c r="I613" i="81"/>
  <c r="F614" i="81" a="1"/>
  <c r="F614" i="81" s="1"/>
  <c r="F615" i="81" a="1"/>
  <c r="F615" i="81" s="1"/>
  <c r="F616" i="81" a="1"/>
  <c r="F616" i="81" s="1"/>
  <c r="F617" i="81" a="1"/>
  <c r="F617" i="81" s="1"/>
  <c r="F618" i="81" a="1"/>
  <c r="F618" i="81" s="1"/>
  <c r="I618" i="81"/>
  <c r="F619" i="81" a="1"/>
  <c r="F619" i="81" s="1"/>
  <c r="I619" i="81"/>
  <c r="F620" i="81" a="1"/>
  <c r="F620" i="81" s="1"/>
  <c r="I620" i="81"/>
  <c r="F621" i="81" a="1"/>
  <c r="F621" i="81" s="1"/>
  <c r="I621" i="81"/>
  <c r="F622" i="81" a="1"/>
  <c r="F622" i="81" s="1"/>
  <c r="I622" i="81"/>
  <c r="F623" i="81" a="1"/>
  <c r="F623" i="81" s="1"/>
  <c r="F624" i="81" a="1"/>
  <c r="F624" i="81" s="1"/>
  <c r="I624" i="81"/>
  <c r="F625" i="81" a="1"/>
  <c r="F625" i="81" s="1"/>
  <c r="F626" i="81" a="1"/>
  <c r="F626" i="81" s="1"/>
  <c r="I626" i="81"/>
  <c r="F627" i="81" a="1"/>
  <c r="F627" i="81" s="1"/>
  <c r="I627" i="81"/>
  <c r="F628" i="81" a="1"/>
  <c r="F628" i="81" s="1"/>
  <c r="F650" i="81" a="1"/>
  <c r="F650" i="81" s="1"/>
  <c r="F651" i="81" a="1"/>
  <c r="F651" i="81" s="1"/>
  <c r="I651" i="81"/>
  <c r="F652" i="81" a="1"/>
  <c r="F652" i="81" s="1"/>
  <c r="I652" i="81"/>
  <c r="F653" i="81" a="1"/>
  <c r="F653" i="81" s="1"/>
  <c r="I653" i="81"/>
  <c r="F654" i="81" a="1"/>
  <c r="F654" i="81" s="1"/>
  <c r="F655" i="81" a="1"/>
  <c r="F655" i="81" s="1"/>
  <c r="F656" i="81" a="1"/>
  <c r="F656" i="81" s="1"/>
  <c r="I656" i="81"/>
  <c r="F657" i="81" a="1"/>
  <c r="F657" i="81" s="1"/>
  <c r="F658" i="81" a="1"/>
  <c r="F658" i="81" s="1"/>
  <c r="I658" i="81"/>
  <c r="F659" i="81" a="1"/>
  <c r="F659" i="81" s="1"/>
  <c r="F660" i="81" a="1"/>
  <c r="F660" i="81" s="1"/>
  <c r="F661" i="81" a="1"/>
  <c r="F661" i="81" s="1"/>
  <c r="F662" i="81" a="1"/>
  <c r="F662" i="81" s="1"/>
  <c r="I662" i="81"/>
  <c r="F663" i="81" a="1"/>
  <c r="F663" i="81" s="1"/>
  <c r="I663" i="81"/>
  <c r="F664" i="81" a="1"/>
  <c r="F664" i="81" s="1"/>
  <c r="I664" i="81"/>
  <c r="F665" i="81" a="1"/>
  <c r="F665" i="81" s="1"/>
  <c r="F666" i="81" a="1"/>
  <c r="F666" i="81" s="1"/>
  <c r="I666" i="81"/>
  <c r="F667" i="81" a="1"/>
  <c r="F667" i="81" s="1"/>
  <c r="I667" i="81"/>
  <c r="F668" i="81" a="1"/>
  <c r="F668" i="81" s="1"/>
  <c r="F669" i="81" a="1"/>
  <c r="F669" i="81" s="1"/>
  <c r="F670" i="81" a="1"/>
  <c r="F670" i="81" s="1"/>
  <c r="F671" i="81" a="1"/>
  <c r="F671" i="81" s="1"/>
  <c r="F672" i="81" a="1"/>
  <c r="F672" i="81" s="1"/>
  <c r="I672" i="81"/>
  <c r="F673" i="81" a="1"/>
  <c r="F673" i="81" s="1"/>
  <c r="F674" i="81" a="1"/>
  <c r="F674" i="81" s="1"/>
  <c r="I674" i="81"/>
  <c r="F675" i="81" a="1"/>
  <c r="F675" i="81" s="1"/>
  <c r="I675" i="81"/>
  <c r="F676" i="81" a="1"/>
  <c r="F676" i="81" s="1"/>
  <c r="I676" i="81"/>
  <c r="F677" i="81" a="1"/>
  <c r="F677" i="81" s="1"/>
  <c r="F678" i="81" a="1"/>
  <c r="F678" i="81" s="1"/>
  <c r="F679" i="81" a="1"/>
  <c r="F679" i="81" s="1"/>
  <c r="F680" i="81" a="1"/>
  <c r="F680" i="81" s="1"/>
  <c r="F681" i="81" a="1"/>
  <c r="F681" i="81" s="1"/>
  <c r="I681" i="81"/>
  <c r="F682" i="81" a="1"/>
  <c r="F682" i="81" s="1"/>
  <c r="F683" i="81" a="1"/>
  <c r="F683" i="81" s="1"/>
  <c r="I683" i="81"/>
  <c r="F684" i="81" a="1"/>
  <c r="F684" i="81" s="1"/>
  <c r="F685" i="81" a="1"/>
  <c r="F685" i="81" s="1"/>
  <c r="F686" i="81" a="1"/>
  <c r="F686" i="81" s="1"/>
  <c r="I686" i="81"/>
  <c r="F687" i="81" a="1"/>
  <c r="F687" i="81" s="1"/>
  <c r="F688" i="81" a="1"/>
  <c r="F688" i="81" s="1"/>
  <c r="I688" i="81"/>
  <c r="F689" i="81" a="1"/>
  <c r="F689" i="81" s="1"/>
  <c r="F690" i="81" a="1"/>
  <c r="F690" i="81" s="1"/>
  <c r="I690" i="81"/>
  <c r="F691" i="81" a="1"/>
  <c r="F691" i="81" s="1"/>
  <c r="F692" i="81" a="1"/>
  <c r="F692" i="81" s="1"/>
  <c r="I692" i="81"/>
  <c r="F693" i="81" a="1"/>
  <c r="F693" i="81" s="1"/>
  <c r="I693" i="81"/>
  <c r="F694" i="81" a="1"/>
  <c r="F694" i="81" s="1"/>
  <c r="F695" i="81" a="1"/>
  <c r="F695" i="81" s="1"/>
  <c r="I695" i="81"/>
  <c r="F696" i="81" a="1"/>
  <c r="F696" i="81" s="1"/>
  <c r="I696" i="81"/>
  <c r="F697" i="81" a="1"/>
  <c r="F697" i="81" s="1"/>
  <c r="I697" i="81"/>
  <c r="F698" i="81" a="1"/>
  <c r="F698" i="81" s="1"/>
  <c r="I698" i="81"/>
  <c r="F699" i="81" a="1"/>
  <c r="F699" i="81" s="1"/>
  <c r="F700" i="81" a="1"/>
  <c r="F700" i="81" s="1"/>
  <c r="F701" i="81" a="1"/>
  <c r="F701" i="81" s="1"/>
  <c r="F702" i="81" a="1"/>
  <c r="F702" i="81" s="1"/>
  <c r="I702" i="81"/>
  <c r="F703" i="81" a="1"/>
  <c r="F703" i="81" s="1"/>
  <c r="I703" i="81"/>
  <c r="F704" i="81" a="1"/>
  <c r="F704" i="81" s="1"/>
  <c r="I704" i="81"/>
  <c r="F705" i="81" a="1"/>
  <c r="F705" i="81" s="1"/>
  <c r="F706" i="81" a="1"/>
  <c r="F706" i="81" s="1"/>
  <c r="I706" i="81"/>
  <c r="F707" i="81" a="1"/>
  <c r="F707" i="81" s="1"/>
  <c r="I707" i="81"/>
  <c r="F708" i="81" a="1"/>
  <c r="F708" i="81" s="1"/>
  <c r="I708" i="81"/>
  <c r="F709" i="81" a="1"/>
  <c r="F709" i="81" s="1"/>
  <c r="F710" i="81" a="1"/>
  <c r="F710" i="81" s="1"/>
  <c r="F711" i="81" a="1"/>
  <c r="F711" i="81" s="1"/>
  <c r="I711" i="81"/>
  <c r="F712" i="81" a="1"/>
  <c r="F712" i="81" s="1"/>
  <c r="F713" i="81" a="1"/>
  <c r="F713" i="81" s="1"/>
  <c r="F714" i="81" a="1"/>
  <c r="F714" i="81" s="1"/>
  <c r="I714" i="81"/>
  <c r="F715" i="81" a="1"/>
  <c r="F715" i="81" s="1"/>
  <c r="F716" i="81" a="1"/>
  <c r="F716" i="81" s="1"/>
  <c r="I716" i="81"/>
  <c r="F717" i="81" a="1"/>
  <c r="F717" i="81" s="1"/>
  <c r="I717" i="81"/>
  <c r="F718" i="81" a="1"/>
  <c r="F718" i="81" s="1"/>
  <c r="I718" i="81"/>
  <c r="F719" i="81" a="1"/>
  <c r="F719" i="81" s="1"/>
  <c r="I719" i="81"/>
  <c r="F720" i="81" a="1"/>
  <c r="F720" i="81" s="1"/>
  <c r="I720" i="81"/>
  <c r="F721" i="81" a="1"/>
  <c r="F721" i="81" s="1"/>
  <c r="F722" i="81" a="1"/>
  <c r="F722" i="81" s="1"/>
  <c r="F723" i="81" a="1"/>
  <c r="F723" i="81" s="1"/>
  <c r="I723" i="81"/>
  <c r="F724" i="81" a="1"/>
  <c r="F724" i="81" s="1"/>
  <c r="F725" i="81" a="1"/>
  <c r="F725" i="81" s="1"/>
  <c r="I725" i="81"/>
  <c r="F726" i="81" a="1"/>
  <c r="F726" i="81" s="1"/>
  <c r="I726" i="81"/>
  <c r="F727" i="81" a="1"/>
  <c r="F727" i="81" s="1"/>
  <c r="I727" i="81"/>
  <c r="F728" i="81" a="1"/>
  <c r="F728" i="81" s="1"/>
  <c r="F729" i="81" a="1"/>
  <c r="F729" i="81" s="1"/>
  <c r="F730" i="81" a="1"/>
  <c r="F730" i="81" s="1"/>
  <c r="I730" i="81"/>
  <c r="F731" i="81" a="1"/>
  <c r="F731" i="81" s="1"/>
  <c r="F732" i="81" a="1"/>
  <c r="F732" i="81" s="1"/>
  <c r="F733" i="81" a="1"/>
  <c r="F733" i="81" s="1"/>
  <c r="F734" i="81" a="1"/>
  <c r="F734" i="81" s="1"/>
  <c r="I734" i="81"/>
  <c r="F735" i="81" a="1"/>
  <c r="F735" i="81" s="1"/>
  <c r="I735" i="81"/>
  <c r="F736" i="81" a="1"/>
  <c r="F736" i="81" s="1"/>
  <c r="I736" i="81"/>
  <c r="F737" i="81" a="1"/>
  <c r="F737" i="81" s="1"/>
  <c r="I737" i="81"/>
  <c r="F738" i="81" a="1"/>
  <c r="F738" i="81" s="1"/>
  <c r="F739" i="81" a="1"/>
  <c r="F739" i="81" s="1"/>
  <c r="F740" i="81" a="1"/>
  <c r="F740" i="81" s="1"/>
  <c r="F741" i="81" a="1"/>
  <c r="F741" i="81" s="1"/>
  <c r="I741" i="81"/>
  <c r="F742" i="81" a="1"/>
  <c r="F742" i="81" s="1"/>
  <c r="I742" i="81"/>
  <c r="F743" i="81" a="1"/>
  <c r="F743" i="81" s="1"/>
  <c r="F744" i="81" a="1"/>
  <c r="F744" i="81" s="1"/>
  <c r="F745" i="81" a="1"/>
  <c r="F745" i="81" s="1"/>
  <c r="I745" i="81"/>
  <c r="F746" i="81" a="1"/>
  <c r="F746" i="81" s="1"/>
  <c r="I746" i="81"/>
  <c r="F747" i="81" a="1"/>
  <c r="F747" i="81" s="1"/>
  <c r="I747" i="81"/>
  <c r="F748" i="81" a="1"/>
  <c r="F748" i="81" s="1"/>
  <c r="I748" i="81"/>
  <c r="F749" i="81" a="1"/>
  <c r="F749" i="81" s="1"/>
  <c r="F750" i="81" a="1"/>
  <c r="F750" i="81" s="1"/>
  <c r="F751" i="81" a="1"/>
  <c r="F751" i="81" s="1"/>
  <c r="F752" i="81" a="1"/>
  <c r="F752" i="81" s="1"/>
  <c r="I752" i="81"/>
  <c r="F753" i="81" a="1"/>
  <c r="F753" i="81" s="1"/>
  <c r="F754" i="81" a="1"/>
  <c r="F754" i="81" s="1"/>
  <c r="I754" i="81"/>
  <c r="F755" i="81" a="1"/>
  <c r="F755" i="81" s="1"/>
  <c r="F756" i="81" a="1"/>
  <c r="F756" i="81" s="1"/>
  <c r="I756" i="81"/>
  <c r="F757" i="81" a="1"/>
  <c r="F757" i="81" s="1"/>
  <c r="I757" i="81"/>
  <c r="F758" i="81" a="1"/>
  <c r="F758" i="81" s="1"/>
  <c r="I758" i="81"/>
  <c r="F759" i="81" a="1"/>
  <c r="F759" i="81" s="1"/>
  <c r="I759" i="81"/>
  <c r="F760" i="81" a="1"/>
  <c r="F760" i="81" s="1"/>
  <c r="F761" i="81" a="1"/>
  <c r="F761" i="81" s="1"/>
  <c r="F762" i="81" a="1"/>
  <c r="F762" i="81" s="1"/>
  <c r="I762" i="81"/>
  <c r="F763" i="81" a="1"/>
  <c r="F763" i="81" s="1"/>
  <c r="F764" i="81" a="1"/>
  <c r="F764" i="81" s="1"/>
  <c r="F765" i="81" a="1"/>
  <c r="F765" i="81" s="1"/>
  <c r="I765" i="81"/>
  <c r="F766" i="81" a="1"/>
  <c r="F766" i="81" s="1"/>
  <c r="F767" i="81" a="1"/>
  <c r="F767" i="81" s="1"/>
  <c r="F768" i="81" a="1"/>
  <c r="F768" i="81" s="1"/>
  <c r="I768" i="81"/>
  <c r="F769" i="81" a="1"/>
  <c r="F769" i="81" s="1"/>
  <c r="F770" i="81" a="1"/>
  <c r="F770" i="81" s="1"/>
  <c r="I770" i="81"/>
  <c r="F771" i="81" a="1"/>
  <c r="F771" i="81" s="1"/>
  <c r="I771" i="81"/>
  <c r="F772" i="81" a="1"/>
  <c r="F772" i="81" s="1"/>
  <c r="I772" i="81"/>
  <c r="F773" i="81" a="1"/>
  <c r="F773" i="81" s="1"/>
  <c r="I773" i="81"/>
  <c r="F774" i="81" a="1"/>
  <c r="F774" i="81" s="1"/>
  <c r="F775" i="81" a="1"/>
  <c r="F775" i="81" s="1"/>
  <c r="I775" i="81"/>
  <c r="F776" i="81" a="1"/>
  <c r="F776" i="81" s="1"/>
  <c r="I776" i="81"/>
  <c r="F777" i="81" a="1"/>
  <c r="F777" i="81" s="1"/>
  <c r="F778" i="81" a="1"/>
  <c r="F778" i="81" s="1"/>
  <c r="I778" i="81"/>
  <c r="F779" i="81" a="1"/>
  <c r="F779" i="81" s="1"/>
  <c r="F780" i="81" a="1"/>
  <c r="F780" i="81" s="1"/>
  <c r="I780" i="81"/>
  <c r="F781" i="81" a="1"/>
  <c r="F781" i="81" s="1"/>
  <c r="F782" i="81" a="1"/>
  <c r="F782" i="81" s="1"/>
  <c r="F783" i="81" a="1"/>
  <c r="F783" i="81" s="1"/>
  <c r="I783" i="81"/>
  <c r="F784" i="81" a="1"/>
  <c r="F784" i="81" s="1"/>
  <c r="I784" i="81"/>
  <c r="F785" i="81" a="1"/>
  <c r="F785" i="81" s="1"/>
  <c r="F786" i="81" a="1"/>
  <c r="F786" i="81" s="1"/>
  <c r="F787" i="81" a="1"/>
  <c r="F787" i="81" s="1"/>
  <c r="I787" i="81"/>
  <c r="F788" i="81" a="1"/>
  <c r="F788" i="81" s="1"/>
  <c r="I788" i="81"/>
  <c r="F789" i="81" a="1"/>
  <c r="F789" i="81" s="1"/>
  <c r="F790" i="81" a="1"/>
  <c r="F790" i="81" s="1"/>
  <c r="F791" i="81" a="1"/>
  <c r="F791" i="81" s="1"/>
  <c r="I791" i="81"/>
  <c r="F792" i="81" a="1"/>
  <c r="F792" i="81" s="1"/>
  <c r="F793" i="81" a="1"/>
  <c r="F793" i="81" s="1"/>
  <c r="F794" i="81" a="1"/>
  <c r="F794" i="81" s="1"/>
  <c r="F795" i="81" a="1"/>
  <c r="F795" i="81" s="1"/>
  <c r="F796" i="81" a="1"/>
  <c r="F796" i="81" s="1"/>
  <c r="I796" i="81"/>
  <c r="F797" i="81" a="1"/>
  <c r="F797" i="81" s="1"/>
  <c r="F798" i="81" a="1"/>
  <c r="F798" i="81" s="1"/>
  <c r="F799" i="81" a="1"/>
  <c r="F799" i="81" s="1"/>
  <c r="F800" i="81" a="1"/>
  <c r="F800" i="81" s="1"/>
  <c r="F801" i="81" a="1"/>
  <c r="F801" i="81" s="1"/>
  <c r="I801" i="81"/>
  <c r="F802" i="81" a="1"/>
  <c r="F802" i="81" s="1"/>
  <c r="F803" i="81" a="1"/>
  <c r="F803" i="81" s="1"/>
  <c r="F804" i="81" a="1"/>
  <c r="F804" i="81" s="1"/>
  <c r="I804" i="81"/>
  <c r="F805" i="81" a="1"/>
  <c r="F805" i="81" s="1"/>
  <c r="F806" i="81" a="1"/>
  <c r="F806" i="81" s="1"/>
  <c r="F807" i="81" a="1"/>
  <c r="F807" i="81" s="1"/>
  <c r="I807" i="81"/>
  <c r="F808" i="81" a="1"/>
  <c r="F808" i="81" s="1"/>
  <c r="I808" i="81"/>
  <c r="F809" i="81" a="1"/>
  <c r="F809" i="81" s="1"/>
  <c r="I809" i="81"/>
  <c r="F810" i="81" a="1"/>
  <c r="F810" i="81" s="1"/>
  <c r="F811" i="81" a="1"/>
  <c r="F811" i="81" s="1"/>
  <c r="I811" i="81"/>
  <c r="F812" i="81" a="1"/>
  <c r="F812" i="81" s="1"/>
  <c r="F813" i="81" a="1"/>
  <c r="F813" i="81" s="1"/>
  <c r="I813" i="81"/>
  <c r="F814" i="81" a="1"/>
  <c r="F814" i="81" s="1"/>
  <c r="I814" i="81"/>
  <c r="F815" i="81" a="1"/>
  <c r="F815" i="81" s="1"/>
  <c r="I815" i="81"/>
  <c r="F816" i="81" a="1"/>
  <c r="F816" i="81" s="1"/>
  <c r="F817" i="81" a="1"/>
  <c r="F817" i="81" s="1"/>
  <c r="F818" i="81" a="1"/>
  <c r="F818" i="81" s="1"/>
  <c r="F819" i="81" a="1"/>
  <c r="F819" i="81" s="1"/>
  <c r="I819" i="81"/>
  <c r="F820" i="81" a="1"/>
  <c r="F820" i="81" s="1"/>
  <c r="I820" i="81"/>
  <c r="F821" i="81" a="1"/>
  <c r="F821" i="81" s="1"/>
  <c r="I821" i="81"/>
  <c r="F822" i="81" a="1"/>
  <c r="F822" i="81" s="1"/>
  <c r="F823" i="81" a="1"/>
  <c r="F823" i="81" s="1"/>
  <c r="I823" i="81"/>
  <c r="F824" i="81" a="1"/>
  <c r="F824" i="81" s="1"/>
  <c r="F825" i="81" a="1"/>
  <c r="F825" i="81" s="1"/>
  <c r="F826" i="81" a="1"/>
  <c r="F826" i="81" s="1"/>
  <c r="F827" i="81" a="1"/>
  <c r="F827" i="81" s="1"/>
  <c r="I827" i="81"/>
  <c r="F828" i="81" a="1"/>
  <c r="F828" i="81" s="1"/>
  <c r="F829" i="81" a="1"/>
  <c r="F829" i="81" s="1"/>
  <c r="F830" i="81" a="1"/>
  <c r="F830" i="81" s="1"/>
  <c r="I830" i="81"/>
  <c r="F831" i="81" a="1"/>
  <c r="F831" i="81" s="1"/>
  <c r="F832" i="81" a="1"/>
  <c r="F832" i="81" s="1"/>
  <c r="I832" i="81"/>
  <c r="F833" i="81" a="1"/>
  <c r="F833" i="81" s="1"/>
  <c r="I833" i="81"/>
  <c r="F834" i="81" a="1"/>
  <c r="F834" i="81" s="1"/>
  <c r="I834" i="81"/>
  <c r="F835" i="81" a="1"/>
  <c r="F835" i="81" s="1"/>
  <c r="I835" i="81"/>
  <c r="F836" i="81" a="1"/>
  <c r="F836" i="81" s="1"/>
  <c r="F837" i="81" a="1"/>
  <c r="F837" i="81" s="1"/>
  <c r="I837" i="81"/>
  <c r="F838" i="81" a="1"/>
  <c r="F838" i="81" s="1"/>
  <c r="I838" i="81"/>
  <c r="F839" i="81" a="1"/>
  <c r="F839" i="81" s="1"/>
  <c r="F840" i="81" a="1"/>
  <c r="F840" i="81" s="1"/>
  <c r="I840" i="81"/>
  <c r="F841" i="81" a="1"/>
  <c r="F841" i="81" s="1"/>
  <c r="F842" i="81" a="1"/>
  <c r="F842" i="81" s="1"/>
  <c r="F843" i="81" a="1"/>
  <c r="F843" i="81" s="1"/>
  <c r="F844" i="81" a="1"/>
  <c r="F844" i="81" s="1"/>
  <c r="I844" i="81"/>
  <c r="F845" i="81" a="1"/>
  <c r="F845" i="81" s="1"/>
  <c r="F846" i="81" a="1"/>
  <c r="F846" i="81" s="1"/>
  <c r="F847" i="81" a="1"/>
  <c r="F847" i="81" s="1"/>
  <c r="F848" i="81" a="1"/>
  <c r="F848" i="81" s="1"/>
  <c r="I848" i="81"/>
  <c r="F860" i="81" a="1"/>
  <c r="F860" i="81" s="1"/>
  <c r="I860" i="81"/>
  <c r="F861" i="81" a="1"/>
  <c r="F861" i="81" s="1"/>
  <c r="I861" i="81"/>
  <c r="F862" i="81" a="1"/>
  <c r="F862" i="81" s="1"/>
  <c r="F863" i="81" a="1"/>
  <c r="F863" i="81" s="1"/>
  <c r="I863" i="81"/>
  <c r="F864" i="81" a="1"/>
  <c r="F864" i="81" s="1"/>
  <c r="I864" i="81"/>
  <c r="F865" i="81" a="1"/>
  <c r="F865" i="81" s="1"/>
  <c r="I865" i="81"/>
  <c r="F866" i="81" a="1"/>
  <c r="F866" i="81" s="1"/>
  <c r="I866" i="81"/>
  <c r="F867" i="81" a="1"/>
  <c r="F867" i="81" s="1"/>
  <c r="F868" i="81" a="1"/>
  <c r="F868" i="81" s="1"/>
  <c r="I868" i="81"/>
  <c r="F869" i="81" a="1"/>
  <c r="F869" i="81" s="1"/>
  <c r="F870" i="81" a="1"/>
  <c r="F870" i="81" s="1"/>
  <c r="I870" i="81"/>
  <c r="F871" i="81" a="1"/>
  <c r="F871" i="81" s="1"/>
  <c r="F872" i="81" a="1"/>
  <c r="F872" i="81" s="1"/>
  <c r="F873" i="81" a="1"/>
  <c r="F873" i="81" s="1"/>
  <c r="I873" i="81"/>
  <c r="F874" i="81" a="1"/>
  <c r="F874" i="81" s="1"/>
  <c r="F875" i="81" a="1"/>
  <c r="F875" i="81" s="1"/>
  <c r="F876" i="81" a="1"/>
  <c r="F876" i="81" s="1"/>
  <c r="I876" i="81"/>
  <c r="F877" i="81" a="1"/>
  <c r="F877" i="81" s="1"/>
  <c r="F878" i="81" a="1"/>
  <c r="F878" i="81" s="1"/>
  <c r="I878" i="81"/>
  <c r="F879" i="81" a="1"/>
  <c r="F879" i="81" s="1"/>
  <c r="I879" i="81"/>
  <c r="F880" i="81" a="1"/>
  <c r="F880" i="81" s="1"/>
  <c r="F881" i="81" a="1"/>
  <c r="F881" i="81" s="1"/>
  <c r="I881" i="81"/>
  <c r="F882" i="81" a="1"/>
  <c r="F882" i="81" s="1"/>
  <c r="I882" i="81"/>
  <c r="F883" i="81" a="1"/>
  <c r="F883" i="81" s="1"/>
  <c r="F884" i="81" a="1"/>
  <c r="F884" i="81" s="1"/>
  <c r="F885" i="81" a="1"/>
  <c r="F885" i="81" s="1"/>
  <c r="F886" i="81" a="1"/>
  <c r="F886" i="81" s="1"/>
  <c r="F887" i="81" a="1"/>
  <c r="F887" i="81" s="1"/>
  <c r="I887" i="81"/>
  <c r="F888" i="81" a="1"/>
  <c r="F888" i="81" s="1"/>
  <c r="F889" i="81" a="1"/>
  <c r="F889" i="81" s="1"/>
  <c r="I889" i="81"/>
  <c r="F890" i="81" a="1"/>
  <c r="F890" i="81" s="1"/>
  <c r="I890" i="81"/>
  <c r="F891" i="81" a="1"/>
  <c r="F891" i="81" s="1"/>
  <c r="F892" i="81" a="1"/>
  <c r="F892" i="81" s="1"/>
  <c r="I892" i="81"/>
  <c r="F893" i="81" a="1"/>
  <c r="F893" i="81" s="1"/>
  <c r="F894" i="81" a="1"/>
  <c r="F894" i="81" s="1"/>
  <c r="F895" i="81" a="1"/>
  <c r="F895" i="81" s="1"/>
  <c r="I895" i="81"/>
  <c r="F896" i="81" a="1"/>
  <c r="F896" i="81" s="1"/>
  <c r="F897" i="81" a="1"/>
  <c r="F897" i="81" s="1"/>
  <c r="I897" i="81"/>
  <c r="F898" i="81" a="1"/>
  <c r="F898" i="81" s="1"/>
  <c r="F899" i="81" a="1"/>
  <c r="F899" i="81" s="1"/>
  <c r="I899" i="81"/>
  <c r="F900" i="81" a="1"/>
  <c r="F900" i="81" s="1"/>
  <c r="F901" i="81" a="1"/>
  <c r="F901" i="81" s="1"/>
  <c r="F902" i="81" a="1"/>
  <c r="F902" i="81" s="1"/>
  <c r="F903" i="81" a="1"/>
  <c r="F903" i="81" s="1"/>
  <c r="I903" i="81"/>
  <c r="F904" i="81" a="1"/>
  <c r="F904" i="81" s="1"/>
  <c r="I904" i="81"/>
  <c r="F905" i="81" a="1"/>
  <c r="F905" i="81" s="1"/>
  <c r="F906" i="81" a="1"/>
  <c r="F906" i="81" s="1"/>
  <c r="I906" i="81"/>
  <c r="F907" i="81" a="1"/>
  <c r="F907" i="81" s="1"/>
  <c r="I907" i="81"/>
  <c r="F908" i="81" a="1"/>
  <c r="F908" i="81" s="1"/>
  <c r="I908" i="81"/>
  <c r="F909" i="81" a="1"/>
  <c r="F909" i="81" s="1"/>
  <c r="I909" i="81"/>
  <c r="F910" i="81" a="1"/>
  <c r="F910" i="81" s="1"/>
  <c r="I910" i="81"/>
  <c r="F911" i="81" a="1"/>
  <c r="F911" i="81" s="1"/>
  <c r="F912" i="81" a="1"/>
  <c r="F912" i="81" s="1"/>
  <c r="F913" i="81" a="1"/>
  <c r="F913" i="81" s="1"/>
  <c r="I913" i="81"/>
  <c r="F914" i="81" a="1"/>
  <c r="F914" i="81" s="1"/>
  <c r="I914" i="81"/>
  <c r="F915" i="81" a="1"/>
  <c r="F915" i="81" s="1"/>
  <c r="F916" i="81" a="1"/>
  <c r="F916" i="81" s="1"/>
  <c r="F917" i="81" a="1"/>
  <c r="F917" i="81" s="1"/>
  <c r="F918" i="81" a="1"/>
  <c r="F918" i="81" s="1"/>
  <c r="I918" i="81"/>
  <c r="F919" i="81" a="1"/>
  <c r="F919" i="81" s="1"/>
  <c r="I919" i="81"/>
  <c r="F920" i="81" a="1"/>
  <c r="F920" i="81" s="1"/>
  <c r="I920" i="81"/>
  <c r="F921" i="81" a="1"/>
  <c r="F921" i="81" s="1"/>
  <c r="I921" i="81"/>
  <c r="F922" i="81" a="1"/>
  <c r="F922" i="81" s="1"/>
  <c r="F923" i="81" a="1"/>
  <c r="F923" i="81" s="1"/>
  <c r="I923" i="81"/>
  <c r="F924" i="81" a="1"/>
  <c r="F924" i="81" s="1"/>
  <c r="F925" i="81" a="1"/>
  <c r="F925" i="81" s="1"/>
  <c r="I925" i="81"/>
  <c r="F926" i="81" a="1"/>
  <c r="F926" i="81" s="1"/>
  <c r="F927" i="81" a="1"/>
  <c r="F927" i="81" s="1"/>
  <c r="I927" i="81"/>
  <c r="F928" i="81" a="1"/>
  <c r="F928" i="81" s="1"/>
  <c r="I928" i="81"/>
  <c r="F929" i="81" a="1"/>
  <c r="F929" i="81" s="1"/>
  <c r="I929" i="81"/>
  <c r="F930" i="81" a="1"/>
  <c r="F930" i="81" s="1"/>
  <c r="F931" i="81" a="1"/>
  <c r="F931" i="81" s="1"/>
  <c r="F932" i="81" a="1"/>
  <c r="F932" i="81" s="1"/>
  <c r="F933" i="81" a="1"/>
  <c r="F933" i="81" s="1"/>
  <c r="F934" i="81" a="1"/>
  <c r="F934" i="81" s="1"/>
  <c r="F935" i="81" a="1"/>
  <c r="F935" i="81" s="1"/>
  <c r="F936" i="81" a="1"/>
  <c r="F936" i="81" s="1"/>
  <c r="F937" i="81" a="1"/>
  <c r="F937" i="81" s="1"/>
  <c r="F938" i="81" a="1"/>
  <c r="F938" i="81" s="1"/>
  <c r="I938" i="81"/>
  <c r="F939" i="81" a="1"/>
  <c r="F939" i="81" s="1"/>
  <c r="I939" i="81"/>
  <c r="F940" i="81" a="1"/>
  <c r="F940" i="81" s="1"/>
  <c r="I940" i="81"/>
  <c r="F941" i="81" a="1"/>
  <c r="F941" i="81" s="1"/>
  <c r="F942" i="81" a="1"/>
  <c r="F942" i="81" s="1"/>
  <c r="I942" i="81"/>
  <c r="F943" i="81" a="1"/>
  <c r="F943" i="81" s="1"/>
  <c r="I943" i="81"/>
  <c r="F944" i="81" a="1"/>
  <c r="F944" i="81" s="1"/>
  <c r="F945" i="81" a="1"/>
  <c r="F945" i="81" s="1"/>
  <c r="I945" i="81"/>
  <c r="F946" i="81" a="1"/>
  <c r="F946" i="81" s="1"/>
  <c r="F947" i="81" a="1"/>
  <c r="F947" i="81" s="1"/>
  <c r="I947" i="81"/>
  <c r="F948" i="81" a="1"/>
  <c r="F948" i="81" s="1"/>
  <c r="I948" i="81"/>
  <c r="F949" i="81" a="1"/>
  <c r="F949" i="81" s="1"/>
  <c r="F950" i="81" a="1"/>
  <c r="F950" i="81" s="1"/>
  <c r="F951" i="81" a="1"/>
  <c r="F951" i="81" s="1"/>
  <c r="F952" i="81" a="1"/>
  <c r="F952" i="81" s="1"/>
  <c r="F953" i="81" a="1"/>
  <c r="F953" i="81" s="1"/>
  <c r="I953" i="81"/>
  <c r="F954" i="81" a="1"/>
  <c r="F954" i="81" s="1"/>
  <c r="I954" i="81"/>
  <c r="F955" i="81" a="1"/>
  <c r="F955" i="81" s="1"/>
  <c r="I955" i="81"/>
  <c r="F956" i="81" a="1"/>
  <c r="F956" i="81" s="1"/>
  <c r="I956" i="81"/>
  <c r="F957" i="81" a="1"/>
  <c r="F957" i="81" s="1"/>
  <c r="F958" i="81" a="1"/>
  <c r="F958" i="81" s="1"/>
  <c r="F988" i="81" a="1"/>
  <c r="F988" i="81" s="1"/>
  <c r="F989" i="81" a="1"/>
  <c r="F989" i="81" s="1"/>
  <c r="F990" i="81" a="1"/>
  <c r="F990" i="81" s="1"/>
  <c r="F991" i="81" a="1"/>
  <c r="F991" i="81" s="1"/>
  <c r="F992" i="81" a="1"/>
  <c r="F992" i="81" s="1"/>
  <c r="F993" i="81" a="1"/>
  <c r="F993" i="81" s="1"/>
  <c r="F994" i="81" a="1"/>
  <c r="F994" i="81" s="1"/>
  <c r="I994" i="81"/>
  <c r="F995" i="81" a="1"/>
  <c r="F995" i="81" s="1"/>
  <c r="F996" i="81" a="1"/>
  <c r="F996" i="81" s="1"/>
  <c r="F997" i="81" a="1"/>
  <c r="F997" i="81" s="1"/>
  <c r="I997" i="81"/>
  <c r="F998" i="81" a="1"/>
  <c r="F998" i="81" s="1"/>
  <c r="I998" i="81"/>
  <c r="F999" i="81" a="1"/>
  <c r="F999" i="81" s="1"/>
  <c r="I999" i="81"/>
  <c r="F1000" i="81" a="1"/>
  <c r="F1000" i="81" s="1"/>
  <c r="F1001" i="81" a="1"/>
  <c r="F1001" i="81" s="1"/>
  <c r="F1002" i="81" a="1"/>
  <c r="F1002" i="81" s="1"/>
  <c r="F1003" i="81" a="1"/>
  <c r="F1003" i="81" s="1"/>
  <c r="F1004" i="81" a="1"/>
  <c r="F1004" i="81" s="1"/>
  <c r="F1005" i="81" a="1"/>
  <c r="F1005" i="81" s="1"/>
  <c r="I1005" i="81"/>
  <c r="F1006" i="81" a="1"/>
  <c r="F1006" i="81" s="1"/>
  <c r="F1007" i="81" a="1"/>
  <c r="F1007" i="81" s="1"/>
  <c r="F1008" i="81" a="1"/>
  <c r="F1008" i="81" s="1"/>
  <c r="I1008" i="81"/>
  <c r="F1009" i="81" a="1"/>
  <c r="F1009" i="81" s="1"/>
  <c r="I1009" i="81"/>
  <c r="F1010" i="81" a="1"/>
  <c r="F1010" i="81" s="1"/>
  <c r="F1011" i="81" a="1"/>
  <c r="F1011" i="81" s="1"/>
  <c r="F1012" i="81" a="1"/>
  <c r="F1012" i="81" s="1"/>
  <c r="F1013" i="81" a="1"/>
  <c r="F1013" i="81" s="1"/>
  <c r="F1014" i="81" a="1"/>
  <c r="F1014" i="81" s="1"/>
  <c r="I1014" i="81"/>
  <c r="F1015" i="81" a="1"/>
  <c r="F1015" i="81" s="1"/>
  <c r="I1015" i="81"/>
  <c r="F1016" i="81" a="1"/>
  <c r="F1016" i="81" s="1"/>
  <c r="I1016" i="81"/>
  <c r="F1017" i="81" a="1"/>
  <c r="F1017" i="81" s="1"/>
  <c r="I1017" i="81"/>
  <c r="F1018" i="81" a="1"/>
  <c r="F1018" i="81" s="1"/>
  <c r="I1018" i="81"/>
  <c r="F1019" i="81" a="1"/>
  <c r="F1019" i="81" s="1"/>
  <c r="I1019" i="81"/>
  <c r="F1020" i="81" a="1"/>
  <c r="F1020" i="81" s="1"/>
  <c r="I1020" i="81"/>
  <c r="F1021" i="81" a="1"/>
  <c r="F1021" i="81" s="1"/>
  <c r="I1021" i="81"/>
  <c r="F1022" i="81" a="1"/>
  <c r="F1022" i="81" s="1"/>
  <c r="F1023" i="81" a="1"/>
  <c r="F1023" i="81" s="1"/>
  <c r="F1024" i="81" a="1"/>
  <c r="F1024" i="81" s="1"/>
  <c r="I1024" i="81"/>
  <c r="F1025" i="81" a="1"/>
  <c r="F1025" i="81" s="1"/>
  <c r="F1026" i="81" a="1"/>
  <c r="F1026" i="81" s="1"/>
  <c r="I1026" i="81"/>
  <c r="F1027" i="81" a="1"/>
  <c r="F1027" i="81" s="1"/>
  <c r="I1027" i="81"/>
  <c r="F1028" i="81" a="1"/>
  <c r="F1028" i="81" s="1"/>
  <c r="F1029" i="81" a="1"/>
  <c r="F1029" i="81" s="1"/>
  <c r="F1030" i="81" a="1"/>
  <c r="F1030" i="81" s="1"/>
  <c r="F1031" i="81" a="1"/>
  <c r="F1031" i="81" s="1"/>
  <c r="F1032" i="81" a="1"/>
  <c r="F1032" i="81" s="1"/>
  <c r="I1032" i="81"/>
  <c r="F1033" i="81" a="1"/>
  <c r="F1033" i="81" s="1"/>
  <c r="I1033" i="81"/>
  <c r="F1034" i="81" a="1"/>
  <c r="F1034" i="81" s="1"/>
  <c r="F1035" i="81" a="1"/>
  <c r="F1035" i="81" s="1"/>
  <c r="F1036" i="81" a="1"/>
  <c r="F1036" i="81" s="1"/>
  <c r="F1037" i="81" a="1"/>
  <c r="F1037" i="81" s="1"/>
  <c r="I1037" i="81"/>
  <c r="F1038" i="81" a="1"/>
  <c r="F1038" i="81" s="1"/>
  <c r="I1038" i="81"/>
  <c r="F1039" i="81" a="1"/>
  <c r="F1039" i="81" s="1"/>
  <c r="I1039" i="81"/>
  <c r="F1040" i="81" a="1"/>
  <c r="F1040" i="81" s="1"/>
  <c r="I1040" i="81"/>
  <c r="F1041" i="81" a="1"/>
  <c r="F1041" i="81" s="1"/>
  <c r="F1042" i="81" a="1"/>
  <c r="F1042" i="81" s="1"/>
  <c r="I1042" i="81"/>
  <c r="F1043" i="81" a="1"/>
  <c r="F1043" i="81" s="1"/>
  <c r="I1043" i="81"/>
  <c r="F1044" i="81" a="1"/>
  <c r="F1044" i="81" s="1"/>
  <c r="F1045" i="81" a="1"/>
  <c r="F1045" i="81" s="1"/>
  <c r="I1045" i="81"/>
  <c r="F1046" i="81" a="1"/>
  <c r="F1046" i="81" s="1"/>
  <c r="F1047" i="81" a="1"/>
  <c r="F1047" i="81" s="1"/>
  <c r="F1048" i="81" a="1"/>
  <c r="F1048" i="81" s="1"/>
  <c r="F1049" i="81" a="1"/>
  <c r="F1049" i="81" s="1"/>
  <c r="F1050" i="81" a="1"/>
  <c r="F1050" i="81" s="1"/>
  <c r="I1050" i="81"/>
  <c r="F1051" i="81" a="1"/>
  <c r="F1051" i="81" s="1"/>
  <c r="F1052" i="81" a="1"/>
  <c r="F1052" i="81" s="1"/>
  <c r="I1052" i="81"/>
  <c r="F1053" i="81" a="1"/>
  <c r="F1053" i="81" s="1"/>
  <c r="I1053" i="81"/>
  <c r="F1054" i="81" a="1"/>
  <c r="F1054" i="81" s="1"/>
  <c r="I1054" i="81"/>
  <c r="F1055" i="81" a="1"/>
  <c r="F1055" i="81" s="1"/>
  <c r="I1055" i="81"/>
  <c r="F1056" i="81" a="1"/>
  <c r="F1056" i="81" s="1"/>
  <c r="I1056" i="81"/>
  <c r="F1057" i="81" a="1"/>
  <c r="F1057" i="81" s="1"/>
  <c r="I1057" i="81"/>
  <c r="F1058" i="81" a="1"/>
  <c r="F1058" i="81" s="1"/>
  <c r="F1059" i="81" a="1"/>
  <c r="F1059" i="81" s="1"/>
  <c r="F1060" i="81" a="1"/>
  <c r="F1060" i="81" s="1"/>
  <c r="I1060" i="81"/>
  <c r="F1061" i="81" a="1"/>
  <c r="F1061" i="81" s="1"/>
  <c r="I1061" i="81"/>
  <c r="F1062" i="81" a="1"/>
  <c r="F1062" i="81" s="1"/>
  <c r="F1063" i="81" a="1"/>
  <c r="F1063" i="81" s="1"/>
  <c r="F1064" i="81" a="1"/>
  <c r="F1064" i="81" s="1"/>
  <c r="I1064" i="81"/>
  <c r="F1065" i="81" a="1"/>
  <c r="F1065" i="81" s="1"/>
  <c r="F1066" i="81" a="1"/>
  <c r="F1066" i="81" s="1"/>
  <c r="I1066" i="81"/>
  <c r="F1067" i="81" a="1"/>
  <c r="F1067" i="81" s="1"/>
  <c r="I1067" i="81"/>
  <c r="F1068" i="81" a="1"/>
  <c r="F1068" i="81" s="1"/>
  <c r="F1069" i="81" a="1"/>
  <c r="F1069" i="81" s="1"/>
  <c r="F1070" i="81" a="1"/>
  <c r="F1070" i="81" s="1"/>
  <c r="I1070" i="81"/>
  <c r="F1071" i="81" a="1"/>
  <c r="F1071" i="81" s="1"/>
  <c r="I1071" i="81"/>
  <c r="F1072" i="81" a="1"/>
  <c r="F1072" i="81" s="1"/>
  <c r="F1073" i="81" a="1"/>
  <c r="F1073" i="81" s="1"/>
  <c r="F1074" i="81" a="1"/>
  <c r="F1074" i="81" s="1"/>
  <c r="F1075" i="81" a="1"/>
  <c r="F1075" i="81" s="1"/>
  <c r="F1076" i="81" a="1"/>
  <c r="F1076" i="81" s="1"/>
  <c r="F1077" i="81" a="1"/>
  <c r="F1077" i="81" s="1"/>
  <c r="F1078" i="81" a="1"/>
  <c r="F1078" i="81" s="1"/>
  <c r="I1078" i="81"/>
  <c r="F1079" i="81" a="1"/>
  <c r="F1079" i="81" s="1"/>
  <c r="I1079" i="81"/>
  <c r="F1080" i="81" a="1"/>
  <c r="F1080" i="81" s="1"/>
  <c r="I1080" i="81"/>
  <c r="F1081" i="81" a="1"/>
  <c r="F1081" i="81" s="1"/>
  <c r="F1082" i="81" a="1"/>
  <c r="F1082" i="81" s="1"/>
  <c r="I1082" i="81"/>
  <c r="F1083" i="81" a="1"/>
  <c r="F1083" i="81" s="1"/>
  <c r="I1083" i="81"/>
  <c r="F1084" i="81" a="1"/>
  <c r="F1084" i="81" s="1"/>
  <c r="F1085" i="81" a="1"/>
  <c r="F1085" i="81" s="1"/>
  <c r="F1086" i="81" a="1"/>
  <c r="F1086" i="81" s="1"/>
  <c r="F1087" i="81" a="1"/>
  <c r="F1087" i="81" s="1"/>
  <c r="F1088" i="81" a="1"/>
  <c r="F1088" i="81" s="1"/>
  <c r="F1089" i="81" a="1"/>
  <c r="F1089" i="81" s="1"/>
  <c r="F1090" i="81" a="1"/>
  <c r="F1090" i="81" s="1"/>
  <c r="I1090" i="81"/>
  <c r="F1091" i="81" a="1"/>
  <c r="F1091" i="81" s="1"/>
  <c r="I1091" i="81"/>
  <c r="F1092" i="81" a="1"/>
  <c r="F1092" i="81" s="1"/>
  <c r="I1092" i="81"/>
  <c r="F1093" i="81" a="1"/>
  <c r="F1093" i="81" s="1"/>
  <c r="I1093" i="81"/>
  <c r="F1094" i="81" a="1"/>
  <c r="F1094" i="81" s="1"/>
  <c r="I1094" i="81"/>
  <c r="F1095" i="81" a="1"/>
  <c r="F1095" i="81" s="1"/>
  <c r="I1095" i="81"/>
  <c r="F1096" i="81" a="1"/>
  <c r="F1096" i="81" s="1"/>
  <c r="I1096" i="81"/>
  <c r="F1097" i="81" a="1"/>
  <c r="F1097" i="81" s="1"/>
  <c r="I1097" i="81"/>
  <c r="F1098" i="81" a="1"/>
  <c r="F1098" i="81" s="1"/>
  <c r="F1099" i="81" a="1"/>
  <c r="F1099" i="81" s="1"/>
  <c r="F1100" i="81" a="1"/>
  <c r="F1100" i="81" s="1"/>
  <c r="I1100" i="81"/>
  <c r="F1101" i="81" a="1"/>
  <c r="F1101" i="81" s="1"/>
  <c r="F1102" i="81" a="1"/>
  <c r="F1102" i="81" s="1"/>
  <c r="I1102" i="81"/>
  <c r="F1103" i="81" a="1"/>
  <c r="F1103" i="81" s="1"/>
  <c r="I1103" i="81"/>
  <c r="F1104" i="81" a="1"/>
  <c r="F1104" i="81" s="1"/>
  <c r="F1105" i="81" a="1"/>
  <c r="F1105" i="81" s="1"/>
  <c r="I1105" i="81"/>
  <c r="F1106" i="81" a="1"/>
  <c r="F1106" i="81" s="1"/>
  <c r="I1106" i="81"/>
  <c r="F1107" i="81" a="1"/>
  <c r="F1107" i="81" s="1"/>
  <c r="I1107" i="81"/>
  <c r="F1108" i="81" a="1"/>
  <c r="F1108" i="81" s="1"/>
  <c r="I1108" i="81"/>
  <c r="F1109" i="81" a="1"/>
  <c r="F1109" i="81" s="1"/>
  <c r="I1109" i="81"/>
  <c r="F1110" i="81" a="1"/>
  <c r="F1110" i="81" s="1"/>
  <c r="I1110" i="81"/>
  <c r="F1111" i="81" a="1"/>
  <c r="F1111" i="81" s="1"/>
  <c r="F1112" i="81" a="1"/>
  <c r="F1112" i="81" s="1"/>
  <c r="F1113" i="81" a="1"/>
  <c r="F1113" i="81" s="1"/>
  <c r="F1114" i="81" a="1"/>
  <c r="F1114" i="81" s="1"/>
  <c r="I1114" i="81"/>
  <c r="F1115" i="81" a="1"/>
  <c r="F1115" i="81" s="1"/>
  <c r="F1116" i="81" a="1"/>
  <c r="F1116" i="81" s="1"/>
  <c r="I1116" i="81"/>
  <c r="F1117" i="81" a="1"/>
  <c r="F1117" i="81" s="1"/>
  <c r="I1117" i="81"/>
  <c r="F1118" i="81" a="1"/>
  <c r="F1118" i="81" s="1"/>
  <c r="I1118" i="81"/>
  <c r="F1119" i="81" a="1"/>
  <c r="F1119" i="81" s="1"/>
  <c r="I1119" i="81"/>
  <c r="F1120" i="81" a="1"/>
  <c r="F1120" i="81" s="1"/>
  <c r="I1120" i="81"/>
  <c r="F1121" i="81" a="1"/>
  <c r="F1121" i="81" s="1"/>
  <c r="F1122" i="81" a="1"/>
  <c r="F1122" i="81" s="1"/>
  <c r="I1122" i="81"/>
  <c r="F1123" i="81" a="1"/>
  <c r="F1123" i="81" s="1"/>
  <c r="F1124" i="81" a="1"/>
  <c r="F1124" i="81" s="1"/>
  <c r="I1124" i="81"/>
  <c r="F1125" i="81" a="1"/>
  <c r="F1125" i="81" s="1"/>
  <c r="F1126" i="81" a="1"/>
  <c r="F1126" i="81" s="1"/>
  <c r="I1126" i="81"/>
  <c r="F1127" i="81" a="1"/>
  <c r="F1127" i="81" s="1"/>
  <c r="I1127" i="81"/>
  <c r="F1128" i="81" a="1"/>
  <c r="F1128" i="81" s="1"/>
  <c r="F1129" i="81" a="1"/>
  <c r="F1129" i="81" s="1"/>
  <c r="I1129" i="81"/>
  <c r="F1130" i="81" a="1"/>
  <c r="F1130" i="81" s="1"/>
  <c r="F1131" i="81" a="1"/>
  <c r="F1131" i="81" s="1"/>
  <c r="I1131" i="81"/>
  <c r="F1132" i="81" a="1"/>
  <c r="F1132" i="81" s="1"/>
  <c r="F1133" i="81" a="1"/>
  <c r="F1133" i="81" s="1"/>
  <c r="I1133" i="81"/>
  <c r="F1134" i="81" a="1"/>
  <c r="F1134" i="81" s="1"/>
  <c r="I1134" i="81"/>
  <c r="F1135" i="81" a="1"/>
  <c r="F1135" i="81" s="1"/>
  <c r="I1135" i="81"/>
  <c r="F1136" i="81" a="1"/>
  <c r="F1136" i="81" s="1"/>
  <c r="F1137" i="81" a="1"/>
  <c r="F1137" i="81" s="1"/>
  <c r="F1138" i="81" a="1"/>
  <c r="F1138" i="81" s="1"/>
  <c r="F1139" i="81" a="1"/>
  <c r="F1139" i="81" s="1"/>
  <c r="I1139" i="81"/>
  <c r="F1140" i="81" a="1"/>
  <c r="F1140" i="81" s="1"/>
  <c r="F1141" i="81" a="1"/>
  <c r="F1141" i="81" s="1"/>
  <c r="I1141" i="81"/>
  <c r="F1142" i="81" a="1"/>
  <c r="F1142" i="81" s="1"/>
  <c r="F1143" i="81" a="1"/>
  <c r="F1143" i="81" s="1"/>
  <c r="F1144" i="81" a="1"/>
  <c r="F1144" i="81" s="1"/>
  <c r="F1145" i="81" a="1"/>
  <c r="F1145" i="81" s="1"/>
  <c r="F1146" i="81" a="1"/>
  <c r="F1146" i="81" s="1"/>
  <c r="I1146" i="81"/>
  <c r="F1147" i="81" a="1"/>
  <c r="F1147" i="81" s="1"/>
  <c r="F1148" i="81" a="1"/>
  <c r="F1148" i="81" s="1"/>
  <c r="F1149" i="81" a="1"/>
  <c r="F1149" i="81" s="1"/>
  <c r="F1150" i="81" a="1"/>
  <c r="F1150" i="81" s="1"/>
  <c r="F1151" i="81" a="1"/>
  <c r="F1151" i="81" s="1"/>
  <c r="I1151" i="81"/>
  <c r="F1152" i="81" a="1"/>
  <c r="F1152" i="81" s="1"/>
  <c r="F1153" i="81" a="1"/>
  <c r="F1153" i="81" s="1"/>
  <c r="I1153" i="81"/>
  <c r="F1154" i="81" a="1"/>
  <c r="F1154" i="81" s="1"/>
  <c r="I1154" i="81"/>
  <c r="F1155" i="81" a="1"/>
  <c r="F1155" i="81" s="1"/>
  <c r="F1156" i="81" a="1"/>
  <c r="F1156" i="81" s="1"/>
  <c r="F1157" i="81" a="1"/>
  <c r="F1157" i="81" s="1"/>
  <c r="I1157" i="81"/>
  <c r="F1158" i="81" a="1"/>
  <c r="F1158" i="81" s="1"/>
  <c r="I1158" i="81"/>
  <c r="F1159" i="81" a="1"/>
  <c r="F1159" i="81" s="1"/>
  <c r="F1160" i="81" a="1"/>
  <c r="F1160" i="81" s="1"/>
  <c r="I1160" i="81"/>
  <c r="F1161" i="81" a="1"/>
  <c r="F1161" i="81" s="1"/>
  <c r="F1162" i="81" a="1"/>
  <c r="F1162" i="81" s="1"/>
  <c r="F1163" i="81" a="1"/>
  <c r="F1163" i="81" s="1"/>
  <c r="F1164" i="81" a="1"/>
  <c r="F1164" i="81" s="1"/>
  <c r="F1165" i="81" a="1"/>
  <c r="F1165" i="81" s="1"/>
  <c r="F1166" i="81" a="1"/>
  <c r="F1166" i="81" s="1"/>
  <c r="I1166" i="81"/>
  <c r="F1167" i="81" a="1"/>
  <c r="F1167" i="81" s="1"/>
  <c r="F1168" i="81" a="1"/>
  <c r="F1168" i="81" s="1"/>
  <c r="I1168" i="81"/>
  <c r="F1169" i="81" a="1"/>
  <c r="F1169" i="81" s="1"/>
  <c r="I1169" i="81"/>
  <c r="F1170" i="81" a="1"/>
  <c r="F1170" i="81" s="1"/>
  <c r="F1171" i="81" a="1"/>
  <c r="F1171" i="81" s="1"/>
  <c r="I1171" i="81"/>
  <c r="F1172" i="81" a="1"/>
  <c r="F1172" i="81" s="1"/>
  <c r="I1172" i="81"/>
  <c r="F1173" i="81" a="1"/>
  <c r="F1173" i="81" s="1"/>
  <c r="I1173" i="81"/>
  <c r="F1174" i="81" a="1"/>
  <c r="F1174" i="81" s="1"/>
  <c r="F1175" i="81" a="1"/>
  <c r="F1175" i="81" s="1"/>
  <c r="F1176" i="81" a="1"/>
  <c r="F1176" i="81" s="1"/>
  <c r="I1176" i="81"/>
  <c r="F1177" i="81" a="1"/>
  <c r="F1177" i="81" s="1"/>
  <c r="F1178" i="81" a="1"/>
  <c r="F1178" i="81" s="1"/>
  <c r="I1178" i="81"/>
  <c r="F1179" i="81" a="1"/>
  <c r="F1179" i="81" s="1"/>
  <c r="F1180" i="81" a="1"/>
  <c r="F1180" i="81" s="1"/>
  <c r="I1180" i="81"/>
  <c r="F1181" i="81" a="1"/>
  <c r="F1181" i="81" s="1"/>
  <c r="I1181" i="81"/>
  <c r="F1182" i="81" a="1"/>
  <c r="F1182" i="81" s="1"/>
  <c r="I1182" i="81"/>
  <c r="F1183" i="81" a="1"/>
  <c r="F1183" i="81" s="1"/>
  <c r="I1183" i="81"/>
  <c r="F1184" i="81" a="1"/>
  <c r="F1184" i="81" s="1"/>
  <c r="I1184" i="81"/>
  <c r="F1185" i="81" a="1"/>
  <c r="F1185" i="81" s="1"/>
  <c r="I1185" i="81"/>
  <c r="F1186" i="81" a="1"/>
  <c r="F1186" i="81" s="1"/>
  <c r="I1186" i="81"/>
  <c r="F1187" i="81" a="1"/>
  <c r="F1187" i="81" s="1"/>
  <c r="I1187" i="81"/>
  <c r="F1188" i="81" a="1"/>
  <c r="F1188" i="81" s="1"/>
  <c r="I1188" i="81"/>
  <c r="F1189" i="81" a="1"/>
  <c r="F1189" i="81" s="1"/>
  <c r="F1190" i="81" a="1"/>
  <c r="F1190" i="81" s="1"/>
  <c r="I1190" i="81"/>
  <c r="F1191" i="81" a="1"/>
  <c r="F1191" i="81" s="1"/>
  <c r="I1191" i="81"/>
  <c r="F1192" i="81" a="1"/>
  <c r="F1192" i="81" s="1"/>
  <c r="I1192" i="81"/>
  <c r="F1193" i="81" a="1"/>
  <c r="F1193" i="81" s="1"/>
  <c r="I1193" i="81"/>
  <c r="F1194" i="81" a="1"/>
  <c r="F1194" i="81" s="1"/>
  <c r="I1194" i="81"/>
  <c r="F1195" i="81" a="1"/>
  <c r="F1195" i="81" s="1"/>
  <c r="F1196" i="81" a="1"/>
  <c r="F1196" i="81" s="1"/>
  <c r="I1196" i="81"/>
  <c r="F1197" i="81" a="1"/>
  <c r="F1197" i="81" s="1"/>
  <c r="I1197" i="81"/>
  <c r="F1198" i="81" a="1"/>
  <c r="F1198" i="81" s="1"/>
  <c r="F1199" i="81" a="1"/>
  <c r="F1199" i="81" s="1"/>
  <c r="F1200" i="81" a="1"/>
  <c r="F1200" i="81" s="1"/>
  <c r="F1201" i="81" a="1"/>
  <c r="F1201" i="81" s="1"/>
  <c r="F1202" i="81" a="1"/>
  <c r="F1202" i="81" s="1"/>
  <c r="F1203" i="81" a="1"/>
  <c r="F1203" i="81" s="1"/>
  <c r="F1204" i="81" a="1"/>
  <c r="F1204" i="81" s="1"/>
  <c r="I1204" i="81"/>
  <c r="F1205" i="81" a="1"/>
  <c r="F1205" i="81" s="1"/>
  <c r="I1205" i="81"/>
  <c r="F1206" i="81" a="1"/>
  <c r="F1206" i="81" s="1"/>
  <c r="I1206" i="81"/>
  <c r="F1207" i="81" a="1"/>
  <c r="F1207" i="81" s="1"/>
  <c r="F1208" i="81" a="1"/>
  <c r="F1208" i="81" s="1"/>
  <c r="F1209" i="81" a="1"/>
  <c r="F1209" i="81" s="1"/>
  <c r="I1209" i="81"/>
  <c r="F1210" i="81" a="1"/>
  <c r="F1210" i="81" s="1"/>
  <c r="F1211" i="81" a="1"/>
  <c r="F1211" i="81" s="1"/>
  <c r="F1212" i="81" a="1"/>
  <c r="F1212" i="81" s="1"/>
  <c r="F1213" i="81" a="1"/>
  <c r="F1213" i="81" s="1"/>
  <c r="I1213" i="81"/>
  <c r="F1214" i="81" a="1"/>
  <c r="F1214" i="81" s="1"/>
  <c r="I1214" i="81"/>
  <c r="F1215" i="81" a="1"/>
  <c r="F1215" i="81" s="1"/>
  <c r="I1215" i="81"/>
  <c r="F1216" i="81" a="1"/>
  <c r="F1216" i="81" s="1"/>
  <c r="I1216" i="81"/>
  <c r="F1217" i="81" a="1"/>
  <c r="F1217" i="81" s="1"/>
  <c r="I1217" i="81"/>
  <c r="F1218" i="81" a="1"/>
  <c r="F1218" i="81" s="1"/>
  <c r="I1218" i="81"/>
  <c r="F1219" i="81" a="1"/>
  <c r="F1219" i="81" s="1"/>
  <c r="F1220" i="81" a="1"/>
  <c r="F1220" i="81" s="1"/>
  <c r="F1221" i="81" a="1"/>
  <c r="F1221" i="81" s="1"/>
  <c r="F1222" i="81" a="1"/>
  <c r="F1222" i="81" s="1"/>
  <c r="F1223" i="81" a="1"/>
  <c r="F1223" i="81" s="1"/>
  <c r="I1223" i="81"/>
  <c r="F1224" i="81" a="1"/>
  <c r="F1224" i="81" s="1"/>
  <c r="I1224" i="81"/>
  <c r="F1225" i="81" a="1"/>
  <c r="F1225" i="81" s="1"/>
  <c r="I1225" i="81"/>
  <c r="F1226" i="81" a="1"/>
  <c r="F1226" i="81" s="1"/>
  <c r="F1227" i="81" a="1"/>
  <c r="F1227" i="81" s="1"/>
  <c r="F1228" i="81" a="1"/>
  <c r="F1228" i="81" s="1"/>
  <c r="I1228" i="81"/>
  <c r="F1229" i="81" a="1"/>
  <c r="F1229" i="81" s="1"/>
  <c r="I1229" i="81"/>
  <c r="F1230" i="81" a="1"/>
  <c r="F1230" i="81" s="1"/>
  <c r="I1230" i="81"/>
  <c r="F1231" i="81" a="1"/>
  <c r="F1231" i="81" s="1"/>
  <c r="I1231" i="81"/>
  <c r="F1232" i="81" a="1"/>
  <c r="F1232" i="81" s="1"/>
  <c r="F1233" i="81" a="1"/>
  <c r="F1233" i="81" s="1"/>
  <c r="I1233" i="81"/>
  <c r="F1234" i="81" a="1"/>
  <c r="F1234" i="81" s="1"/>
  <c r="I1234" i="81"/>
  <c r="F1235" i="81" a="1"/>
  <c r="F1235" i="81" s="1"/>
  <c r="I1235" i="81"/>
  <c r="F1236" i="81" a="1"/>
  <c r="F1236" i="81" s="1"/>
  <c r="I1236" i="81"/>
  <c r="F1237" i="81" a="1"/>
  <c r="F1237" i="81" s="1"/>
  <c r="F1238" i="81" a="1"/>
  <c r="F1238" i="81" s="1"/>
  <c r="F1239" i="81" a="1"/>
  <c r="F1239" i="81" s="1"/>
  <c r="I1239" i="81"/>
  <c r="F1240" i="81" a="1"/>
  <c r="F1240" i="81" s="1"/>
  <c r="F1241" i="81" a="1"/>
  <c r="F1241" i="81" s="1"/>
  <c r="F1242" i="81" a="1"/>
  <c r="F1242" i="81" s="1"/>
  <c r="I1242" i="81"/>
  <c r="F1243" i="81" a="1"/>
  <c r="F1243" i="81" s="1"/>
  <c r="F1244" i="81" a="1"/>
  <c r="F1244" i="81" s="1"/>
  <c r="I1244" i="81"/>
  <c r="F1245" i="81" a="1"/>
  <c r="F1245" i="81" s="1"/>
  <c r="F1246" i="81" a="1"/>
  <c r="F1246" i="81" s="1"/>
  <c r="F1247" i="81" a="1"/>
  <c r="F1247" i="81" s="1"/>
  <c r="F1248" i="81" a="1"/>
  <c r="F1248" i="81" s="1"/>
  <c r="I1248" i="81"/>
  <c r="F1249" i="81" a="1"/>
  <c r="F1249" i="81" s="1"/>
  <c r="I1249" i="81"/>
  <c r="F1250" i="81" a="1"/>
  <c r="F1250" i="81" s="1"/>
  <c r="I1250" i="81"/>
  <c r="F1251" i="81" a="1"/>
  <c r="F1251" i="81" s="1"/>
  <c r="I1251" i="81"/>
  <c r="F1252" i="81" a="1"/>
  <c r="F1252" i="81" s="1"/>
  <c r="I1252" i="81"/>
  <c r="F1253" i="81" a="1"/>
  <c r="F1253" i="81" s="1"/>
  <c r="I1253" i="81"/>
  <c r="F1254" i="81" a="1"/>
  <c r="F1254" i="81" s="1"/>
  <c r="I1254" i="81"/>
  <c r="F1255" i="81" a="1"/>
  <c r="F1255" i="81" s="1"/>
  <c r="F1256" i="81" a="1"/>
  <c r="F1256" i="81" s="1"/>
  <c r="I1256" i="81"/>
  <c r="F1257" i="81" a="1"/>
  <c r="F1257" i="81" s="1"/>
  <c r="F1258" i="81" a="1"/>
  <c r="F1258" i="81" s="1"/>
  <c r="F1259" i="81" a="1"/>
  <c r="F1259" i="81" s="1"/>
  <c r="F1260" i="81" a="1"/>
  <c r="F1260" i="81" s="1"/>
  <c r="I1260" i="81"/>
  <c r="F1261" i="81" a="1"/>
  <c r="F1261" i="81" s="1"/>
  <c r="F1262" i="81" a="1"/>
  <c r="F1262" i="81" s="1"/>
  <c r="F1263" i="81" a="1"/>
  <c r="F1263" i="81" s="1"/>
  <c r="I1263" i="81"/>
  <c r="F1264" i="81" a="1"/>
  <c r="F1264" i="81" s="1"/>
  <c r="F1265" i="81" a="1"/>
  <c r="F1265" i="81" s="1"/>
  <c r="I1265" i="81"/>
  <c r="F1266" i="81" a="1"/>
  <c r="F1266" i="81" s="1"/>
  <c r="I1266" i="81"/>
  <c r="F1267" i="81" a="1"/>
  <c r="F1267" i="81" s="1"/>
  <c r="I1267" i="81"/>
  <c r="F1268" i="81" a="1"/>
  <c r="F1268" i="81" s="1"/>
  <c r="I1268" i="81"/>
  <c r="F1269" i="81" a="1"/>
  <c r="F1269" i="81" s="1"/>
  <c r="F1270" i="81" a="1"/>
  <c r="F1270" i="81" s="1"/>
  <c r="F1271" i="81" a="1"/>
  <c r="F1271" i="81" s="1"/>
  <c r="I1271" i="81"/>
  <c r="F1272" i="81" a="1"/>
  <c r="F1272" i="81" s="1"/>
  <c r="F1273" i="81" a="1"/>
  <c r="F1273" i="81" s="1"/>
  <c r="I1273" i="81"/>
  <c r="F1274" i="81" a="1"/>
  <c r="F1274" i="81" s="1"/>
  <c r="F1275" i="81" a="1"/>
  <c r="F1275" i="81" s="1"/>
  <c r="I1275" i="81"/>
  <c r="F1276" i="81" a="1"/>
  <c r="F1276" i="81" s="1"/>
  <c r="F1277" i="81" a="1"/>
  <c r="F1277" i="81" s="1"/>
  <c r="F1278" i="81" a="1"/>
  <c r="F1278" i="81" s="1"/>
  <c r="I1278" i="81"/>
  <c r="F1279" i="81" a="1"/>
  <c r="F1279" i="81" s="1"/>
  <c r="I1279" i="81"/>
  <c r="F1280" i="81" a="1"/>
  <c r="F1280" i="81" s="1"/>
  <c r="I1280" i="81"/>
  <c r="F1281" i="81" a="1"/>
  <c r="F1281" i="81" s="1"/>
  <c r="I1281" i="81"/>
  <c r="F1282" i="81" a="1"/>
  <c r="F1282" i="81" s="1"/>
  <c r="F1283" i="81" a="1"/>
  <c r="F1283" i="81" s="1"/>
  <c r="F1284" i="81" a="1"/>
  <c r="F1284" i="81" s="1"/>
  <c r="I1284" i="81"/>
  <c r="F1285" i="81" a="1"/>
  <c r="F1285" i="81" s="1"/>
  <c r="F1286" i="81" a="1"/>
  <c r="F1286" i="81" s="1"/>
  <c r="I1286" i="81"/>
  <c r="F1287" i="81" a="1"/>
  <c r="F1287" i="81" s="1"/>
  <c r="I1287" i="81"/>
  <c r="F1288" i="81" a="1"/>
  <c r="F1288" i="81" s="1"/>
  <c r="I1288" i="81"/>
  <c r="F1289" i="81" a="1"/>
  <c r="F1289" i="81" s="1"/>
  <c r="I1289" i="81"/>
  <c r="F1290" i="81" a="1"/>
  <c r="F1290" i="81" s="1"/>
  <c r="I1290" i="81"/>
  <c r="F1291" i="81" a="1"/>
  <c r="F1291" i="81" s="1"/>
  <c r="F1292" i="81" a="1"/>
  <c r="F1292" i="81" s="1"/>
  <c r="F1293" i="81" a="1"/>
  <c r="F1293" i="81" s="1"/>
  <c r="I1293" i="81"/>
  <c r="F1294" i="81" a="1"/>
  <c r="F1294" i="81" s="1"/>
  <c r="I1294" i="81"/>
  <c r="F1295" i="81" a="1"/>
  <c r="F1295" i="81" s="1"/>
  <c r="F1296" i="81" a="1"/>
  <c r="F1296" i="81" s="1"/>
  <c r="F1297" i="81" a="1"/>
  <c r="F1297" i="81" s="1"/>
  <c r="I1297" i="81"/>
  <c r="F1298" i="81" a="1"/>
  <c r="F1298" i="81" s="1"/>
  <c r="F1299" i="81" a="1"/>
  <c r="F1299" i="81" s="1"/>
  <c r="I1299" i="81"/>
  <c r="F1300" i="81" a="1"/>
  <c r="F1300" i="81" s="1"/>
  <c r="I1300" i="81"/>
  <c r="F1301" i="81" a="1"/>
  <c r="F1301" i="81" s="1"/>
  <c r="F1302" i="81" a="1"/>
  <c r="F1302" i="81" s="1"/>
  <c r="I1302" i="81"/>
  <c r="F1303" i="81" a="1"/>
  <c r="F1303" i="81" s="1"/>
  <c r="I1303" i="81"/>
  <c r="F1304" i="81" a="1"/>
  <c r="F1304" i="81" s="1"/>
  <c r="I1304" i="81"/>
  <c r="F1305" i="81" a="1"/>
  <c r="F1305" i="81" s="1"/>
  <c r="F1306" i="81" a="1"/>
  <c r="F1306" i="81" s="1"/>
  <c r="F1307" i="81" a="1"/>
  <c r="F1307" i="81" s="1"/>
  <c r="I1307" i="81"/>
  <c r="F1308" i="81" a="1"/>
  <c r="F1308" i="81" s="1"/>
  <c r="F1309" i="81" a="1"/>
  <c r="F1309" i="81" s="1"/>
  <c r="F1310" i="81" a="1"/>
  <c r="F1310" i="81" s="1"/>
  <c r="F1311" i="81" a="1"/>
  <c r="F1311" i="81" s="1"/>
  <c r="F1312" i="81" a="1"/>
  <c r="F1312" i="81" s="1"/>
  <c r="I1312" i="81"/>
  <c r="F1313" i="81" a="1"/>
  <c r="F1313" i="81" s="1"/>
  <c r="F1314" i="81" a="1"/>
  <c r="F1314" i="81" s="1"/>
  <c r="I1314" i="81"/>
  <c r="F1315" i="81" a="1"/>
  <c r="F1315" i="81" s="1"/>
  <c r="F1316" i="81" a="1"/>
  <c r="F1316" i="81" s="1"/>
  <c r="F1317" i="81" a="1"/>
  <c r="F1317" i="81" s="1"/>
  <c r="I1317" i="81"/>
  <c r="F1318" i="81" a="1"/>
  <c r="F1318" i="81" s="1"/>
  <c r="I1318" i="81"/>
  <c r="F1319" i="81" a="1"/>
  <c r="F1319" i="81" s="1"/>
  <c r="F1320" i="81" a="1"/>
  <c r="F1320" i="81" s="1"/>
  <c r="I1320" i="81"/>
  <c r="F1321" i="81" a="1"/>
  <c r="F1321" i="81" s="1"/>
  <c r="F1322" i="81" a="1"/>
  <c r="F1322" i="81" s="1"/>
  <c r="I1322" i="81"/>
  <c r="F1323" i="81" a="1"/>
  <c r="F1323" i="81" s="1"/>
  <c r="I1323" i="81"/>
  <c r="F1324" i="81" a="1"/>
  <c r="F1324" i="81" s="1"/>
  <c r="I1324" i="81"/>
  <c r="F1325" i="81" a="1"/>
  <c r="F1325" i="81" s="1"/>
  <c r="I1325" i="81"/>
  <c r="F1326" i="81" a="1"/>
  <c r="F1326" i="81" s="1"/>
  <c r="F1327" i="81" a="1"/>
  <c r="F1327" i="81" s="1"/>
  <c r="F1328" i="81" a="1"/>
  <c r="F1328" i="81" s="1"/>
  <c r="F1329" i="81" a="1"/>
  <c r="F1329" i="81" s="1"/>
  <c r="I1329" i="81"/>
  <c r="F1330" i="81" a="1"/>
  <c r="F1330" i="81" s="1"/>
  <c r="I1330" i="81"/>
  <c r="F1331" i="81" a="1"/>
  <c r="F1331" i="81" s="1"/>
  <c r="I1331" i="81"/>
  <c r="F1332" i="81" a="1"/>
  <c r="F1332" i="81" s="1"/>
  <c r="F1333" i="81" a="1"/>
  <c r="F1333" i="81" s="1"/>
  <c r="F1334" i="81" a="1"/>
  <c r="F1334" i="81" s="1"/>
  <c r="I1334" i="81"/>
  <c r="F1335" i="81" a="1"/>
  <c r="F1335" i="81" s="1"/>
  <c r="F1336" i="81" a="1"/>
  <c r="F1336" i="81" s="1"/>
  <c r="I1336" i="81"/>
  <c r="F1337" i="81" a="1"/>
  <c r="F1337" i="81" s="1"/>
  <c r="I1337" i="81"/>
  <c r="F1338" i="81" a="1"/>
  <c r="F1338" i="81" s="1"/>
  <c r="F1339" i="81" a="1"/>
  <c r="F1339" i="81" s="1"/>
  <c r="F1340" i="81" a="1"/>
  <c r="F1340" i="81" s="1"/>
  <c r="I1340" i="81"/>
  <c r="F1341" i="81" a="1"/>
  <c r="F1341" i="81" s="1"/>
  <c r="I1341" i="81"/>
  <c r="F1342" i="81" a="1"/>
  <c r="F1342" i="81" s="1"/>
  <c r="F1343" i="81" a="1"/>
  <c r="F1343" i="81" s="1"/>
  <c r="I1343" i="81"/>
  <c r="F1344" i="81" a="1"/>
  <c r="F1344" i="81" s="1"/>
  <c r="F1345" i="81" a="1"/>
  <c r="F1345" i="81" s="1"/>
  <c r="F1346" i="81" a="1"/>
  <c r="F1346" i="81" s="1"/>
  <c r="I1346" i="81"/>
  <c r="F1347" i="81" a="1"/>
  <c r="F1347" i="81" s="1"/>
  <c r="F1348" i="81" a="1"/>
  <c r="F1348" i="81" s="1"/>
  <c r="I1348" i="81"/>
  <c r="F1349" i="81" a="1"/>
  <c r="F1349" i="81" s="1"/>
  <c r="I1349" i="81"/>
  <c r="F1350" i="81" a="1"/>
  <c r="F1350" i="81" s="1"/>
  <c r="F1352" i="81" a="1"/>
  <c r="F1352" i="81" s="1"/>
  <c r="F1353" i="81" a="1"/>
  <c r="F1353" i="81" s="1"/>
  <c r="I1353" i="81"/>
  <c r="F1354" i="81" a="1"/>
  <c r="F1354" i="81" s="1"/>
  <c r="F1355" i="81" a="1"/>
  <c r="F1355" i="81" s="1"/>
  <c r="I1355" i="81"/>
  <c r="F1356" i="81" a="1"/>
  <c r="F1356" i="81" s="1"/>
  <c r="F1357" i="81" a="1"/>
  <c r="F1357" i="81" s="1"/>
  <c r="F1358" i="81" a="1"/>
  <c r="F1358" i="81" s="1"/>
  <c r="I1358" i="81"/>
  <c r="F1359" i="81" a="1"/>
  <c r="F1359" i="81" s="1"/>
  <c r="I1359" i="81"/>
  <c r="F1360" i="81" a="1"/>
  <c r="F1360" i="81" s="1"/>
  <c r="I1360" i="81"/>
  <c r="F1361" i="81" a="1"/>
  <c r="F1361" i="81" s="1"/>
  <c r="F1362" i="81" a="1"/>
  <c r="F1362" i="81" s="1"/>
  <c r="I1362" i="81"/>
  <c r="F1363" i="81" a="1"/>
  <c r="F1363" i="81" s="1"/>
  <c r="F1364" i="81" a="1"/>
  <c r="F1364" i="81" s="1"/>
  <c r="I1364" i="81"/>
  <c r="F1365" i="81" a="1"/>
  <c r="F1365" i="81" s="1"/>
  <c r="I1365" i="81"/>
  <c r="F1366" i="81" a="1"/>
  <c r="F1366" i="81" s="1"/>
  <c r="F1367" i="81" a="1"/>
  <c r="F1367" i="81" s="1"/>
  <c r="I1367" i="81"/>
  <c r="F1368" i="81" a="1"/>
  <c r="F1368" i="81" s="1"/>
  <c r="F1369" i="81" a="1"/>
  <c r="F1369" i="81" s="1"/>
  <c r="F1370" i="81" a="1"/>
  <c r="F1370" i="81" s="1"/>
  <c r="F1371" i="81" a="1"/>
  <c r="F1371" i="81" s="1"/>
  <c r="F1372" i="81" a="1"/>
  <c r="F1372" i="81" s="1"/>
  <c r="I1372" i="81"/>
  <c r="F1373" i="81" a="1"/>
  <c r="F1373" i="81" s="1"/>
  <c r="F1374" i="81" a="1"/>
  <c r="F1374" i="81" s="1"/>
  <c r="F1375" i="81" a="1"/>
  <c r="F1375" i="81" s="1"/>
  <c r="I1375" i="81"/>
  <c r="F1376" i="81" a="1"/>
  <c r="F1376" i="81" s="1"/>
  <c r="I1376" i="81"/>
  <c r="F1377" i="81" a="1"/>
  <c r="F1377" i="81" s="1"/>
  <c r="I1377" i="81"/>
  <c r="F1378" i="81" a="1"/>
  <c r="F1378" i="81" s="1"/>
  <c r="F1379" i="81" a="1"/>
  <c r="F1379" i="81" s="1"/>
  <c r="F1380" i="81" a="1"/>
  <c r="F1380" i="81" s="1"/>
  <c r="I1380" i="81"/>
  <c r="F1381" i="81" a="1"/>
  <c r="F1381" i="81" s="1"/>
  <c r="F1382" i="81" a="1"/>
  <c r="F1382" i="81" s="1"/>
  <c r="F1383" i="81" a="1"/>
  <c r="F1383" i="81" s="1"/>
  <c r="I1383" i="81"/>
  <c r="F1384" i="81" a="1"/>
  <c r="F1384" i="81" s="1"/>
  <c r="I1384" i="81"/>
  <c r="F1385" i="81" a="1"/>
  <c r="F1385" i="81" s="1"/>
  <c r="F1386" i="81" a="1"/>
  <c r="F1386" i="81" s="1"/>
  <c r="I1386" i="81"/>
  <c r="F1387" i="81" a="1"/>
  <c r="F1387" i="81" s="1"/>
  <c r="I1387" i="81"/>
  <c r="F1388" i="81" a="1"/>
  <c r="F1388" i="81" s="1"/>
  <c r="I1388" i="81"/>
  <c r="F1389" i="81" a="1"/>
  <c r="F1389" i="81" s="1"/>
  <c r="F1390" i="81" a="1"/>
  <c r="F1390" i="81" s="1"/>
  <c r="I1390" i="81"/>
  <c r="F1391" i="81" a="1"/>
  <c r="F1391" i="81" s="1"/>
  <c r="F1392" i="81" a="1"/>
  <c r="F1392" i="81" s="1"/>
  <c r="I1392" i="81"/>
  <c r="F1393" i="81" a="1"/>
  <c r="F1393" i="81" s="1"/>
  <c r="F1394" i="81" a="1"/>
  <c r="F1394" i="81" s="1"/>
  <c r="I1394" i="81"/>
  <c r="F1395" i="81" a="1"/>
  <c r="F1395" i="81" s="1"/>
  <c r="I1395" i="81"/>
  <c r="F1396" i="81" a="1"/>
  <c r="F1396" i="81" s="1"/>
  <c r="F1397" i="81" a="1"/>
  <c r="F1397" i="81" s="1"/>
  <c r="I1397" i="81"/>
  <c r="F1398" i="81" a="1"/>
  <c r="F1398" i="81" s="1"/>
  <c r="I1398" i="81"/>
  <c r="F1399" i="81" a="1"/>
  <c r="F1399" i="81" s="1"/>
  <c r="I1399" i="81"/>
  <c r="F1423" i="81" a="1"/>
  <c r="F1423" i="81" s="1"/>
  <c r="F1424" i="81" a="1"/>
  <c r="F1424" i="81" s="1"/>
  <c r="I1424" i="81"/>
  <c r="F1425" i="81" a="1"/>
  <c r="F1425" i="81" s="1"/>
  <c r="F1426" i="81" a="1"/>
  <c r="F1426" i="81" s="1"/>
  <c r="I1426" i="81"/>
  <c r="F1427" i="81" a="1"/>
  <c r="F1427" i="81" s="1"/>
  <c r="F1428" i="81" a="1"/>
  <c r="F1428" i="81" s="1"/>
  <c r="F1429" i="81" a="1"/>
  <c r="F1429" i="81" s="1"/>
  <c r="F1430" i="81" a="1"/>
  <c r="F1430" i="81" s="1"/>
  <c r="F1431" i="81" a="1"/>
  <c r="F1431" i="81" s="1"/>
  <c r="F1432" i="81" a="1"/>
  <c r="F1432" i="81" s="1"/>
  <c r="F1433" i="81" a="1"/>
  <c r="F1433" i="81" s="1"/>
  <c r="F1434" i="81" a="1"/>
  <c r="F1434" i="81" s="1"/>
  <c r="I1434" i="81"/>
  <c r="F1435" i="81" a="1"/>
  <c r="F1435" i="81" s="1"/>
  <c r="I1435" i="81"/>
  <c r="F1436" i="81" a="1"/>
  <c r="F1436" i="81" s="1"/>
  <c r="I1436" i="81"/>
  <c r="F1437" i="81" a="1"/>
  <c r="F1437" i="81" s="1"/>
  <c r="I1437" i="81"/>
  <c r="F1438" i="81" a="1"/>
  <c r="F1438" i="81" s="1"/>
  <c r="F1439" i="81" a="1"/>
  <c r="F1439" i="81" s="1"/>
  <c r="I1439" i="81"/>
  <c r="F1440" i="81" a="1"/>
  <c r="F1440" i="81" s="1"/>
  <c r="F1441" i="81" a="1"/>
  <c r="F1441" i="81" s="1"/>
  <c r="I1441" i="81"/>
  <c r="F1442" i="81" a="1"/>
  <c r="F1442" i="81" s="1"/>
  <c r="I1442" i="81"/>
  <c r="F1443" i="81" a="1"/>
  <c r="F1443" i="81" s="1"/>
  <c r="F1444" i="81" a="1"/>
  <c r="F1444" i="81" s="1"/>
  <c r="F1445" i="81" a="1"/>
  <c r="F1445" i="81" s="1"/>
  <c r="I1445" i="81"/>
  <c r="F1446" i="81" a="1"/>
  <c r="F1446" i="81" s="1"/>
  <c r="F1447" i="81" a="1"/>
  <c r="F1447" i="81" s="1"/>
  <c r="I1447" i="81"/>
  <c r="F1448" i="81" a="1"/>
  <c r="F1448" i="81" s="1"/>
  <c r="F1449" i="81" a="1"/>
  <c r="F1449" i="81" s="1"/>
  <c r="I1449" i="81"/>
  <c r="F1450" i="81" a="1"/>
  <c r="F1450" i="81" s="1"/>
  <c r="I1450" i="81"/>
  <c r="F1451" i="81" a="1"/>
  <c r="F1451" i="81" s="1"/>
  <c r="F1452" i="81" a="1"/>
  <c r="F1452" i="81" s="1"/>
  <c r="I1452" i="81"/>
  <c r="F1453" i="81" a="1"/>
  <c r="F1453" i="81" s="1"/>
  <c r="I1453" i="81"/>
  <c r="G25" i="81"/>
  <c r="H25" i="81"/>
  <c r="E23" i="81"/>
  <c r="E24" i="81"/>
  <c r="E25" i="81"/>
  <c r="E26" i="81"/>
  <c r="E27" i="81"/>
  <c r="E28" i="81"/>
  <c r="E29" i="81"/>
  <c r="E30" i="81"/>
  <c r="E31" i="81"/>
  <c r="E32" i="81"/>
  <c r="E33" i="81"/>
  <c r="E34" i="81"/>
  <c r="E35" i="81"/>
  <c r="E36" i="81"/>
  <c r="E37" i="81"/>
  <c r="E38" i="81"/>
  <c r="E39" i="81"/>
  <c r="E40" i="81"/>
  <c r="E41" i="81"/>
  <c r="E42" i="81"/>
  <c r="E43" i="81"/>
  <c r="E44" i="81"/>
  <c r="E45" i="81"/>
  <c r="E46" i="81"/>
  <c r="E47" i="81"/>
  <c r="E48" i="81"/>
  <c r="E49" i="81"/>
  <c r="E50" i="81"/>
  <c r="E51" i="81"/>
  <c r="E52" i="81"/>
  <c r="E53" i="81"/>
  <c r="E54" i="81"/>
  <c r="E55" i="81"/>
  <c r="E56" i="81"/>
  <c r="E57" i="81"/>
  <c r="E58" i="81"/>
  <c r="E59" i="81"/>
  <c r="E60" i="81"/>
  <c r="E61" i="81"/>
  <c r="E62" i="81"/>
  <c r="E63" i="81"/>
  <c r="E64" i="81"/>
  <c r="E65" i="81"/>
  <c r="E66" i="81"/>
  <c r="E67" i="81"/>
  <c r="E68" i="81"/>
  <c r="E69" i="81"/>
  <c r="E70" i="81"/>
  <c r="E71" i="81"/>
  <c r="E72" i="81"/>
  <c r="E73" i="81"/>
  <c r="E74" i="81"/>
  <c r="E75" i="81"/>
  <c r="E76" i="81"/>
  <c r="E77" i="81"/>
  <c r="E78" i="81"/>
  <c r="E79" i="81"/>
  <c r="E80" i="81"/>
  <c r="E81" i="81"/>
  <c r="E82" i="81"/>
  <c r="E83" i="81"/>
  <c r="E84" i="81"/>
  <c r="E85" i="81"/>
  <c r="E86" i="81"/>
  <c r="E87" i="81"/>
  <c r="E88" i="81"/>
  <c r="E89" i="81"/>
  <c r="E90" i="81"/>
  <c r="E91" i="81"/>
  <c r="E92" i="81"/>
  <c r="E93" i="81"/>
  <c r="E94" i="81"/>
  <c r="E95" i="81"/>
  <c r="E96" i="81"/>
  <c r="E97" i="81"/>
  <c r="E98" i="81"/>
  <c r="E99" i="81"/>
  <c r="E100" i="81"/>
  <c r="E101" i="81"/>
  <c r="E102" i="81"/>
  <c r="E103" i="81"/>
  <c r="E104" i="81"/>
  <c r="E105" i="81"/>
  <c r="E106" i="81"/>
  <c r="E107" i="81"/>
  <c r="E108" i="81"/>
  <c r="E109" i="81"/>
  <c r="E110" i="81"/>
  <c r="E111" i="81"/>
  <c r="E112" i="81"/>
  <c r="E113" i="81"/>
  <c r="E114" i="81"/>
  <c r="E115" i="81"/>
  <c r="E116" i="81"/>
  <c r="E117" i="81"/>
  <c r="E118" i="81"/>
  <c r="E119" i="81"/>
  <c r="E120" i="81"/>
  <c r="E121" i="81"/>
  <c r="E122" i="81"/>
  <c r="E123" i="81"/>
  <c r="E124" i="81"/>
  <c r="E125" i="81"/>
  <c r="E126" i="81"/>
  <c r="E127" i="81"/>
  <c r="E128" i="81"/>
  <c r="E129" i="81"/>
  <c r="E130" i="81"/>
  <c r="E131" i="81"/>
  <c r="E132" i="81"/>
  <c r="E133" i="81"/>
  <c r="E134" i="81"/>
  <c r="E135" i="81"/>
  <c r="E136" i="81"/>
  <c r="E137" i="81"/>
  <c r="E138" i="81"/>
  <c r="E139" i="81"/>
  <c r="E140" i="81"/>
  <c r="E141" i="81"/>
  <c r="E142" i="81"/>
  <c r="E143" i="81"/>
  <c r="E144" i="81"/>
  <c r="E145" i="81"/>
  <c r="E146" i="81"/>
  <c r="E147" i="81"/>
  <c r="E148" i="81"/>
  <c r="E149" i="81"/>
  <c r="E150" i="81"/>
  <c r="E151" i="81"/>
  <c r="E152" i="81"/>
  <c r="E153" i="81"/>
  <c r="E154" i="81"/>
  <c r="E155" i="81"/>
  <c r="E156" i="81"/>
  <c r="E157" i="81"/>
  <c r="E158" i="81"/>
  <c r="E159" i="81"/>
  <c r="E160" i="81"/>
  <c r="E161" i="81"/>
  <c r="E162" i="81"/>
  <c r="E163" i="81"/>
  <c r="E164" i="81"/>
  <c r="E165" i="81"/>
  <c r="E166" i="81"/>
  <c r="E167" i="81"/>
  <c r="E168" i="81"/>
  <c r="E169" i="81"/>
  <c r="E170" i="81"/>
  <c r="E171" i="81"/>
  <c r="E172" i="81"/>
  <c r="E173" i="81"/>
  <c r="E174" i="81"/>
  <c r="E175" i="81"/>
  <c r="E176" i="81"/>
  <c r="E177" i="81"/>
  <c r="E178" i="81"/>
  <c r="E179" i="81"/>
  <c r="E180" i="81"/>
  <c r="E181" i="81"/>
  <c r="E182" i="81"/>
  <c r="E183" i="81"/>
  <c r="E184" i="81"/>
  <c r="E185" i="81"/>
  <c r="E186" i="81"/>
  <c r="E187" i="81"/>
  <c r="E188" i="81"/>
  <c r="E189" i="81"/>
  <c r="E190" i="81"/>
  <c r="E191" i="81"/>
  <c r="E192" i="81"/>
  <c r="E193" i="81"/>
  <c r="E194" i="81"/>
  <c r="E195" i="81"/>
  <c r="E196" i="81"/>
  <c r="E197" i="81"/>
  <c r="E198" i="81"/>
  <c r="E199" i="81"/>
  <c r="E200" i="81"/>
  <c r="E201" i="81"/>
  <c r="E202" i="81"/>
  <c r="E203" i="81"/>
  <c r="E204" i="81"/>
  <c r="E205" i="81"/>
  <c r="E206" i="81"/>
  <c r="E207" i="81"/>
  <c r="E208" i="81"/>
  <c r="E209" i="81"/>
  <c r="E210" i="81"/>
  <c r="E211" i="81"/>
  <c r="E212" i="81"/>
  <c r="E213" i="81"/>
  <c r="E214" i="81"/>
  <c r="E215" i="81"/>
  <c r="E216" i="81"/>
  <c r="E217" i="81"/>
  <c r="E218" i="81"/>
  <c r="E219" i="81"/>
  <c r="E220" i="81"/>
  <c r="E221" i="81"/>
  <c r="E222" i="81"/>
  <c r="E223" i="81"/>
  <c r="E224" i="81"/>
  <c r="E225" i="81"/>
  <c r="E226" i="81"/>
  <c r="E227" i="81"/>
  <c r="E228" i="81"/>
  <c r="E229" i="81"/>
  <c r="E230" i="81"/>
  <c r="E231" i="81"/>
  <c r="E232" i="81"/>
  <c r="E233" i="81"/>
  <c r="E234" i="81"/>
  <c r="E235" i="81"/>
  <c r="E236" i="81"/>
  <c r="E237" i="81"/>
  <c r="E238" i="81"/>
  <c r="E239" i="81"/>
  <c r="E240" i="81"/>
  <c r="E241" i="81"/>
  <c r="E242" i="81"/>
  <c r="E243" i="81"/>
  <c r="E244" i="81"/>
  <c r="E245" i="81"/>
  <c r="E246" i="81"/>
  <c r="E247" i="81"/>
  <c r="E248" i="81"/>
  <c r="E249" i="81"/>
  <c r="E250" i="81"/>
  <c r="E251" i="81"/>
  <c r="E252" i="81"/>
  <c r="E253" i="81"/>
  <c r="E254" i="81"/>
  <c r="E255" i="81"/>
  <c r="E256" i="81"/>
  <c r="E257" i="81"/>
  <c r="E258" i="81"/>
  <c r="E259" i="81"/>
  <c r="E260" i="81"/>
  <c r="E261" i="81"/>
  <c r="E262" i="81"/>
  <c r="E263" i="81"/>
  <c r="E264" i="81"/>
  <c r="E265" i="81"/>
  <c r="E266" i="81"/>
  <c r="E267" i="81"/>
  <c r="E268" i="81"/>
  <c r="E269" i="81"/>
  <c r="E270" i="81"/>
  <c r="E271" i="81"/>
  <c r="E272" i="81"/>
  <c r="E273" i="81"/>
  <c r="E274" i="81"/>
  <c r="E275" i="81"/>
  <c r="E276" i="81"/>
  <c r="E277" i="81"/>
  <c r="E278" i="81"/>
  <c r="E279" i="81"/>
  <c r="E280" i="81"/>
  <c r="E281" i="81"/>
  <c r="E282" i="81"/>
  <c r="E283" i="81"/>
  <c r="E284" i="81"/>
  <c r="E285" i="81"/>
  <c r="E286" i="81"/>
  <c r="E287" i="81"/>
  <c r="E288" i="81"/>
  <c r="E289" i="81"/>
  <c r="E290" i="81"/>
  <c r="E291" i="81"/>
  <c r="E292" i="81"/>
  <c r="E293" i="81"/>
  <c r="E294" i="81"/>
  <c r="E295" i="81"/>
  <c r="E296" i="81"/>
  <c r="E297" i="81"/>
  <c r="E298" i="81"/>
  <c r="E299" i="81"/>
  <c r="E300" i="81"/>
  <c r="E301" i="81"/>
  <c r="E302" i="81"/>
  <c r="E303" i="81"/>
  <c r="E304" i="81"/>
  <c r="E305" i="81"/>
  <c r="E306" i="81"/>
  <c r="E307" i="81"/>
  <c r="E308" i="81"/>
  <c r="E309" i="81"/>
  <c r="E310" i="81"/>
  <c r="E311" i="81"/>
  <c r="E312" i="81"/>
  <c r="E313" i="81"/>
  <c r="E314" i="81"/>
  <c r="E315" i="81"/>
  <c r="E316" i="81"/>
  <c r="E317" i="81"/>
  <c r="E318" i="81"/>
  <c r="E319" i="81"/>
  <c r="E320" i="81"/>
  <c r="E321" i="81"/>
  <c r="E322" i="81"/>
  <c r="E323" i="81"/>
  <c r="E324" i="81"/>
  <c r="E325" i="81"/>
  <c r="E326" i="81"/>
  <c r="E327" i="81"/>
  <c r="E328" i="81"/>
  <c r="E329" i="81"/>
  <c r="E330" i="81"/>
  <c r="E331" i="81"/>
  <c r="E332" i="81"/>
  <c r="E333" i="81"/>
  <c r="E334" i="81"/>
  <c r="E335" i="81"/>
  <c r="E336" i="81"/>
  <c r="E337" i="81"/>
  <c r="E338" i="81"/>
  <c r="E339" i="81"/>
  <c r="E340" i="81"/>
  <c r="E341" i="81"/>
  <c r="E342" i="81"/>
  <c r="E343" i="81"/>
  <c r="E344" i="81"/>
  <c r="E345" i="81"/>
  <c r="E346" i="81"/>
  <c r="E347" i="81"/>
  <c r="E348" i="81"/>
  <c r="E349" i="81"/>
  <c r="E350" i="81"/>
  <c r="E351" i="81"/>
  <c r="E352" i="81"/>
  <c r="E353" i="81"/>
  <c r="E354" i="81"/>
  <c r="E355" i="81"/>
  <c r="E356" i="81"/>
  <c r="E357" i="81"/>
  <c r="E358" i="81"/>
  <c r="E359" i="81"/>
  <c r="E360" i="81"/>
  <c r="E361" i="81"/>
  <c r="E362" i="81"/>
  <c r="E363" i="81"/>
  <c r="E364" i="81"/>
  <c r="E365" i="81"/>
  <c r="E366" i="81"/>
  <c r="E367" i="81"/>
  <c r="E368" i="81"/>
  <c r="E369" i="81"/>
  <c r="E370" i="81"/>
  <c r="E371" i="81"/>
  <c r="E372" i="81"/>
  <c r="E373" i="81"/>
  <c r="E374" i="81"/>
  <c r="E375" i="81"/>
  <c r="E376" i="81"/>
  <c r="E377" i="81"/>
  <c r="E378" i="81"/>
  <c r="E379" i="81"/>
  <c r="E380" i="81"/>
  <c r="E381" i="81"/>
  <c r="E382" i="81"/>
  <c r="E383" i="81"/>
  <c r="E384" i="81"/>
  <c r="E385" i="81"/>
  <c r="E386" i="81"/>
  <c r="E387" i="81"/>
  <c r="E388" i="81"/>
  <c r="E389" i="81"/>
  <c r="E390" i="81"/>
  <c r="E391" i="81"/>
  <c r="E392" i="81"/>
  <c r="E393" i="81"/>
  <c r="E394" i="81"/>
  <c r="E395" i="81"/>
  <c r="E396" i="81"/>
  <c r="E397" i="81"/>
  <c r="E398" i="81"/>
  <c r="E399" i="81"/>
  <c r="E400" i="81"/>
  <c r="E401" i="81"/>
  <c r="E402" i="81"/>
  <c r="E403" i="81"/>
  <c r="E404" i="81"/>
  <c r="E405" i="81"/>
  <c r="E406" i="81"/>
  <c r="E407" i="81"/>
  <c r="E408" i="81"/>
  <c r="E409" i="81"/>
  <c r="E410" i="81"/>
  <c r="E411" i="81"/>
  <c r="E412" i="81"/>
  <c r="E413" i="81"/>
  <c r="E414" i="81"/>
  <c r="E415" i="81"/>
  <c r="E416" i="81"/>
  <c r="E417" i="81"/>
  <c r="E418" i="81"/>
  <c r="E419" i="81"/>
  <c r="E420" i="81"/>
  <c r="E421" i="81"/>
  <c r="E422" i="81"/>
  <c r="E423" i="81"/>
  <c r="E424" i="81"/>
  <c r="E425" i="81"/>
  <c r="E426" i="81"/>
  <c r="E427" i="81"/>
  <c r="E428" i="81"/>
  <c r="E429" i="81"/>
  <c r="E430" i="81"/>
  <c r="E431" i="81"/>
  <c r="E432" i="81"/>
  <c r="E433" i="81"/>
  <c r="E434" i="81"/>
  <c r="E435" i="81"/>
  <c r="E436" i="81"/>
  <c r="E437" i="81"/>
  <c r="E438" i="81"/>
  <c r="E439" i="81"/>
  <c r="E440" i="81"/>
  <c r="E441" i="81"/>
  <c r="E442" i="81"/>
  <c r="E443" i="81"/>
  <c r="E444" i="81"/>
  <c r="E445" i="81"/>
  <c r="E446" i="81"/>
  <c r="E447" i="81"/>
  <c r="E448" i="81"/>
  <c r="E449" i="81"/>
  <c r="E450" i="81"/>
  <c r="E451" i="81"/>
  <c r="E452" i="81"/>
  <c r="E453" i="81"/>
  <c r="E454" i="81"/>
  <c r="E455" i="81"/>
  <c r="E456" i="81"/>
  <c r="E457" i="81"/>
  <c r="E458" i="81"/>
  <c r="E459" i="81"/>
  <c r="E460" i="81"/>
  <c r="E461" i="81"/>
  <c r="E462" i="81"/>
  <c r="E463" i="81"/>
  <c r="E464" i="81"/>
  <c r="E465" i="81"/>
  <c r="E466" i="81"/>
  <c r="E467" i="81"/>
  <c r="E468" i="81"/>
  <c r="E469" i="81"/>
  <c r="E470" i="81"/>
  <c r="E471" i="81"/>
  <c r="E472" i="81"/>
  <c r="E473" i="81"/>
  <c r="E474" i="81"/>
  <c r="E475" i="81"/>
  <c r="E476" i="81"/>
  <c r="E477" i="81"/>
  <c r="E478" i="81"/>
  <c r="E479" i="81"/>
  <c r="E480" i="81"/>
  <c r="E481" i="81"/>
  <c r="E482" i="81"/>
  <c r="E483" i="81"/>
  <c r="E484" i="81"/>
  <c r="E485" i="81"/>
  <c r="E486" i="81"/>
  <c r="E487" i="81"/>
  <c r="E488" i="81"/>
  <c r="E489" i="81"/>
  <c r="E490" i="81"/>
  <c r="E491" i="81"/>
  <c r="E492" i="81"/>
  <c r="E493" i="81"/>
  <c r="E494" i="81"/>
  <c r="E495" i="81"/>
  <c r="E496" i="81"/>
  <c r="E497" i="81"/>
  <c r="E498" i="81"/>
  <c r="E499" i="81"/>
  <c r="E500" i="81"/>
  <c r="E501" i="81"/>
  <c r="E502" i="81"/>
  <c r="E503" i="81"/>
  <c r="E504" i="81"/>
  <c r="E505" i="81"/>
  <c r="E506" i="81"/>
  <c r="E507" i="81"/>
  <c r="E508" i="81"/>
  <c r="E509" i="81"/>
  <c r="E510" i="81"/>
  <c r="E511" i="81"/>
  <c r="E512" i="81"/>
  <c r="E513" i="81"/>
  <c r="E514" i="81"/>
  <c r="E515" i="81"/>
  <c r="E516" i="81"/>
  <c r="E517" i="81"/>
  <c r="E518" i="81"/>
  <c r="E519" i="81"/>
  <c r="E520" i="81"/>
  <c r="E521" i="81"/>
  <c r="E522" i="81"/>
  <c r="E523" i="81"/>
  <c r="E524" i="81"/>
  <c r="E525" i="81"/>
  <c r="E526" i="81"/>
  <c r="E527" i="81"/>
  <c r="E528" i="81"/>
  <c r="E529" i="81"/>
  <c r="E530" i="81"/>
  <c r="E531" i="81"/>
  <c r="E532" i="81"/>
  <c r="E533" i="81"/>
  <c r="E534" i="81"/>
  <c r="E535" i="81"/>
  <c r="E536" i="81"/>
  <c r="E537" i="81"/>
  <c r="E538" i="81"/>
  <c r="E539" i="81"/>
  <c r="E540" i="81"/>
  <c r="E541" i="81"/>
  <c r="E542" i="81"/>
  <c r="E543" i="81"/>
  <c r="E544" i="81"/>
  <c r="E545" i="81"/>
  <c r="E546" i="81"/>
  <c r="E547" i="81"/>
  <c r="E548" i="81"/>
  <c r="E549" i="81"/>
  <c r="E550" i="81"/>
  <c r="E551" i="81"/>
  <c r="E552" i="81"/>
  <c r="E553" i="81"/>
  <c r="E554" i="81"/>
  <c r="E555" i="81"/>
  <c r="E556" i="81"/>
  <c r="E557" i="81"/>
  <c r="E558" i="81"/>
  <c r="E559" i="81"/>
  <c r="E560" i="81"/>
  <c r="E561" i="81"/>
  <c r="E562" i="81"/>
  <c r="E563" i="81"/>
  <c r="E564" i="81"/>
  <c r="E565" i="81"/>
  <c r="E566" i="81"/>
  <c r="E567" i="81"/>
  <c r="E568" i="81"/>
  <c r="E569" i="81"/>
  <c r="E570" i="81"/>
  <c r="E571" i="81"/>
  <c r="E572" i="81"/>
  <c r="E573" i="81"/>
  <c r="E574" i="81"/>
  <c r="E575" i="81"/>
  <c r="E576" i="81"/>
  <c r="E577" i="81"/>
  <c r="E578" i="81"/>
  <c r="E579" i="81"/>
  <c r="E580" i="81"/>
  <c r="E581" i="81"/>
  <c r="E582" i="81"/>
  <c r="E583" i="81"/>
  <c r="E584" i="81"/>
  <c r="E585" i="81"/>
  <c r="E586" i="81"/>
  <c r="E587" i="81"/>
  <c r="E588" i="81"/>
  <c r="E589" i="81"/>
  <c r="E590" i="81"/>
  <c r="E591" i="81"/>
  <c r="E592" i="81"/>
  <c r="E593" i="81"/>
  <c r="E594" i="81"/>
  <c r="E595" i="81"/>
  <c r="E596" i="81"/>
  <c r="E597" i="81"/>
  <c r="E598" i="81"/>
  <c r="E599" i="81"/>
  <c r="E600" i="81"/>
  <c r="E601" i="81"/>
  <c r="E602" i="81"/>
  <c r="E603" i="81"/>
  <c r="E604" i="81"/>
  <c r="E605" i="81"/>
  <c r="E606" i="81"/>
  <c r="E607" i="81"/>
  <c r="E608" i="81"/>
  <c r="E609" i="81"/>
  <c r="E610" i="81"/>
  <c r="E611" i="81"/>
  <c r="E612" i="81"/>
  <c r="E613" i="81"/>
  <c r="E614" i="81"/>
  <c r="E615" i="81"/>
  <c r="E616" i="81"/>
  <c r="E617" i="81"/>
  <c r="E618" i="81"/>
  <c r="E619" i="81"/>
  <c r="E620" i="81"/>
  <c r="E621" i="81"/>
  <c r="E622" i="81"/>
  <c r="E623" i="81"/>
  <c r="E624" i="81"/>
  <c r="E625" i="81"/>
  <c r="E626" i="81"/>
  <c r="E627" i="81"/>
  <c r="E628" i="81"/>
  <c r="E629" i="81"/>
  <c r="E630" i="81"/>
  <c r="E631" i="81"/>
  <c r="E632" i="81"/>
  <c r="E633" i="81"/>
  <c r="E634" i="81"/>
  <c r="E635" i="81"/>
  <c r="E636" i="81"/>
  <c r="E637" i="81"/>
  <c r="E638" i="81"/>
  <c r="E639" i="81"/>
  <c r="E640" i="81"/>
  <c r="E641" i="81"/>
  <c r="E642" i="81"/>
  <c r="E643" i="81"/>
  <c r="E644" i="81"/>
  <c r="E645" i="81"/>
  <c r="E646" i="81"/>
  <c r="E647" i="81"/>
  <c r="E648" i="81"/>
  <c r="E649" i="81"/>
  <c r="E650" i="81"/>
  <c r="E651" i="81"/>
  <c r="E652" i="81"/>
  <c r="E653" i="81"/>
  <c r="E654" i="81"/>
  <c r="E655" i="81"/>
  <c r="E656" i="81"/>
  <c r="E657" i="81"/>
  <c r="E658" i="81"/>
  <c r="E659" i="81"/>
  <c r="E660" i="81"/>
  <c r="E661" i="81"/>
  <c r="E662" i="81"/>
  <c r="E663" i="81"/>
  <c r="E664" i="81"/>
  <c r="E665" i="81"/>
  <c r="E666" i="81"/>
  <c r="E667" i="81"/>
  <c r="E668" i="81"/>
  <c r="E669" i="81"/>
  <c r="E670" i="81"/>
  <c r="E671" i="81"/>
  <c r="E672" i="81"/>
  <c r="E673" i="81"/>
  <c r="E674" i="81"/>
  <c r="E675" i="81"/>
  <c r="E676" i="81"/>
  <c r="E677" i="81"/>
  <c r="E678" i="81"/>
  <c r="E679" i="81"/>
  <c r="E680" i="81"/>
  <c r="E681" i="81"/>
  <c r="E682" i="81"/>
  <c r="E683" i="81"/>
  <c r="E684" i="81"/>
  <c r="E685" i="81"/>
  <c r="E686" i="81"/>
  <c r="E687" i="81"/>
  <c r="E688" i="81"/>
  <c r="E689" i="81"/>
  <c r="E690" i="81"/>
  <c r="E691" i="81"/>
  <c r="E692" i="81"/>
  <c r="E693" i="81"/>
  <c r="E694" i="81"/>
  <c r="E695" i="81"/>
  <c r="E696" i="81"/>
  <c r="E697" i="81"/>
  <c r="E698" i="81"/>
  <c r="E699" i="81"/>
  <c r="E700" i="81"/>
  <c r="E701" i="81"/>
  <c r="E702" i="81"/>
  <c r="E703" i="81"/>
  <c r="E704" i="81"/>
  <c r="E705" i="81"/>
  <c r="E706" i="81"/>
  <c r="E707" i="81"/>
  <c r="E708" i="81"/>
  <c r="E709" i="81"/>
  <c r="E710" i="81"/>
  <c r="E711" i="81"/>
  <c r="E712" i="81"/>
  <c r="E713" i="81"/>
  <c r="E714" i="81"/>
  <c r="E715" i="81"/>
  <c r="E716" i="81"/>
  <c r="E717" i="81"/>
  <c r="E718" i="81"/>
  <c r="E719" i="81"/>
  <c r="E720" i="81"/>
  <c r="E721" i="81"/>
  <c r="E722" i="81"/>
  <c r="E723" i="81"/>
  <c r="E724" i="81"/>
  <c r="E725" i="81"/>
  <c r="E726" i="81"/>
  <c r="E727" i="81"/>
  <c r="E728" i="81"/>
  <c r="E729" i="81"/>
  <c r="E730" i="81"/>
  <c r="E731" i="81"/>
  <c r="E732" i="81"/>
  <c r="E733" i="81"/>
  <c r="E734" i="81"/>
  <c r="E735" i="81"/>
  <c r="E736" i="81"/>
  <c r="E737" i="81"/>
  <c r="E738" i="81"/>
  <c r="E739" i="81"/>
  <c r="E740" i="81"/>
  <c r="E741" i="81"/>
  <c r="E742" i="81"/>
  <c r="E743" i="81"/>
  <c r="E744" i="81"/>
  <c r="E745" i="81"/>
  <c r="E746" i="81"/>
  <c r="E747" i="81"/>
  <c r="E748" i="81"/>
  <c r="E749" i="81"/>
  <c r="E750" i="81"/>
  <c r="E751" i="81"/>
  <c r="E752" i="81"/>
  <c r="E753" i="81"/>
  <c r="E754" i="81"/>
  <c r="E755" i="81"/>
  <c r="E756" i="81"/>
  <c r="E757" i="81"/>
  <c r="E758" i="81"/>
  <c r="E759" i="81"/>
  <c r="E760" i="81"/>
  <c r="E761" i="81"/>
  <c r="E762" i="81"/>
  <c r="E763" i="81"/>
  <c r="E764" i="81"/>
  <c r="E765" i="81"/>
  <c r="E766" i="81"/>
  <c r="E767" i="81"/>
  <c r="E768" i="81"/>
  <c r="E769" i="81"/>
  <c r="E770" i="81"/>
  <c r="E771" i="81"/>
  <c r="E772" i="81"/>
  <c r="E773" i="81"/>
  <c r="E774" i="81"/>
  <c r="E775" i="81"/>
  <c r="E776" i="81"/>
  <c r="E777" i="81"/>
  <c r="E778" i="81"/>
  <c r="E779" i="81"/>
  <c r="E780" i="81"/>
  <c r="E781" i="81"/>
  <c r="E782" i="81"/>
  <c r="E783" i="81"/>
  <c r="E784" i="81"/>
  <c r="E785" i="81"/>
  <c r="E786" i="81"/>
  <c r="E787" i="81"/>
  <c r="E788" i="81"/>
  <c r="E789" i="81"/>
  <c r="E790" i="81"/>
  <c r="E791" i="81"/>
  <c r="E792" i="81"/>
  <c r="E793" i="81"/>
  <c r="E794" i="81"/>
  <c r="E795" i="81"/>
  <c r="E796" i="81"/>
  <c r="E797" i="81"/>
  <c r="E798" i="81"/>
  <c r="E799" i="81"/>
  <c r="E800" i="81"/>
  <c r="E801" i="81"/>
  <c r="E802" i="81"/>
  <c r="E803" i="81"/>
  <c r="E804" i="81"/>
  <c r="E805" i="81"/>
  <c r="E806" i="81"/>
  <c r="E807" i="81"/>
  <c r="E808" i="81"/>
  <c r="E809" i="81"/>
  <c r="E810" i="81"/>
  <c r="E811" i="81"/>
  <c r="E812" i="81"/>
  <c r="E813" i="81"/>
  <c r="E814" i="81"/>
  <c r="E815" i="81"/>
  <c r="E816" i="81"/>
  <c r="E817" i="81"/>
  <c r="E818" i="81"/>
  <c r="E819" i="81"/>
  <c r="E820" i="81"/>
  <c r="E821" i="81"/>
  <c r="E822" i="81"/>
  <c r="E823" i="81"/>
  <c r="E824" i="81"/>
  <c r="E825" i="81"/>
  <c r="E826" i="81"/>
  <c r="E827" i="81"/>
  <c r="E828" i="81"/>
  <c r="E829" i="81"/>
  <c r="E830" i="81"/>
  <c r="E831" i="81"/>
  <c r="E832" i="81"/>
  <c r="E833" i="81"/>
  <c r="E834" i="81"/>
  <c r="E835" i="81"/>
  <c r="E836" i="81"/>
  <c r="E837" i="81"/>
  <c r="E838" i="81"/>
  <c r="E839" i="81"/>
  <c r="E840" i="81"/>
  <c r="E841" i="81"/>
  <c r="E842" i="81"/>
  <c r="E843" i="81"/>
  <c r="E844" i="81"/>
  <c r="E845" i="81"/>
  <c r="E846" i="81"/>
  <c r="E847" i="81"/>
  <c r="E848" i="81"/>
  <c r="E849" i="81"/>
  <c r="E850" i="81"/>
  <c r="E851" i="81"/>
  <c r="E852" i="81"/>
  <c r="E853" i="81"/>
  <c r="E854" i="81"/>
  <c r="E855" i="81"/>
  <c r="E856" i="81"/>
  <c r="E857" i="81"/>
  <c r="E858" i="81"/>
  <c r="E859" i="81"/>
  <c r="E860" i="81"/>
  <c r="E861" i="81"/>
  <c r="E862" i="81"/>
  <c r="E863" i="81"/>
  <c r="E864" i="81"/>
  <c r="E865" i="81"/>
  <c r="E866" i="81"/>
  <c r="E867" i="81"/>
  <c r="E868" i="81"/>
  <c r="E869" i="81"/>
  <c r="E870" i="81"/>
  <c r="E871" i="81"/>
  <c r="E872" i="81"/>
  <c r="E873" i="81"/>
  <c r="E874" i="81"/>
  <c r="E875" i="81"/>
  <c r="E876" i="81"/>
  <c r="E877" i="81"/>
  <c r="E878" i="81"/>
  <c r="E879" i="81"/>
  <c r="E880" i="81"/>
  <c r="E881" i="81"/>
  <c r="E882" i="81"/>
  <c r="E883" i="81"/>
  <c r="E884" i="81"/>
  <c r="E885" i="81"/>
  <c r="E886" i="81"/>
  <c r="E887" i="81"/>
  <c r="E888" i="81"/>
  <c r="E889" i="81"/>
  <c r="E890" i="81"/>
  <c r="E891" i="81"/>
  <c r="E892" i="81"/>
  <c r="E893" i="81"/>
  <c r="E894" i="81"/>
  <c r="E895" i="81"/>
  <c r="E896" i="81"/>
  <c r="E897" i="81"/>
  <c r="E898" i="81"/>
  <c r="E899" i="81"/>
  <c r="E900" i="81"/>
  <c r="E901" i="81"/>
  <c r="E902" i="81"/>
  <c r="E903" i="81"/>
  <c r="E904" i="81"/>
  <c r="E905" i="81"/>
  <c r="E906" i="81"/>
  <c r="E907" i="81"/>
  <c r="E908" i="81"/>
  <c r="E909" i="81"/>
  <c r="E910" i="81"/>
  <c r="E911" i="81"/>
  <c r="E912" i="81"/>
  <c r="E913" i="81"/>
  <c r="E914" i="81"/>
  <c r="E915" i="81"/>
  <c r="E916" i="81"/>
  <c r="E917" i="81"/>
  <c r="E918" i="81"/>
  <c r="E919" i="81"/>
  <c r="E920" i="81"/>
  <c r="E921" i="81"/>
  <c r="E922" i="81"/>
  <c r="E923" i="81"/>
  <c r="E924" i="81"/>
  <c r="E925" i="81"/>
  <c r="E926" i="81"/>
  <c r="E927" i="81"/>
  <c r="E928" i="81"/>
  <c r="E929" i="81"/>
  <c r="E930" i="81"/>
  <c r="E931" i="81"/>
  <c r="E932" i="81"/>
  <c r="E933" i="81"/>
  <c r="E934" i="81"/>
  <c r="E935" i="81"/>
  <c r="E936" i="81"/>
  <c r="E937" i="81"/>
  <c r="E938" i="81"/>
  <c r="E939" i="81"/>
  <c r="E940" i="81"/>
  <c r="E941" i="81"/>
  <c r="E942" i="81"/>
  <c r="E943" i="81"/>
  <c r="E944" i="81"/>
  <c r="E945" i="81"/>
  <c r="E946" i="81"/>
  <c r="E947" i="81"/>
  <c r="E948" i="81"/>
  <c r="E949" i="81"/>
  <c r="E950" i="81"/>
  <c r="E951" i="81"/>
  <c r="E952" i="81"/>
  <c r="E953" i="81"/>
  <c r="E954" i="81"/>
  <c r="E955" i="81"/>
  <c r="E956" i="81"/>
  <c r="E957" i="81"/>
  <c r="E958" i="81"/>
  <c r="E959" i="81"/>
  <c r="E960" i="81"/>
  <c r="E961" i="81"/>
  <c r="E962" i="81"/>
  <c r="E963" i="81"/>
  <c r="E964" i="81"/>
  <c r="E965" i="81"/>
  <c r="E966" i="81"/>
  <c r="E967" i="81"/>
  <c r="E968" i="81"/>
  <c r="E969" i="81"/>
  <c r="E970" i="81"/>
  <c r="E971" i="81"/>
  <c r="E972" i="81"/>
  <c r="E973" i="81"/>
  <c r="E974" i="81"/>
  <c r="E975" i="81"/>
  <c r="E976" i="81"/>
  <c r="E977" i="81"/>
  <c r="E978" i="81"/>
  <c r="E979" i="81"/>
  <c r="E980" i="81"/>
  <c r="E981" i="81"/>
  <c r="E982" i="81"/>
  <c r="E983" i="81"/>
  <c r="E984" i="81"/>
  <c r="E985" i="81"/>
  <c r="E986" i="81"/>
  <c r="E987" i="81"/>
  <c r="E988" i="81"/>
  <c r="E989" i="81"/>
  <c r="E990" i="81"/>
  <c r="E991" i="81"/>
  <c r="E992" i="81"/>
  <c r="E993" i="81"/>
  <c r="E994" i="81"/>
  <c r="E995" i="81"/>
  <c r="E996" i="81"/>
  <c r="E997" i="81"/>
  <c r="E998" i="81"/>
  <c r="E999" i="81"/>
  <c r="E1000" i="81"/>
  <c r="E1001" i="81"/>
  <c r="E1002" i="81"/>
  <c r="E1003" i="81"/>
  <c r="E1004" i="81"/>
  <c r="E1005" i="81"/>
  <c r="E1006" i="81"/>
  <c r="E1007" i="81"/>
  <c r="E1008" i="81"/>
  <c r="E1009" i="81"/>
  <c r="E1010" i="81"/>
  <c r="E1011" i="81"/>
  <c r="E1012" i="81"/>
  <c r="E1013" i="81"/>
  <c r="E1014" i="81"/>
  <c r="E1015" i="81"/>
  <c r="E1016" i="81"/>
  <c r="E1017" i="81"/>
  <c r="E1018" i="81"/>
  <c r="E1019" i="81"/>
  <c r="E1020" i="81"/>
  <c r="E1021" i="81"/>
  <c r="E1022" i="81"/>
  <c r="E1023" i="81"/>
  <c r="E1024" i="81"/>
  <c r="E1025" i="81"/>
  <c r="E1026" i="81"/>
  <c r="E1027" i="81"/>
  <c r="E1028" i="81"/>
  <c r="E1029" i="81"/>
  <c r="E1030" i="81"/>
  <c r="E1031" i="81"/>
  <c r="E1032" i="81"/>
  <c r="E1033" i="81"/>
  <c r="E1034" i="81"/>
  <c r="E1035" i="81"/>
  <c r="E1036" i="81"/>
  <c r="E1037" i="81"/>
  <c r="E1038" i="81"/>
  <c r="E1039" i="81"/>
  <c r="E1040" i="81"/>
  <c r="E1041" i="81"/>
  <c r="E1042" i="81"/>
  <c r="E1043" i="81"/>
  <c r="E1044" i="81"/>
  <c r="E1045" i="81"/>
  <c r="E1046" i="81"/>
  <c r="E1047" i="81"/>
  <c r="E1048" i="81"/>
  <c r="E1049" i="81"/>
  <c r="E1050" i="81"/>
  <c r="E1051" i="81"/>
  <c r="E1052" i="81"/>
  <c r="E1053" i="81"/>
  <c r="E1054" i="81"/>
  <c r="E1055" i="81"/>
  <c r="E1056" i="81"/>
  <c r="E1057" i="81"/>
  <c r="E1058" i="81"/>
  <c r="E1059" i="81"/>
  <c r="E1060" i="81"/>
  <c r="E1061" i="81"/>
  <c r="E1062" i="81"/>
  <c r="E1063" i="81"/>
  <c r="E1064" i="81"/>
  <c r="E1065" i="81"/>
  <c r="E1066" i="81"/>
  <c r="E1067" i="81"/>
  <c r="E1068" i="81"/>
  <c r="E1069" i="81"/>
  <c r="E1070" i="81"/>
  <c r="E1071" i="81"/>
  <c r="E1072" i="81"/>
  <c r="E1073" i="81"/>
  <c r="E1074" i="81"/>
  <c r="E1075" i="81"/>
  <c r="E1076" i="81"/>
  <c r="E1077" i="81"/>
  <c r="E1078" i="81"/>
  <c r="E1079" i="81"/>
  <c r="E1080" i="81"/>
  <c r="E1081" i="81"/>
  <c r="E1082" i="81"/>
  <c r="E1083" i="81"/>
  <c r="E1084" i="81"/>
  <c r="E1085" i="81"/>
  <c r="E1086" i="81"/>
  <c r="E1087" i="81"/>
  <c r="E1088" i="81"/>
  <c r="E1089" i="81"/>
  <c r="E1090" i="81"/>
  <c r="E1091" i="81"/>
  <c r="E1092" i="81"/>
  <c r="E1093" i="81"/>
  <c r="E1094" i="81"/>
  <c r="E1095" i="81"/>
  <c r="E1096" i="81"/>
  <c r="E1097" i="81"/>
  <c r="E1098" i="81"/>
  <c r="E1099" i="81"/>
  <c r="E1100" i="81"/>
  <c r="E1101" i="81"/>
  <c r="E1102" i="81"/>
  <c r="E1103" i="81"/>
  <c r="E1104" i="81"/>
  <c r="E1105" i="81"/>
  <c r="E1106" i="81"/>
  <c r="E1107" i="81"/>
  <c r="E1108" i="81"/>
  <c r="E1109" i="81"/>
  <c r="E1110" i="81"/>
  <c r="E1111" i="81"/>
  <c r="E1112" i="81"/>
  <c r="E1113" i="81"/>
  <c r="E1114" i="81"/>
  <c r="E1115" i="81"/>
  <c r="E1116" i="81"/>
  <c r="E1117" i="81"/>
  <c r="E1118" i="81"/>
  <c r="E1119" i="81"/>
  <c r="E1120" i="81"/>
  <c r="E1121" i="81"/>
  <c r="E1122" i="81"/>
  <c r="E1123" i="81"/>
  <c r="E1124" i="81"/>
  <c r="E1125" i="81"/>
  <c r="E1126" i="81"/>
  <c r="E1127" i="81"/>
  <c r="E1128" i="81"/>
  <c r="E1129" i="81"/>
  <c r="E1130" i="81"/>
  <c r="E1131" i="81"/>
  <c r="E1132" i="81"/>
  <c r="E1133" i="81"/>
  <c r="E1134" i="81"/>
  <c r="E1135" i="81"/>
  <c r="E1136" i="81"/>
  <c r="E1137" i="81"/>
  <c r="E1138" i="81"/>
  <c r="E1139" i="81"/>
  <c r="E1140" i="81"/>
  <c r="E1141" i="81"/>
  <c r="E1142" i="81"/>
  <c r="E1143" i="81"/>
  <c r="E1144" i="81"/>
  <c r="E1145" i="81"/>
  <c r="E1146" i="81"/>
  <c r="E1147" i="81"/>
  <c r="E1148" i="81"/>
  <c r="E1149" i="81"/>
  <c r="E1150" i="81"/>
  <c r="E1151" i="81"/>
  <c r="E1152" i="81"/>
  <c r="E1153" i="81"/>
  <c r="E1154" i="81"/>
  <c r="E1155" i="81"/>
  <c r="E1156" i="81"/>
  <c r="E1157" i="81"/>
  <c r="E1158" i="81"/>
  <c r="E1159" i="81"/>
  <c r="E1160" i="81"/>
  <c r="E1161" i="81"/>
  <c r="E1162" i="81"/>
  <c r="E1163" i="81"/>
  <c r="E1164" i="81"/>
  <c r="E1165" i="81"/>
  <c r="E1166" i="81"/>
  <c r="E1167" i="81"/>
  <c r="E1168" i="81"/>
  <c r="E1169" i="81"/>
  <c r="E1170" i="81"/>
  <c r="E1171" i="81"/>
  <c r="E1172" i="81"/>
  <c r="E1173" i="81"/>
  <c r="E1174" i="81"/>
  <c r="E1175" i="81"/>
  <c r="E1176" i="81"/>
  <c r="E1177" i="81"/>
  <c r="E1178" i="81"/>
  <c r="E1179" i="81"/>
  <c r="E1180" i="81"/>
  <c r="E1181" i="81"/>
  <c r="E1182" i="81"/>
  <c r="E1183" i="81"/>
  <c r="E1184" i="81"/>
  <c r="E1185" i="81"/>
  <c r="E1186" i="81"/>
  <c r="E1187" i="81"/>
  <c r="E1188" i="81"/>
  <c r="E1189" i="81"/>
  <c r="E1190" i="81"/>
  <c r="E1191" i="81"/>
  <c r="E1192" i="81"/>
  <c r="E1193" i="81"/>
  <c r="E1194" i="81"/>
  <c r="E1195" i="81"/>
  <c r="E1196" i="81"/>
  <c r="E1197" i="81"/>
  <c r="E1198" i="81"/>
  <c r="E1199" i="81"/>
  <c r="E1200" i="81"/>
  <c r="E1201" i="81"/>
  <c r="E1202" i="81"/>
  <c r="E1203" i="81"/>
  <c r="E1204" i="81"/>
  <c r="E1205" i="81"/>
  <c r="E1206" i="81"/>
  <c r="E1207" i="81"/>
  <c r="E1208" i="81"/>
  <c r="E1209" i="81"/>
  <c r="E1210" i="81"/>
  <c r="E1211" i="81"/>
  <c r="E1212" i="81"/>
  <c r="E1213" i="81"/>
  <c r="E1214" i="81"/>
  <c r="E1215" i="81"/>
  <c r="E1216" i="81"/>
  <c r="E1217" i="81"/>
  <c r="E1218" i="81"/>
  <c r="E1219" i="81"/>
  <c r="E1220" i="81"/>
  <c r="E1221" i="81"/>
  <c r="E1222" i="81"/>
  <c r="E1223" i="81"/>
  <c r="E1224" i="81"/>
  <c r="E1225" i="81"/>
  <c r="E1226" i="81"/>
  <c r="E1227" i="81"/>
  <c r="E1228" i="81"/>
  <c r="E1229" i="81"/>
  <c r="E1230" i="81"/>
  <c r="E1231" i="81"/>
  <c r="E1232" i="81"/>
  <c r="E1233" i="81"/>
  <c r="E1234" i="81"/>
  <c r="E1235" i="81"/>
  <c r="E1236" i="81"/>
  <c r="E1237" i="81"/>
  <c r="E1238" i="81"/>
  <c r="E1239" i="81"/>
  <c r="E1240" i="81"/>
  <c r="E1241" i="81"/>
  <c r="E1242" i="81"/>
  <c r="E1243" i="81"/>
  <c r="E1244" i="81"/>
  <c r="E1245" i="81"/>
  <c r="E1246" i="81"/>
  <c r="E1247" i="81"/>
  <c r="E1248" i="81"/>
  <c r="E1249" i="81"/>
  <c r="E1250" i="81"/>
  <c r="E1251" i="81"/>
  <c r="E1252" i="81"/>
  <c r="E1253" i="81"/>
  <c r="E1254" i="81"/>
  <c r="E1255" i="81"/>
  <c r="E1256" i="81"/>
  <c r="E1257" i="81"/>
  <c r="E1258" i="81"/>
  <c r="E1259" i="81"/>
  <c r="E1260" i="81"/>
  <c r="E1261" i="81"/>
  <c r="E1262" i="81"/>
  <c r="E1263" i="81"/>
  <c r="E1264" i="81"/>
  <c r="E1265" i="81"/>
  <c r="E1266" i="81"/>
  <c r="E1267" i="81"/>
  <c r="E1268" i="81"/>
  <c r="E1269" i="81"/>
  <c r="E1270" i="81"/>
  <c r="E1271" i="81"/>
  <c r="E1272" i="81"/>
  <c r="E1273" i="81"/>
  <c r="E1274" i="81"/>
  <c r="E1275" i="81"/>
  <c r="E1276" i="81"/>
  <c r="E1277" i="81"/>
  <c r="E1278" i="81"/>
  <c r="E1279" i="81"/>
  <c r="E1280" i="81"/>
  <c r="E1281" i="81"/>
  <c r="E1282" i="81"/>
  <c r="E1283" i="81"/>
  <c r="E1284" i="81"/>
  <c r="E1285" i="81"/>
  <c r="E1286" i="81"/>
  <c r="E1287" i="81"/>
  <c r="E1288" i="81"/>
  <c r="E1289" i="81"/>
  <c r="E1290" i="81"/>
  <c r="E1291" i="81"/>
  <c r="E1292" i="81"/>
  <c r="E1293" i="81"/>
  <c r="E1294" i="81"/>
  <c r="E1295" i="81"/>
  <c r="E1296" i="81"/>
  <c r="E1297" i="81"/>
  <c r="E1298" i="81"/>
  <c r="E1299" i="81"/>
  <c r="E1300" i="81"/>
  <c r="E1301" i="81"/>
  <c r="E1302" i="81"/>
  <c r="E1303" i="81"/>
  <c r="E1304" i="81"/>
  <c r="E1305" i="81"/>
  <c r="E1306" i="81"/>
  <c r="E1307" i="81"/>
  <c r="E1308" i="81"/>
  <c r="E1309" i="81"/>
  <c r="E1310" i="81"/>
  <c r="E1311" i="81"/>
  <c r="E1312" i="81"/>
  <c r="E1313" i="81"/>
  <c r="E1314" i="81"/>
  <c r="E1315" i="81"/>
  <c r="E1316" i="81"/>
  <c r="E1317" i="81"/>
  <c r="E1318" i="81"/>
  <c r="E1319" i="81"/>
  <c r="E1320" i="81"/>
  <c r="E1321" i="81"/>
  <c r="E1322" i="81"/>
  <c r="E1323" i="81"/>
  <c r="E1324" i="81"/>
  <c r="E1325" i="81"/>
  <c r="E1326" i="81"/>
  <c r="E1327" i="81"/>
  <c r="E1328" i="81"/>
  <c r="E1329" i="81"/>
  <c r="E1330" i="81"/>
  <c r="E1331" i="81"/>
  <c r="E1332" i="81"/>
  <c r="E1333" i="81"/>
  <c r="E1334" i="81"/>
  <c r="E1335" i="81"/>
  <c r="E1336" i="81"/>
  <c r="E1337" i="81"/>
  <c r="E1338" i="81"/>
  <c r="E1339" i="81"/>
  <c r="E1340" i="81"/>
  <c r="E1341" i="81"/>
  <c r="E1342" i="81"/>
  <c r="E1343" i="81"/>
  <c r="E1344" i="81"/>
  <c r="E1345" i="81"/>
  <c r="E1346" i="81"/>
  <c r="E1347" i="81"/>
  <c r="E1348" i="81"/>
  <c r="E1349" i="81"/>
  <c r="E1350" i="81"/>
  <c r="E1351" i="81"/>
  <c r="E1352" i="81"/>
  <c r="E1353" i="81"/>
  <c r="E1354" i="81"/>
  <c r="E1355" i="81"/>
  <c r="E1356" i="81"/>
  <c r="E1357" i="81"/>
  <c r="E1358" i="81"/>
  <c r="E1359" i="81"/>
  <c r="E1360" i="81"/>
  <c r="E1361" i="81"/>
  <c r="E1362" i="81"/>
  <c r="E1363" i="81"/>
  <c r="E1364" i="81"/>
  <c r="E1365" i="81"/>
  <c r="E1366" i="81"/>
  <c r="E1367" i="81"/>
  <c r="E1368" i="81"/>
  <c r="E1369" i="81"/>
  <c r="E1370" i="81"/>
  <c r="E1371" i="81"/>
  <c r="E1372" i="81"/>
  <c r="E1373" i="81"/>
  <c r="E1374" i="81"/>
  <c r="E1375" i="81"/>
  <c r="E1376" i="81"/>
  <c r="E1377" i="81"/>
  <c r="E1378" i="81"/>
  <c r="E1379" i="81"/>
  <c r="E1380" i="81"/>
  <c r="E1381" i="81"/>
  <c r="E1382" i="81"/>
  <c r="E1383" i="81"/>
  <c r="E1384" i="81"/>
  <c r="E1385" i="81"/>
  <c r="E1386" i="81"/>
  <c r="E1387" i="81"/>
  <c r="E1388" i="81"/>
  <c r="E1389" i="81"/>
  <c r="E1390" i="81"/>
  <c r="E1391" i="81"/>
  <c r="E1392" i="81"/>
  <c r="E1393" i="81"/>
  <c r="E1394" i="81"/>
  <c r="E1395" i="81"/>
  <c r="E1396" i="81"/>
  <c r="E1397" i="81"/>
  <c r="E1398" i="81"/>
  <c r="E1399" i="81"/>
  <c r="E1400" i="81"/>
  <c r="E1401" i="81"/>
  <c r="E1402" i="81"/>
  <c r="E1403" i="81"/>
  <c r="E1404" i="81"/>
  <c r="E1405" i="81"/>
  <c r="E1406" i="81"/>
  <c r="E1407" i="81"/>
  <c r="E1408" i="81"/>
  <c r="E1409" i="81"/>
  <c r="E1410" i="81"/>
  <c r="E1411" i="81"/>
  <c r="E1412" i="81"/>
  <c r="E1413" i="81"/>
  <c r="E1414" i="81"/>
  <c r="E1415" i="81"/>
  <c r="E1416" i="81"/>
  <c r="E1417" i="81"/>
  <c r="E1418" i="81"/>
  <c r="E1419" i="81"/>
  <c r="E1420" i="81"/>
  <c r="E1421" i="81"/>
  <c r="E1422" i="81"/>
  <c r="E1423" i="81"/>
  <c r="E1424" i="81"/>
  <c r="E1425" i="81"/>
  <c r="E1426" i="81"/>
  <c r="E1427" i="81"/>
  <c r="E1428" i="81"/>
  <c r="E1429" i="81"/>
  <c r="E1430" i="81"/>
  <c r="E1431" i="81"/>
  <c r="E1432" i="81"/>
  <c r="E1433" i="81"/>
  <c r="E1434" i="81"/>
  <c r="E1435" i="81"/>
  <c r="E1436" i="81"/>
  <c r="E1437" i="81"/>
  <c r="E1438" i="81"/>
  <c r="E1439" i="81"/>
  <c r="E1440" i="81"/>
  <c r="E1441" i="81"/>
  <c r="E1442" i="81"/>
  <c r="E1443" i="81"/>
  <c r="E1444" i="81"/>
  <c r="E1445" i="81"/>
  <c r="E1446" i="81"/>
  <c r="E1447" i="81"/>
  <c r="E1448" i="81"/>
  <c r="E1449" i="81"/>
  <c r="E1450" i="81"/>
  <c r="E1451" i="81"/>
  <c r="E1452" i="81"/>
  <c r="E1453" i="81"/>
  <c r="D27" i="60" a="1"/>
  <c r="D27" i="60" s="1"/>
  <c r="D275" i="64" s="1"/>
  <c r="D24" i="60" a="1"/>
  <c r="D24" i="60" s="1"/>
  <c r="D274" i="64" s="1"/>
  <c r="E22" i="81"/>
  <c r="U230" i="70"/>
  <c r="E230" i="70" s="1" a="1"/>
  <c r="E230" i="70" s="1"/>
  <c r="D272" i="64" s="1"/>
  <c r="U229" i="70"/>
  <c r="E229" i="70" s="1" a="1"/>
  <c r="E229" i="70" s="1"/>
  <c r="D271" i="64" s="1"/>
  <c r="U228" i="70"/>
  <c r="E228" i="70" s="1" a="1"/>
  <c r="E228" i="70" s="1"/>
  <c r="D270" i="64" s="1"/>
  <c r="U227" i="70"/>
  <c r="E227" i="70" s="1" a="1"/>
  <c r="E227" i="70" s="1"/>
  <c r="D269" i="64" s="1"/>
  <c r="U226" i="70"/>
  <c r="E226" i="70" s="1" a="1"/>
  <c r="E226" i="70" s="1"/>
  <c r="D268" i="64" s="1"/>
  <c r="U225" i="70"/>
  <c r="E225" i="70" s="1" a="1"/>
  <c r="E225" i="70" s="1"/>
  <c r="D267" i="64" s="1"/>
  <c r="U224" i="70"/>
  <c r="E224" i="70" s="1" a="1"/>
  <c r="E224" i="70" s="1"/>
  <c r="D266" i="64" s="1"/>
  <c r="U223" i="70"/>
  <c r="E223" i="70" s="1" a="1"/>
  <c r="E223" i="70" s="1"/>
  <c r="D265" i="64" s="1"/>
  <c r="U222" i="70"/>
  <c r="E222" i="70" s="1" a="1"/>
  <c r="E222" i="70" s="1"/>
  <c r="D264" i="64" s="1"/>
  <c r="U221" i="70"/>
  <c r="E221" i="70" s="1" a="1"/>
  <c r="E221" i="70" s="1"/>
  <c r="D263" i="64" s="1"/>
  <c r="U220" i="70"/>
  <c r="E220" i="70" s="1" a="1"/>
  <c r="E220" i="70" s="1"/>
  <c r="D262" i="64" s="1"/>
  <c r="U219" i="70"/>
  <c r="E219" i="70" s="1" a="1"/>
  <c r="E219" i="70" s="1"/>
  <c r="D261" i="64" s="1"/>
  <c r="U218" i="70"/>
  <c r="E218" i="70" s="1" a="1"/>
  <c r="E218" i="70" s="1"/>
  <c r="D260" i="64" s="1"/>
  <c r="U217" i="70"/>
  <c r="E217" i="70" s="1" a="1"/>
  <c r="E217" i="70" s="1"/>
  <c r="D259" i="64" s="1"/>
  <c r="U216" i="70"/>
  <c r="E216" i="70" s="1" a="1"/>
  <c r="E216" i="70" s="1"/>
  <c r="D258" i="64" s="1"/>
  <c r="U215" i="70"/>
  <c r="E215" i="70" s="1" a="1"/>
  <c r="E215" i="70" s="1"/>
  <c r="D257" i="64" s="1"/>
  <c r="U214" i="70"/>
  <c r="E214" i="70" s="1" a="1"/>
  <c r="E214" i="70" s="1"/>
  <c r="D256" i="64" s="1"/>
  <c r="U213" i="70"/>
  <c r="E213" i="70" s="1" a="1"/>
  <c r="E213" i="70" s="1"/>
  <c r="D255" i="64" s="1"/>
  <c r="U212" i="70"/>
  <c r="E212" i="70" s="1" a="1"/>
  <c r="E212" i="70" s="1"/>
  <c r="D254" i="64" s="1"/>
  <c r="S211" i="70"/>
  <c r="U211" i="70" s="1"/>
  <c r="E211" i="70" s="1" a="1"/>
  <c r="E211" i="70" s="1"/>
  <c r="D253" i="64" s="1"/>
  <c r="E28" i="70" a="1"/>
  <c r="E28" i="70" s="1"/>
  <c r="D151" i="64" s="1"/>
  <c r="I3" i="72" a="1"/>
  <c r="I3" i="72" s="1"/>
  <c r="E29" i="70" s="1"/>
  <c r="D152" i="64" s="1"/>
  <c r="E79" i="70"/>
  <c r="D173" i="64" s="1"/>
  <c r="D192" i="64"/>
  <c r="D191" i="64"/>
  <c r="D190" i="64"/>
  <c r="D189" i="64"/>
  <c r="D188" i="64"/>
  <c r="D187" i="64"/>
  <c r="D186" i="64"/>
  <c r="D185" i="64"/>
  <c r="D184" i="64"/>
  <c r="D183" i="64"/>
  <c r="D182" i="64"/>
  <c r="D181" i="64"/>
  <c r="D180" i="64"/>
  <c r="D179" i="64"/>
  <c r="D178" i="64"/>
  <c r="D177" i="64"/>
  <c r="D176" i="64"/>
  <c r="D175" i="64"/>
  <c r="D174" i="64"/>
  <c r="D153" i="64"/>
  <c r="D172" i="64"/>
  <c r="D168" i="64"/>
  <c r="D166" i="64"/>
  <c r="D163" i="64"/>
  <c r="D162" i="64"/>
  <c r="D154" i="64"/>
  <c r="D171" i="64"/>
  <c r="D167" i="64"/>
  <c r="D165" i="64"/>
  <c r="D164" i="64"/>
  <c r="D161" i="64"/>
  <c r="D160" i="64"/>
  <c r="D159" i="64"/>
  <c r="D158" i="64"/>
  <c r="D157" i="64"/>
  <c r="D156" i="64"/>
  <c r="D155" i="64"/>
  <c r="D169" i="64"/>
  <c r="D170" i="64"/>
  <c r="D3" i="64"/>
  <c r="B140" i="70"/>
  <c r="B72" i="70"/>
  <c r="B264" i="83"/>
  <c r="B265" i="83" s="1"/>
  <c r="B266" i="83" s="1"/>
  <c r="B267" i="83" s="1"/>
  <c r="B268" i="83" s="1"/>
  <c r="B269" i="83" s="1"/>
  <c r="B270" i="83" s="1"/>
  <c r="B271" i="83" s="1"/>
  <c r="B272" i="83" s="1"/>
  <c r="B273" i="83" s="1"/>
  <c r="B274" i="83" s="1"/>
  <c r="B275" i="83" s="1"/>
  <c r="B276" i="83" s="1"/>
  <c r="B277" i="83" s="1"/>
  <c r="B278" i="83" s="1"/>
  <c r="B279" i="83" s="1"/>
  <c r="B280" i="83" s="1"/>
  <c r="B281" i="83" s="1"/>
  <c r="B282" i="83" s="1"/>
  <c r="B227" i="83"/>
  <c r="B228" i="83" s="1"/>
  <c r="B229" i="83" s="1"/>
  <c r="B230" i="83" s="1"/>
  <c r="B231" i="83" s="1"/>
  <c r="B232" i="83" s="1"/>
  <c r="B233" i="83" s="1"/>
  <c r="B234" i="83" s="1"/>
  <c r="B235" i="83" s="1"/>
  <c r="B236" i="83" s="1"/>
  <c r="B237" i="83" s="1"/>
  <c r="B238" i="83" s="1"/>
  <c r="B239" i="83" s="1"/>
  <c r="B240" i="83" s="1"/>
  <c r="B241" i="83" s="1"/>
  <c r="B242" i="83" s="1"/>
  <c r="B243" i="83" s="1"/>
  <c r="B244" i="83" s="1"/>
  <c r="B245" i="83" s="1"/>
  <c r="B191" i="83"/>
  <c r="B192" i="83" s="1"/>
  <c r="B193" i="83" s="1"/>
  <c r="B194" i="83" s="1"/>
  <c r="B195" i="83" s="1"/>
  <c r="B196" i="83" s="1"/>
  <c r="B197" i="83" s="1"/>
  <c r="B198" i="83" s="1"/>
  <c r="B199" i="83" s="1"/>
  <c r="B200" i="83" s="1"/>
  <c r="B201" i="83" s="1"/>
  <c r="B202" i="83" s="1"/>
  <c r="B203" i="83" s="1"/>
  <c r="B204" i="83" s="1"/>
  <c r="B205" i="83" s="1"/>
  <c r="B206" i="83" s="1"/>
  <c r="B207" i="83" s="1"/>
  <c r="B208" i="83" s="1"/>
  <c r="B209" i="83" s="1"/>
  <c r="B159" i="83"/>
  <c r="B160" i="83" s="1"/>
  <c r="B161" i="83" s="1"/>
  <c r="B162" i="83" s="1"/>
  <c r="B163" i="83" s="1"/>
  <c r="B164" i="83" s="1"/>
  <c r="B165" i="83" s="1"/>
  <c r="B166" i="83" s="1"/>
  <c r="B167" i="83" s="1"/>
  <c r="B168" i="83" s="1"/>
  <c r="B169" i="83" s="1"/>
  <c r="B170" i="83" s="1"/>
  <c r="B171" i="83" s="1"/>
  <c r="B172" i="83" s="1"/>
  <c r="B173" i="83" s="1"/>
  <c r="B174" i="83" s="1"/>
  <c r="B175" i="83" s="1"/>
  <c r="B176" i="83" s="1"/>
  <c r="B177" i="83" s="1"/>
  <c r="B122" i="83"/>
  <c r="B123" i="83" s="1"/>
  <c r="B124" i="83" s="1"/>
  <c r="B125" i="83" s="1"/>
  <c r="B126" i="83" s="1"/>
  <c r="B127" i="83" s="1"/>
  <c r="B128" i="83" s="1"/>
  <c r="B129" i="83" s="1"/>
  <c r="B130" i="83" s="1"/>
  <c r="B131" i="83" s="1"/>
  <c r="B132" i="83" s="1"/>
  <c r="B133" i="83" s="1"/>
  <c r="B134" i="83" s="1"/>
  <c r="B135" i="83" s="1"/>
  <c r="B136" i="83" s="1"/>
  <c r="B137" i="83" s="1"/>
  <c r="B138" i="83" s="1"/>
  <c r="B139" i="83" s="1"/>
  <c r="B140" i="83" s="1"/>
  <c r="B86" i="83"/>
  <c r="B87" i="83" s="1"/>
  <c r="B88" i="83" s="1"/>
  <c r="B89" i="83" s="1"/>
  <c r="B90" i="83" s="1"/>
  <c r="B91" i="83" s="1"/>
  <c r="B92" i="83" s="1"/>
  <c r="B93" i="83" s="1"/>
  <c r="B94" i="83" s="1"/>
  <c r="B95" i="83" s="1"/>
  <c r="B96" i="83" s="1"/>
  <c r="B97" i="83" s="1"/>
  <c r="B98" i="83" s="1"/>
  <c r="B99" i="83" s="1"/>
  <c r="B100" i="83" s="1"/>
  <c r="B101" i="83" s="1"/>
  <c r="B102" i="83" s="1"/>
  <c r="B103" i="83" s="1"/>
  <c r="B104" i="83" s="1"/>
  <c r="B52" i="83"/>
  <c r="B53" i="83" s="1"/>
  <c r="B54" i="83" s="1"/>
  <c r="B55" i="83" s="1"/>
  <c r="B56" i="83" s="1"/>
  <c r="B57" i="83" s="1"/>
  <c r="B58" i="83" s="1"/>
  <c r="B59" i="83" s="1"/>
  <c r="B60" i="83" s="1"/>
  <c r="B61" i="83" s="1"/>
  <c r="B62" i="83" s="1"/>
  <c r="B63" i="83" s="1"/>
  <c r="B64" i="83" s="1"/>
  <c r="B65" i="83" s="1"/>
  <c r="B66" i="83" s="1"/>
  <c r="B67" i="83" s="1"/>
  <c r="B68" i="83" s="1"/>
  <c r="B69" i="83" s="1"/>
  <c r="B70" i="83" s="1"/>
  <c r="BP1" i="84" l="1"/>
  <c r="BX4" i="84" a="1"/>
  <c r="G22" i="81"/>
  <c r="H22" i="81"/>
  <c r="G23" i="81"/>
  <c r="H23" i="81"/>
  <c r="G24" i="81"/>
  <c r="H24" i="81"/>
  <c r="G26" i="81"/>
  <c r="H26" i="81"/>
  <c r="G27" i="81"/>
  <c r="H27" i="81"/>
  <c r="G28" i="81"/>
  <c r="H28" i="81"/>
  <c r="G29" i="81"/>
  <c r="H29" i="81"/>
  <c r="G30" i="81"/>
  <c r="H30" i="81"/>
  <c r="G31" i="81"/>
  <c r="H31" i="81"/>
  <c r="G32" i="81"/>
  <c r="H32" i="81"/>
  <c r="G33" i="81"/>
  <c r="H33" i="81"/>
  <c r="G34" i="81"/>
  <c r="H34" i="81"/>
  <c r="G35" i="81"/>
  <c r="H35" i="81"/>
  <c r="G36" i="81"/>
  <c r="H36" i="81"/>
  <c r="G37" i="81"/>
  <c r="H37" i="81"/>
  <c r="G38" i="81"/>
  <c r="H38" i="81"/>
  <c r="H39" i="81"/>
  <c r="G39" i="81"/>
  <c r="H40" i="81"/>
  <c r="G40" i="81"/>
  <c r="G41" i="81"/>
  <c r="H41" i="81"/>
  <c r="G42" i="81"/>
  <c r="H42" i="81"/>
  <c r="G43" i="81"/>
  <c r="H43" i="81"/>
  <c r="G44" i="81"/>
  <c r="H44" i="81"/>
  <c r="G45" i="81"/>
  <c r="H45" i="81"/>
  <c r="G46" i="81"/>
  <c r="H46" i="81"/>
  <c r="G47" i="81"/>
  <c r="H47" i="81"/>
  <c r="H48" i="81"/>
  <c r="G48" i="81"/>
  <c r="H49" i="81"/>
  <c r="G49" i="81"/>
  <c r="G50" i="81"/>
  <c r="H50" i="81"/>
  <c r="G51" i="81"/>
  <c r="H51" i="81"/>
  <c r="G52" i="81"/>
  <c r="H52" i="81"/>
  <c r="G53" i="81"/>
  <c r="H53" i="81"/>
  <c r="G54" i="81"/>
  <c r="H54" i="81"/>
  <c r="G55" i="81"/>
  <c r="H55" i="81"/>
  <c r="G56" i="81"/>
  <c r="H56" i="81"/>
  <c r="G57" i="81"/>
  <c r="H57" i="81"/>
  <c r="H58" i="81"/>
  <c r="G58" i="81"/>
  <c r="G59" i="81"/>
  <c r="H59" i="81"/>
  <c r="H60" i="81"/>
  <c r="G60" i="81"/>
  <c r="G61" i="81"/>
  <c r="H61" i="81"/>
  <c r="H62" i="81"/>
  <c r="G62" i="81"/>
  <c r="G63" i="81"/>
  <c r="H63" i="81"/>
  <c r="G64" i="81"/>
  <c r="H64" i="81"/>
  <c r="G65" i="81"/>
  <c r="H65" i="81"/>
  <c r="G66" i="81"/>
  <c r="H66" i="81"/>
  <c r="G67" i="81"/>
  <c r="H67" i="81"/>
  <c r="H68" i="81"/>
  <c r="G68" i="81"/>
  <c r="H69" i="81"/>
  <c r="G69" i="81"/>
  <c r="G70" i="81"/>
  <c r="H70" i="81"/>
  <c r="G71" i="81"/>
  <c r="H71" i="81"/>
  <c r="G72" i="81"/>
  <c r="H72" i="81"/>
  <c r="G73" i="81"/>
  <c r="H73" i="81"/>
  <c r="G74" i="81"/>
  <c r="H74" i="81"/>
  <c r="G75" i="81"/>
  <c r="H75" i="81"/>
  <c r="H76" i="81"/>
  <c r="G76" i="81"/>
  <c r="G77" i="81"/>
  <c r="H77" i="81"/>
  <c r="G78" i="81"/>
  <c r="H78" i="81"/>
  <c r="G79" i="81"/>
  <c r="H79" i="81"/>
  <c r="G80" i="81"/>
  <c r="H80" i="81"/>
  <c r="G81" i="81"/>
  <c r="H81" i="81"/>
  <c r="G82" i="81"/>
  <c r="H82" i="81"/>
  <c r="G83" i="81"/>
  <c r="H83" i="81"/>
  <c r="G84" i="81"/>
  <c r="H84" i="81"/>
  <c r="G85" i="81"/>
  <c r="H85" i="81"/>
  <c r="G86" i="81"/>
  <c r="H86" i="81"/>
  <c r="G87" i="81"/>
  <c r="H87" i="81"/>
  <c r="G88" i="81"/>
  <c r="H88" i="81"/>
  <c r="G89" i="81"/>
  <c r="H89" i="81"/>
  <c r="G90" i="81"/>
  <c r="H90" i="81"/>
  <c r="G91" i="81"/>
  <c r="H91" i="81"/>
  <c r="G92" i="81"/>
  <c r="H92" i="81"/>
  <c r="G93" i="81"/>
  <c r="H93" i="81"/>
  <c r="G94" i="81"/>
  <c r="H94" i="81"/>
  <c r="G95" i="81"/>
  <c r="H95" i="81"/>
  <c r="H96" i="81"/>
  <c r="G96" i="81"/>
  <c r="G97" i="81"/>
  <c r="H97" i="81"/>
  <c r="G98" i="81"/>
  <c r="H98" i="81"/>
  <c r="G99" i="81"/>
  <c r="H99" i="81"/>
  <c r="G100" i="81"/>
  <c r="H100" i="81"/>
  <c r="G101" i="81"/>
  <c r="H101" i="81"/>
  <c r="G102" i="81"/>
  <c r="H102" i="81"/>
  <c r="G103" i="81"/>
  <c r="H103" i="81"/>
  <c r="H104" i="81"/>
  <c r="G104" i="81"/>
  <c r="H105" i="81"/>
  <c r="G105" i="81"/>
  <c r="G106" i="81"/>
  <c r="H106" i="81"/>
  <c r="G107" i="81"/>
  <c r="H107" i="81"/>
  <c r="G108" i="81"/>
  <c r="H108" i="81"/>
  <c r="G109" i="81"/>
  <c r="H109" i="81"/>
  <c r="G110" i="81"/>
  <c r="H110" i="81"/>
  <c r="G111" i="81"/>
  <c r="H111" i="81"/>
  <c r="G112" i="81"/>
  <c r="H112" i="81"/>
  <c r="H113" i="81"/>
  <c r="G113" i="81"/>
  <c r="H114" i="81"/>
  <c r="G114" i="81"/>
  <c r="G115" i="81"/>
  <c r="H115" i="81"/>
  <c r="G116" i="81"/>
  <c r="H116" i="81"/>
  <c r="G117" i="81"/>
  <c r="H117" i="81"/>
  <c r="G118" i="81"/>
  <c r="H118" i="81"/>
  <c r="G119" i="81"/>
  <c r="H119" i="81"/>
  <c r="G120" i="81"/>
  <c r="H120" i="81"/>
  <c r="G121" i="81"/>
  <c r="H121" i="81"/>
  <c r="H122" i="81"/>
  <c r="G122" i="81"/>
  <c r="H123" i="81"/>
  <c r="G123" i="81"/>
  <c r="G124" i="81"/>
  <c r="H124" i="81"/>
  <c r="G125" i="81"/>
  <c r="H125" i="81"/>
  <c r="G126" i="81"/>
  <c r="H126" i="81"/>
  <c r="G127" i="81"/>
  <c r="H127" i="81"/>
  <c r="G128" i="81"/>
  <c r="H128" i="81"/>
  <c r="G129" i="81"/>
  <c r="H129" i="81"/>
  <c r="G130" i="81"/>
  <c r="H130" i="81"/>
  <c r="G131" i="81"/>
  <c r="H131" i="81"/>
  <c r="H132" i="81"/>
  <c r="G132" i="81"/>
  <c r="H133" i="81"/>
  <c r="G133" i="81"/>
  <c r="G134" i="81"/>
  <c r="H134" i="81"/>
  <c r="G135" i="81"/>
  <c r="H135" i="81"/>
  <c r="G136" i="81"/>
  <c r="H136" i="81"/>
  <c r="G137" i="81"/>
  <c r="H137" i="81"/>
  <c r="G138" i="81"/>
  <c r="H138" i="81"/>
  <c r="G139" i="81"/>
  <c r="H139" i="81"/>
  <c r="G142" i="81"/>
  <c r="H142" i="81"/>
  <c r="H187" i="81"/>
  <c r="G187" i="81"/>
  <c r="G188" i="81"/>
  <c r="H188" i="81"/>
  <c r="H189" i="81"/>
  <c r="G189" i="81"/>
  <c r="H190" i="81"/>
  <c r="G190" i="81"/>
  <c r="H191" i="81"/>
  <c r="G191" i="81"/>
  <c r="H192" i="81"/>
  <c r="G192" i="81"/>
  <c r="G193" i="81"/>
  <c r="H193" i="81"/>
  <c r="G194" i="81"/>
  <c r="H194" i="81"/>
  <c r="H195" i="81"/>
  <c r="G195" i="81"/>
  <c r="G196" i="81"/>
  <c r="H196" i="81"/>
  <c r="H197" i="81"/>
  <c r="G197" i="81"/>
  <c r="H198" i="81"/>
  <c r="G198" i="81"/>
  <c r="G199" i="81"/>
  <c r="H199" i="81"/>
  <c r="H200" i="81"/>
  <c r="G200" i="81"/>
  <c r="H201" i="81"/>
  <c r="G201" i="81"/>
  <c r="H202" i="81"/>
  <c r="G202" i="81"/>
  <c r="G203" i="81"/>
  <c r="H203" i="81"/>
  <c r="H204" i="81"/>
  <c r="G204" i="81"/>
  <c r="H205" i="81"/>
  <c r="G205" i="81"/>
  <c r="H206" i="81"/>
  <c r="G206" i="81"/>
  <c r="H207" i="81"/>
  <c r="G207" i="81"/>
  <c r="G208" i="81"/>
  <c r="H208" i="81"/>
  <c r="G209" i="81"/>
  <c r="H209" i="81"/>
  <c r="G210" i="81"/>
  <c r="H210" i="81"/>
  <c r="G211" i="81"/>
  <c r="H211" i="81"/>
  <c r="G212" i="81"/>
  <c r="H212" i="81"/>
  <c r="H213" i="81"/>
  <c r="G213" i="81"/>
  <c r="G214" i="81"/>
  <c r="H214" i="81"/>
  <c r="H215" i="81"/>
  <c r="G215" i="81"/>
  <c r="G216" i="81"/>
  <c r="H216" i="81"/>
  <c r="G217" i="81"/>
  <c r="H217" i="81"/>
  <c r="G218" i="81"/>
  <c r="H218" i="81"/>
  <c r="G219" i="81"/>
  <c r="H219" i="81"/>
  <c r="G220" i="81"/>
  <c r="H220" i="81"/>
  <c r="G221" i="81"/>
  <c r="H221" i="81"/>
  <c r="G222" i="81"/>
  <c r="H222" i="81"/>
  <c r="G223" i="81"/>
  <c r="H223" i="81"/>
  <c r="H224" i="81"/>
  <c r="G224" i="81"/>
  <c r="H225" i="81"/>
  <c r="G225" i="81"/>
  <c r="H226" i="81"/>
  <c r="G226" i="81"/>
  <c r="H227" i="81"/>
  <c r="G227" i="81"/>
  <c r="H298" i="81"/>
  <c r="G298" i="81"/>
  <c r="G299" i="81"/>
  <c r="H299" i="81"/>
  <c r="H300" i="81"/>
  <c r="G300" i="81"/>
  <c r="H301" i="81"/>
  <c r="G301" i="81"/>
  <c r="G302" i="81"/>
  <c r="H302" i="81"/>
  <c r="G303" i="81"/>
  <c r="H303" i="81"/>
  <c r="G304" i="81"/>
  <c r="H304" i="81"/>
  <c r="H305" i="81"/>
  <c r="G305" i="81"/>
  <c r="G306" i="81"/>
  <c r="H306" i="81"/>
  <c r="G307" i="81"/>
  <c r="H307" i="81"/>
  <c r="G308" i="81"/>
  <c r="H308" i="81"/>
  <c r="H309" i="81"/>
  <c r="G309" i="81"/>
  <c r="G310" i="81"/>
  <c r="H310" i="81"/>
  <c r="G311" i="81"/>
  <c r="H311" i="81"/>
  <c r="G312" i="81"/>
  <c r="H312" i="81"/>
  <c r="G313" i="81"/>
  <c r="H313" i="81"/>
  <c r="G314" i="81"/>
  <c r="H314" i="81"/>
  <c r="G315" i="81"/>
  <c r="H315" i="81"/>
  <c r="G316" i="81"/>
  <c r="H316" i="81"/>
  <c r="G317" i="81"/>
  <c r="H317" i="81"/>
  <c r="G318" i="81"/>
  <c r="H318" i="81"/>
  <c r="G319" i="81"/>
  <c r="H319" i="81"/>
  <c r="G320" i="81"/>
  <c r="H320" i="81"/>
  <c r="G321" i="81"/>
  <c r="H321" i="81"/>
  <c r="G322" i="81"/>
  <c r="H322" i="81"/>
  <c r="H323" i="81"/>
  <c r="G323" i="81"/>
  <c r="H324" i="81"/>
  <c r="G324" i="81"/>
  <c r="G325" i="81"/>
  <c r="H325" i="81"/>
  <c r="G326" i="81"/>
  <c r="H326" i="81"/>
  <c r="H327" i="81"/>
  <c r="G327" i="81"/>
  <c r="G328" i="81"/>
  <c r="H328" i="81"/>
  <c r="G329" i="81"/>
  <c r="H329" i="81"/>
  <c r="G330" i="81"/>
  <c r="H330" i="81"/>
  <c r="H331" i="81"/>
  <c r="G331" i="81"/>
  <c r="G332" i="81"/>
  <c r="H332" i="81"/>
  <c r="H333" i="81"/>
  <c r="G333" i="81"/>
  <c r="G629" i="81"/>
  <c r="H629" i="81"/>
  <c r="H630" i="81"/>
  <c r="G630" i="81"/>
  <c r="G631" i="81"/>
  <c r="H631" i="81"/>
  <c r="G632" i="81"/>
  <c r="H632" i="81"/>
  <c r="H633" i="81"/>
  <c r="G633" i="81"/>
  <c r="G634" i="81"/>
  <c r="H634" i="81"/>
  <c r="H635" i="81"/>
  <c r="G635" i="81"/>
  <c r="G636" i="81"/>
  <c r="H636" i="81"/>
  <c r="G637" i="81"/>
  <c r="H637" i="81"/>
  <c r="G638" i="81"/>
  <c r="H638" i="81"/>
  <c r="G639" i="81"/>
  <c r="H639" i="81"/>
  <c r="G640" i="81"/>
  <c r="H640" i="81"/>
  <c r="G641" i="81"/>
  <c r="H641" i="81"/>
  <c r="H642" i="81"/>
  <c r="G642" i="81"/>
  <c r="G643" i="81"/>
  <c r="H643" i="81"/>
  <c r="G644" i="81"/>
  <c r="H644" i="81"/>
  <c r="G645" i="81"/>
  <c r="H645" i="81"/>
  <c r="G646" i="81"/>
  <c r="H646" i="81"/>
  <c r="H647" i="81"/>
  <c r="G647" i="81"/>
  <c r="G648" i="81"/>
  <c r="H648" i="81"/>
  <c r="G649" i="81"/>
  <c r="H649" i="81"/>
  <c r="G849" i="81"/>
  <c r="H849" i="81"/>
  <c r="G850" i="81"/>
  <c r="H850" i="81"/>
  <c r="G851" i="81"/>
  <c r="H851" i="81"/>
  <c r="G852" i="81"/>
  <c r="H852" i="81"/>
  <c r="G853" i="81"/>
  <c r="H853" i="81"/>
  <c r="G854" i="81"/>
  <c r="H854" i="81"/>
  <c r="G855" i="81"/>
  <c r="H855" i="81"/>
  <c r="H856" i="81"/>
  <c r="G856" i="81"/>
  <c r="G857" i="81"/>
  <c r="H857" i="81"/>
  <c r="H858" i="81"/>
  <c r="G858" i="81"/>
  <c r="G859" i="81"/>
  <c r="H859" i="81"/>
  <c r="G959" i="81"/>
  <c r="H959" i="81"/>
  <c r="G960" i="81"/>
  <c r="H960" i="81"/>
  <c r="H961" i="81"/>
  <c r="G961" i="81"/>
  <c r="G962" i="81"/>
  <c r="H962" i="81"/>
  <c r="G963" i="81"/>
  <c r="H963" i="81"/>
  <c r="G964" i="81"/>
  <c r="H964" i="81"/>
  <c r="G965" i="81"/>
  <c r="H965" i="81"/>
  <c r="H966" i="81"/>
  <c r="G966" i="81"/>
  <c r="H967" i="81"/>
  <c r="G967" i="81"/>
  <c r="H968" i="81"/>
  <c r="G968" i="81"/>
  <c r="H969" i="81"/>
  <c r="G969" i="81"/>
  <c r="H970" i="81"/>
  <c r="G970" i="81"/>
  <c r="G971" i="81"/>
  <c r="H971" i="81"/>
  <c r="G972" i="81"/>
  <c r="H972" i="81"/>
  <c r="H973" i="81"/>
  <c r="G973" i="81"/>
  <c r="H974" i="81"/>
  <c r="G974" i="81"/>
  <c r="H975" i="81"/>
  <c r="G975" i="81"/>
  <c r="H976" i="81"/>
  <c r="G976" i="81"/>
  <c r="H977" i="81"/>
  <c r="G977" i="81"/>
  <c r="H978" i="81"/>
  <c r="G978" i="81"/>
  <c r="G979" i="81"/>
  <c r="H979" i="81"/>
  <c r="G980" i="81"/>
  <c r="H980" i="81"/>
  <c r="G981" i="81"/>
  <c r="H981" i="81"/>
  <c r="G982" i="81"/>
  <c r="H982" i="81"/>
  <c r="G983" i="81"/>
  <c r="H983" i="81"/>
  <c r="G984" i="81"/>
  <c r="H984" i="81"/>
  <c r="H985" i="81"/>
  <c r="G985" i="81"/>
  <c r="H986" i="81"/>
  <c r="G986" i="81"/>
  <c r="H987" i="81"/>
  <c r="G987" i="81"/>
  <c r="H1351" i="81"/>
  <c r="G1351" i="81"/>
  <c r="H1400" i="81"/>
  <c r="G1400" i="81"/>
  <c r="G1401" i="81"/>
  <c r="H1401" i="81"/>
  <c r="H1402" i="81"/>
  <c r="G1402" i="81"/>
  <c r="G1403" i="81"/>
  <c r="H1403" i="81"/>
  <c r="H1404" i="81"/>
  <c r="G1404" i="81"/>
  <c r="H1405" i="81"/>
  <c r="G1405" i="81"/>
  <c r="H1406" i="81"/>
  <c r="G1406" i="81"/>
  <c r="H1407" i="81"/>
  <c r="G1407" i="81"/>
  <c r="H1408" i="81"/>
  <c r="G1408" i="81"/>
  <c r="H1409" i="81"/>
  <c r="G1409" i="81"/>
  <c r="H1410" i="81"/>
  <c r="G1410" i="81"/>
  <c r="H1411" i="81"/>
  <c r="G1411" i="81"/>
  <c r="G1412" i="81"/>
  <c r="H1412" i="81"/>
  <c r="H1413" i="81"/>
  <c r="G1413" i="81"/>
  <c r="G1414" i="81"/>
  <c r="H1414" i="81"/>
  <c r="G1415" i="81"/>
  <c r="H1415" i="81"/>
  <c r="H1416" i="81"/>
  <c r="G1416" i="81"/>
  <c r="H1417" i="81"/>
  <c r="G1417" i="81"/>
  <c r="H1418" i="81"/>
  <c r="G1418" i="81"/>
  <c r="H1419" i="81"/>
  <c r="G1419" i="81"/>
  <c r="H1420" i="81"/>
  <c r="G1420" i="81"/>
  <c r="H1421" i="81"/>
  <c r="G1421" i="81"/>
  <c r="H1422" i="81"/>
  <c r="G1422" i="81"/>
  <c r="G140" i="81"/>
  <c r="H140" i="81"/>
  <c r="G141" i="81"/>
  <c r="H141" i="81"/>
  <c r="G143" i="81"/>
  <c r="H143" i="81"/>
  <c r="G144" i="81"/>
  <c r="H144" i="81"/>
  <c r="G145" i="81"/>
  <c r="H145" i="81"/>
  <c r="H146" i="81"/>
  <c r="G146" i="81"/>
  <c r="H147" i="81"/>
  <c r="G147" i="81"/>
  <c r="H148" i="81"/>
  <c r="G148" i="81"/>
  <c r="G149" i="81"/>
  <c r="H149" i="81"/>
  <c r="H150" i="81"/>
  <c r="G150" i="81"/>
  <c r="H151" i="81"/>
  <c r="G151" i="81"/>
  <c r="G152" i="81"/>
  <c r="H152" i="81"/>
  <c r="G153" i="81"/>
  <c r="H153" i="81"/>
  <c r="H154" i="81"/>
  <c r="G154" i="81"/>
  <c r="H155" i="81"/>
  <c r="G155" i="81"/>
  <c r="G156" i="81"/>
  <c r="H156" i="81"/>
  <c r="H157" i="81"/>
  <c r="G157" i="81"/>
  <c r="H158" i="81"/>
  <c r="G158" i="81"/>
  <c r="H159" i="81"/>
  <c r="G159" i="81"/>
  <c r="H160" i="81"/>
  <c r="G160" i="81"/>
  <c r="G161" i="81"/>
  <c r="H161" i="81"/>
  <c r="G162" i="81"/>
  <c r="H162" i="81"/>
  <c r="G163" i="81"/>
  <c r="H163" i="81"/>
  <c r="G164" i="81"/>
  <c r="H164" i="81"/>
  <c r="H165" i="81"/>
  <c r="G165" i="81"/>
  <c r="H166" i="81"/>
  <c r="G166" i="81"/>
  <c r="G253" i="81"/>
  <c r="H253" i="81"/>
  <c r="H254" i="81"/>
  <c r="G254" i="81"/>
  <c r="H255" i="81"/>
  <c r="G255" i="81"/>
  <c r="H256" i="81"/>
  <c r="G256" i="81"/>
  <c r="H257" i="81"/>
  <c r="G257" i="81"/>
  <c r="H258" i="81"/>
  <c r="G258" i="81"/>
  <c r="G259" i="81"/>
  <c r="H259" i="81"/>
  <c r="G260" i="81"/>
  <c r="H260" i="81"/>
  <c r="G261" i="81"/>
  <c r="H261" i="81"/>
  <c r="G262" i="81"/>
  <c r="H262" i="81"/>
  <c r="H263" i="81"/>
  <c r="G263" i="81"/>
  <c r="H264" i="81"/>
  <c r="G264" i="81"/>
  <c r="G265" i="81"/>
  <c r="H265" i="81"/>
  <c r="G266" i="81"/>
  <c r="H266" i="81"/>
  <c r="G267" i="81"/>
  <c r="H267" i="81"/>
  <c r="G1256" i="81"/>
  <c r="H1256" i="81"/>
  <c r="H1257" i="81"/>
  <c r="G1257" i="81"/>
  <c r="H1258" i="81"/>
  <c r="G1258" i="81"/>
  <c r="H1259" i="81"/>
  <c r="G1259" i="81"/>
  <c r="H1260" i="81"/>
  <c r="G1260" i="81"/>
  <c r="G1261" i="81"/>
  <c r="H1261" i="81"/>
  <c r="H1262" i="81"/>
  <c r="G1262" i="81"/>
  <c r="G1263" i="81"/>
  <c r="H1263" i="81"/>
  <c r="H1264" i="81"/>
  <c r="G1264" i="81"/>
  <c r="H1265" i="81"/>
  <c r="G1265" i="81"/>
  <c r="G1266" i="81"/>
  <c r="H1266" i="81"/>
  <c r="H1267" i="81"/>
  <c r="G1267" i="81"/>
  <c r="G1268" i="81"/>
  <c r="H1268" i="81"/>
  <c r="H1269" i="81"/>
  <c r="G1269" i="81"/>
  <c r="H1361" i="81"/>
  <c r="G1361" i="81"/>
  <c r="H1362" i="81"/>
  <c r="G1362" i="81"/>
  <c r="G1363" i="81"/>
  <c r="H1363" i="81"/>
  <c r="H1364" i="81"/>
  <c r="G1364" i="81"/>
  <c r="G1365" i="81"/>
  <c r="H1365" i="81"/>
  <c r="G1366" i="81"/>
  <c r="H1366" i="81"/>
  <c r="G1367" i="81"/>
  <c r="H1367" i="81"/>
  <c r="G1368" i="81"/>
  <c r="H1368" i="81"/>
  <c r="G1369" i="81"/>
  <c r="H1369" i="81"/>
  <c r="H1370" i="81"/>
  <c r="G1370" i="81"/>
  <c r="I856" i="81"/>
  <c r="I1077" i="81"/>
  <c r="D36" i="60"/>
  <c r="D278" i="64" s="1"/>
  <c r="N50" i="81"/>
  <c r="N51" i="81" s="1"/>
  <c r="N52" i="81" s="1"/>
  <c r="N53" i="81" s="1"/>
  <c r="N54" i="81" s="1"/>
  <c r="N55" i="81" s="1"/>
  <c r="N56" i="81" s="1"/>
  <c r="N57" i="81" s="1"/>
  <c r="N58" i="81" s="1"/>
  <c r="N59" i="81" s="1"/>
  <c r="N60" i="81" s="1"/>
  <c r="N61" i="81" s="1"/>
  <c r="I1207" i="81"/>
  <c r="G167" i="81"/>
  <c r="H167" i="81"/>
  <c r="G168" i="81"/>
  <c r="H168" i="81"/>
  <c r="G169" i="81"/>
  <c r="H169" i="81"/>
  <c r="H170" i="81"/>
  <c r="G170" i="81"/>
  <c r="G171" i="81"/>
  <c r="H171" i="81"/>
  <c r="G172" i="81"/>
  <c r="H172" i="81"/>
  <c r="G173" i="81"/>
  <c r="H173" i="81"/>
  <c r="G174" i="81"/>
  <c r="H174" i="81"/>
  <c r="G175" i="81"/>
  <c r="H175" i="81"/>
  <c r="G176" i="81"/>
  <c r="H176" i="81"/>
  <c r="G177" i="81"/>
  <c r="H177" i="81"/>
  <c r="G178" i="81"/>
  <c r="H178" i="81"/>
  <c r="G179" i="81"/>
  <c r="H179" i="81"/>
  <c r="G180" i="81"/>
  <c r="H180" i="81"/>
  <c r="G181" i="81"/>
  <c r="H181" i="81"/>
  <c r="G182" i="81"/>
  <c r="H182" i="81"/>
  <c r="G183" i="81"/>
  <c r="H183" i="81"/>
  <c r="G184" i="81"/>
  <c r="H184" i="81"/>
  <c r="G185" i="81"/>
  <c r="H185" i="81"/>
  <c r="G186" i="81"/>
  <c r="H186" i="81"/>
  <c r="G491" i="81"/>
  <c r="H491" i="81"/>
  <c r="H492" i="81"/>
  <c r="G492" i="81"/>
  <c r="H493" i="81"/>
  <c r="G493" i="81"/>
  <c r="H228" i="81"/>
  <c r="G228" i="81"/>
  <c r="G229" i="81"/>
  <c r="H229" i="81"/>
  <c r="G230" i="81"/>
  <c r="H230" i="81"/>
  <c r="G231" i="81"/>
  <c r="H231" i="81"/>
  <c r="G232" i="81"/>
  <c r="H232" i="81"/>
  <c r="G233" i="81"/>
  <c r="H233" i="81"/>
  <c r="G234" i="81"/>
  <c r="H234" i="81"/>
  <c r="G235" i="81"/>
  <c r="H235" i="81"/>
  <c r="H236" i="81"/>
  <c r="G236" i="81"/>
  <c r="G237" i="81"/>
  <c r="H237" i="81"/>
  <c r="G238" i="81"/>
  <c r="H238" i="81"/>
  <c r="G239" i="81"/>
  <c r="H239" i="81"/>
  <c r="G240" i="81"/>
  <c r="H240" i="81"/>
  <c r="H241" i="81"/>
  <c r="G241" i="81"/>
  <c r="G242" i="81"/>
  <c r="H242" i="81"/>
  <c r="H243" i="81"/>
  <c r="G243" i="81"/>
  <c r="H244" i="81"/>
  <c r="G244" i="81"/>
  <c r="H245" i="81"/>
  <c r="G245" i="81"/>
  <c r="G246" i="81"/>
  <c r="H246" i="81"/>
  <c r="H247" i="81"/>
  <c r="G247" i="81"/>
  <c r="G248" i="81"/>
  <c r="H248" i="81"/>
  <c r="G249" i="81"/>
  <c r="H249" i="81"/>
  <c r="H250" i="81"/>
  <c r="G250" i="81"/>
  <c r="G251" i="81"/>
  <c r="H251" i="81"/>
  <c r="G252" i="81"/>
  <c r="H252" i="81"/>
  <c r="G435" i="81"/>
  <c r="H435" i="81"/>
  <c r="G436" i="81"/>
  <c r="H436" i="81"/>
  <c r="G437" i="81"/>
  <c r="H437" i="81"/>
  <c r="G438" i="81"/>
  <c r="H438" i="81"/>
  <c r="G439" i="81"/>
  <c r="H439" i="81"/>
  <c r="G440" i="81"/>
  <c r="H440" i="81"/>
  <c r="G441" i="81"/>
  <c r="H441" i="81"/>
  <c r="G442" i="81"/>
  <c r="H442" i="81"/>
  <c r="G443" i="81"/>
  <c r="H443" i="81"/>
  <c r="G444" i="81"/>
  <c r="H444" i="81"/>
  <c r="G445" i="81"/>
  <c r="H445" i="81"/>
  <c r="G446" i="81"/>
  <c r="H446" i="81"/>
  <c r="G447" i="81"/>
  <c r="H447" i="81"/>
  <c r="H448" i="81"/>
  <c r="G448" i="81"/>
  <c r="G449" i="81"/>
  <c r="H449" i="81"/>
  <c r="G450" i="81"/>
  <c r="H450" i="81"/>
  <c r="G451" i="81"/>
  <c r="H451" i="81"/>
  <c r="G452" i="81"/>
  <c r="H452" i="81"/>
  <c r="G453" i="81"/>
  <c r="H453" i="81"/>
  <c r="G454" i="81"/>
  <c r="H454" i="81"/>
  <c r="G455" i="81"/>
  <c r="H455" i="81"/>
  <c r="G456" i="81"/>
  <c r="H456" i="81"/>
  <c r="H457" i="81"/>
  <c r="G457" i="81"/>
  <c r="G458" i="81"/>
  <c r="H458" i="81"/>
  <c r="G459" i="81"/>
  <c r="H459" i="81"/>
  <c r="G460" i="81"/>
  <c r="H460" i="81"/>
  <c r="G461" i="81"/>
  <c r="H461" i="81"/>
  <c r="G462" i="81"/>
  <c r="H462" i="81"/>
  <c r="G463" i="81"/>
  <c r="H463" i="81"/>
  <c r="H464" i="81"/>
  <c r="G464" i="81"/>
  <c r="H465" i="81"/>
  <c r="G465" i="81"/>
  <c r="H466" i="81"/>
  <c r="G466" i="81"/>
  <c r="H467" i="81"/>
  <c r="G467" i="81"/>
  <c r="G468" i="81"/>
  <c r="H468" i="81"/>
  <c r="G469" i="81"/>
  <c r="H469" i="81"/>
  <c r="G470" i="81"/>
  <c r="H470" i="81"/>
  <c r="G471" i="81"/>
  <c r="H471" i="81"/>
  <c r="H472" i="81"/>
  <c r="G472" i="81"/>
  <c r="H473" i="81"/>
  <c r="G473" i="81"/>
  <c r="H474" i="81"/>
  <c r="G474" i="81"/>
  <c r="H475" i="81"/>
  <c r="G475" i="81"/>
  <c r="H476" i="81"/>
  <c r="G476" i="81"/>
  <c r="H477" i="81"/>
  <c r="G477" i="81"/>
  <c r="H478" i="81"/>
  <c r="G478" i="81"/>
  <c r="H479" i="81"/>
  <c r="G479" i="81"/>
  <c r="H480" i="81"/>
  <c r="G480" i="81"/>
  <c r="H481" i="81"/>
  <c r="G481" i="81"/>
  <c r="H482" i="81"/>
  <c r="G482" i="81"/>
  <c r="H483" i="81"/>
  <c r="G483" i="81"/>
  <c r="H484" i="81"/>
  <c r="G484" i="81"/>
  <c r="H485" i="81"/>
  <c r="G485" i="81"/>
  <c r="G486" i="81"/>
  <c r="H486" i="81"/>
  <c r="G487" i="81"/>
  <c r="H487" i="81"/>
  <c r="G488" i="81"/>
  <c r="H488" i="81"/>
  <c r="G489" i="81"/>
  <c r="H489" i="81"/>
  <c r="G490" i="81"/>
  <c r="H490" i="81"/>
  <c r="H494" i="81"/>
  <c r="G494" i="81"/>
  <c r="G495" i="81"/>
  <c r="H495" i="81"/>
  <c r="G496" i="81"/>
  <c r="H496" i="81"/>
  <c r="G497" i="81"/>
  <c r="H497" i="81"/>
  <c r="G498" i="81"/>
  <c r="H498" i="81"/>
  <c r="G499" i="81"/>
  <c r="H499" i="81"/>
  <c r="H500" i="81"/>
  <c r="G500" i="81"/>
  <c r="H501" i="81"/>
  <c r="G501" i="81"/>
  <c r="G502" i="81"/>
  <c r="H502" i="81"/>
  <c r="H503" i="81"/>
  <c r="G503" i="81"/>
  <c r="H504" i="81"/>
  <c r="G504" i="81"/>
  <c r="H505" i="81"/>
  <c r="G505" i="81"/>
  <c r="H506" i="81"/>
  <c r="G506" i="81"/>
  <c r="G507" i="81"/>
  <c r="H507" i="81"/>
  <c r="G508" i="81"/>
  <c r="H508" i="81"/>
  <c r="H509" i="81"/>
  <c r="G509" i="81"/>
  <c r="H510" i="81"/>
  <c r="G510" i="81"/>
  <c r="G511" i="81"/>
  <c r="H511" i="81"/>
  <c r="H512" i="81"/>
  <c r="G512" i="81"/>
  <c r="H513" i="81"/>
  <c r="G513" i="81"/>
  <c r="H514" i="81"/>
  <c r="G514" i="81"/>
  <c r="G515" i="81"/>
  <c r="H515" i="81"/>
  <c r="G516" i="81"/>
  <c r="H516" i="81"/>
  <c r="H517" i="81"/>
  <c r="G517" i="81"/>
  <c r="H518" i="81"/>
  <c r="G518" i="81"/>
  <c r="H519" i="81"/>
  <c r="G519" i="81"/>
  <c r="H520" i="81"/>
  <c r="G520" i="81"/>
  <c r="G521" i="81"/>
  <c r="H521" i="81"/>
  <c r="G522" i="81"/>
  <c r="H522" i="81"/>
  <c r="G523" i="81"/>
  <c r="H523" i="81"/>
  <c r="G524" i="81"/>
  <c r="H524" i="81"/>
  <c r="G525" i="81"/>
  <c r="H525" i="81"/>
  <c r="H526" i="81"/>
  <c r="G526" i="81"/>
  <c r="H527" i="81"/>
  <c r="G527" i="81"/>
  <c r="G528" i="81"/>
  <c r="H528" i="81"/>
  <c r="G529" i="81"/>
  <c r="H529" i="81"/>
  <c r="H530" i="81"/>
  <c r="G530" i="81"/>
  <c r="H531" i="81"/>
  <c r="G531" i="81"/>
  <c r="H532" i="81"/>
  <c r="G532" i="81"/>
  <c r="H533" i="81"/>
  <c r="G533" i="81"/>
  <c r="H534" i="81"/>
  <c r="G534" i="81"/>
  <c r="H535" i="81"/>
  <c r="G535" i="81"/>
  <c r="H536" i="81"/>
  <c r="G536" i="81"/>
  <c r="G537" i="81"/>
  <c r="H537" i="81"/>
  <c r="H538" i="81"/>
  <c r="G538" i="81"/>
  <c r="H539" i="81"/>
  <c r="G539" i="81"/>
  <c r="H540" i="81"/>
  <c r="G540" i="81"/>
  <c r="G541" i="81"/>
  <c r="H541" i="81"/>
  <c r="H542" i="81"/>
  <c r="G542" i="81"/>
  <c r="G543" i="81"/>
  <c r="H543" i="81"/>
  <c r="G544" i="81"/>
  <c r="H544" i="81"/>
  <c r="H545" i="81"/>
  <c r="G545" i="81"/>
  <c r="G546" i="81"/>
  <c r="H546" i="81"/>
  <c r="G547" i="81"/>
  <c r="H547" i="81"/>
  <c r="G548" i="81"/>
  <c r="H548" i="81"/>
  <c r="H549" i="81"/>
  <c r="G549" i="81"/>
  <c r="G550" i="81"/>
  <c r="H550" i="81"/>
  <c r="G551" i="81"/>
  <c r="H551" i="81"/>
  <c r="H552" i="81"/>
  <c r="G552" i="81"/>
  <c r="G553" i="81"/>
  <c r="H553" i="81"/>
  <c r="H554" i="81"/>
  <c r="G554" i="81"/>
  <c r="H555" i="81"/>
  <c r="G555" i="81"/>
  <c r="H556" i="81"/>
  <c r="G556" i="81"/>
  <c r="H557" i="81"/>
  <c r="G557" i="81"/>
  <c r="G558" i="81"/>
  <c r="H558" i="81"/>
  <c r="H559" i="81"/>
  <c r="G559" i="81"/>
  <c r="G560" i="81"/>
  <c r="H560" i="81"/>
  <c r="G561" i="81"/>
  <c r="H561" i="81"/>
  <c r="H562" i="81"/>
  <c r="G562" i="81"/>
  <c r="H563" i="81"/>
  <c r="G563" i="81"/>
  <c r="G564" i="81"/>
  <c r="H564" i="81"/>
  <c r="G565" i="81"/>
  <c r="H565" i="81"/>
  <c r="G566" i="81"/>
  <c r="H566" i="81"/>
  <c r="G567" i="81"/>
  <c r="H567" i="81"/>
  <c r="G568" i="81"/>
  <c r="H568" i="81"/>
  <c r="H569" i="81"/>
  <c r="G569" i="81"/>
  <c r="H570" i="81"/>
  <c r="G570" i="81"/>
  <c r="H571" i="81"/>
  <c r="G571" i="81"/>
  <c r="H572" i="81"/>
  <c r="G572" i="81"/>
  <c r="H573" i="81"/>
  <c r="G573" i="81"/>
  <c r="H574" i="81"/>
  <c r="G574" i="81"/>
  <c r="H575" i="81"/>
  <c r="G575" i="81"/>
  <c r="H576" i="81"/>
  <c r="G576" i="81"/>
  <c r="H577" i="81"/>
  <c r="G577" i="81"/>
  <c r="H578" i="81"/>
  <c r="G578" i="81"/>
  <c r="G579" i="81"/>
  <c r="H579" i="81"/>
  <c r="H580" i="81"/>
  <c r="G580" i="81"/>
  <c r="H581" i="81"/>
  <c r="G581" i="81"/>
  <c r="G582" i="81"/>
  <c r="H582" i="81"/>
  <c r="H583" i="81"/>
  <c r="G583" i="81"/>
  <c r="H584" i="81"/>
  <c r="G584" i="81"/>
  <c r="H585" i="81"/>
  <c r="G585" i="81"/>
  <c r="G586" i="81"/>
  <c r="H586" i="81"/>
  <c r="H587" i="81"/>
  <c r="G587" i="81"/>
  <c r="H588" i="81"/>
  <c r="G588" i="81"/>
  <c r="H589" i="81"/>
  <c r="G589" i="81"/>
  <c r="H590" i="81"/>
  <c r="G590" i="81"/>
  <c r="G591" i="81"/>
  <c r="H591" i="81"/>
  <c r="H592" i="81"/>
  <c r="G592" i="81"/>
  <c r="H593" i="81"/>
  <c r="G593" i="81"/>
  <c r="H594" i="81"/>
  <c r="G594" i="81"/>
  <c r="G595" i="81"/>
  <c r="H595" i="81"/>
  <c r="H596" i="81"/>
  <c r="G596" i="81"/>
  <c r="H597" i="81"/>
  <c r="G597" i="81"/>
  <c r="H598" i="81"/>
  <c r="G598" i="81"/>
  <c r="H599" i="81"/>
  <c r="G599" i="81"/>
  <c r="G600" i="81"/>
  <c r="H600" i="81"/>
  <c r="H601" i="81"/>
  <c r="G601" i="81"/>
  <c r="H602" i="81"/>
  <c r="G602" i="81"/>
  <c r="G603" i="81"/>
  <c r="H603" i="81"/>
  <c r="G604" i="81"/>
  <c r="H604" i="81"/>
  <c r="H605" i="81"/>
  <c r="G605" i="81"/>
  <c r="G606" i="81"/>
  <c r="H606" i="81"/>
  <c r="H607" i="81"/>
  <c r="G607" i="81"/>
  <c r="H608" i="81"/>
  <c r="G608" i="81"/>
  <c r="H609" i="81"/>
  <c r="G609" i="81"/>
  <c r="G610" i="81"/>
  <c r="H610" i="81"/>
  <c r="H611" i="81"/>
  <c r="G611" i="81"/>
  <c r="G612" i="81"/>
  <c r="H612" i="81"/>
  <c r="H613" i="81"/>
  <c r="G613" i="81"/>
  <c r="G614" i="81"/>
  <c r="H614" i="81"/>
  <c r="G615" i="81"/>
  <c r="H615" i="81"/>
  <c r="H616" i="81"/>
  <c r="G616" i="81"/>
  <c r="H617" i="81"/>
  <c r="G617" i="81"/>
  <c r="H618" i="81"/>
  <c r="G618" i="81"/>
  <c r="G619" i="81"/>
  <c r="H619" i="81"/>
  <c r="H620" i="81"/>
  <c r="G620" i="81"/>
  <c r="G621" i="81"/>
  <c r="H621" i="81"/>
  <c r="H622" i="81"/>
  <c r="G622" i="81"/>
  <c r="G623" i="81"/>
  <c r="H623" i="81"/>
  <c r="G624" i="81"/>
  <c r="H624" i="81"/>
  <c r="H625" i="81"/>
  <c r="G625" i="81"/>
  <c r="G626" i="81"/>
  <c r="H626" i="81"/>
  <c r="H627" i="81"/>
  <c r="G627" i="81"/>
  <c r="H628" i="81"/>
  <c r="G628" i="81"/>
  <c r="G703" i="81"/>
  <c r="H703" i="81"/>
  <c r="H704" i="81"/>
  <c r="G704" i="81"/>
  <c r="H705" i="81"/>
  <c r="G705" i="81"/>
  <c r="G706" i="81"/>
  <c r="H706" i="81"/>
  <c r="G707" i="81"/>
  <c r="H707" i="81"/>
  <c r="G708" i="81"/>
  <c r="H708" i="81"/>
  <c r="G709" i="81"/>
  <c r="H709" i="81"/>
  <c r="G710" i="81"/>
  <c r="H710" i="81"/>
  <c r="H711" i="81"/>
  <c r="G711" i="81"/>
  <c r="G712" i="81"/>
  <c r="H712" i="81"/>
  <c r="H713" i="81"/>
  <c r="G713" i="81"/>
  <c r="G714" i="81"/>
  <c r="H714" i="81"/>
  <c r="H715" i="81"/>
  <c r="G715" i="81"/>
  <c r="H716" i="81"/>
  <c r="G716" i="81"/>
  <c r="H717" i="81"/>
  <c r="G717" i="81"/>
  <c r="G718" i="81"/>
  <c r="H718" i="81"/>
  <c r="H719" i="81"/>
  <c r="G719" i="81"/>
  <c r="H720" i="81"/>
  <c r="G720" i="81"/>
  <c r="H721" i="81"/>
  <c r="G721" i="81"/>
  <c r="H756" i="81"/>
  <c r="G756" i="81"/>
  <c r="G757" i="81"/>
  <c r="H757" i="81"/>
  <c r="H758" i="81"/>
  <c r="G758" i="81"/>
  <c r="H759" i="81"/>
  <c r="G759" i="81"/>
  <c r="H760" i="81"/>
  <c r="G760" i="81"/>
  <c r="H761" i="81"/>
  <c r="G761" i="81"/>
  <c r="G762" i="81"/>
  <c r="H762" i="81"/>
  <c r="G763" i="81"/>
  <c r="H763" i="81"/>
  <c r="H764" i="81"/>
  <c r="G764" i="81"/>
  <c r="H990" i="81"/>
  <c r="G990" i="81"/>
  <c r="H991" i="81"/>
  <c r="G991" i="81"/>
  <c r="H992" i="81"/>
  <c r="G992" i="81"/>
  <c r="H993" i="81"/>
  <c r="G993" i="81"/>
  <c r="H994" i="81"/>
  <c r="G994" i="81"/>
  <c r="H995" i="81"/>
  <c r="G995" i="81"/>
  <c r="H1113" i="81"/>
  <c r="G1113" i="81"/>
  <c r="H1114" i="81"/>
  <c r="G1114" i="81"/>
  <c r="H1115" i="81"/>
  <c r="G1115" i="81"/>
  <c r="H1116" i="81"/>
  <c r="G1116" i="81"/>
  <c r="H1117" i="81"/>
  <c r="G1117" i="81"/>
  <c r="H1118" i="81"/>
  <c r="G1118" i="81"/>
  <c r="H1119" i="81"/>
  <c r="G1119" i="81"/>
  <c r="H1120" i="81"/>
  <c r="G1120" i="81"/>
  <c r="H1121" i="81"/>
  <c r="G1121" i="81"/>
  <c r="H1122" i="81"/>
  <c r="G1122" i="81"/>
  <c r="H1123" i="81"/>
  <c r="G1123" i="81"/>
  <c r="H1124" i="81"/>
  <c r="G1124" i="81"/>
  <c r="H1125" i="81"/>
  <c r="G1125" i="81"/>
  <c r="H1126" i="81"/>
  <c r="G1126" i="81"/>
  <c r="H1127" i="81"/>
  <c r="G1127" i="81"/>
  <c r="H1128" i="81"/>
  <c r="G1128" i="81"/>
  <c r="H1129" i="81"/>
  <c r="G1129" i="81"/>
  <c r="H1130" i="81"/>
  <c r="G1130" i="81"/>
  <c r="H1131" i="81"/>
  <c r="G1131" i="81"/>
  <c r="H1132" i="81"/>
  <c r="G1132" i="81"/>
  <c r="H1133" i="81"/>
  <c r="G1133" i="81"/>
  <c r="H1237" i="81"/>
  <c r="G1237" i="81"/>
  <c r="H1238" i="81"/>
  <c r="G1238" i="81"/>
  <c r="H1239" i="81"/>
  <c r="G1239" i="81"/>
  <c r="H1240" i="81"/>
  <c r="G1240" i="81"/>
  <c r="H1241" i="81"/>
  <c r="G1241" i="81"/>
  <c r="H1242" i="81"/>
  <c r="G1242" i="81"/>
  <c r="H1243" i="81"/>
  <c r="G1243" i="81"/>
  <c r="H1244" i="81"/>
  <c r="G1244" i="81"/>
  <c r="H1245" i="81"/>
  <c r="G1245" i="81"/>
  <c r="H1246" i="81"/>
  <c r="G1246" i="81"/>
  <c r="H1247" i="81"/>
  <c r="G1247" i="81"/>
  <c r="H1248" i="81"/>
  <c r="G1248" i="81"/>
  <c r="H1249" i="81"/>
  <c r="G1249" i="81"/>
  <c r="H1250" i="81"/>
  <c r="G1250" i="81"/>
  <c r="H1251" i="81"/>
  <c r="G1251" i="81"/>
  <c r="H1252" i="81"/>
  <c r="G1252" i="81"/>
  <c r="H1253" i="81"/>
  <c r="G1253" i="81"/>
  <c r="H1254" i="81"/>
  <c r="G1254" i="81"/>
  <c r="H1255" i="81"/>
  <c r="G1255" i="81"/>
  <c r="H1270" i="81"/>
  <c r="G1270" i="81"/>
  <c r="H1271" i="81"/>
  <c r="G1271" i="81"/>
  <c r="H1272" i="81"/>
  <c r="G1272" i="81"/>
  <c r="H1273" i="81"/>
  <c r="G1273" i="81"/>
  <c r="H1274" i="81"/>
  <c r="G1274" i="81"/>
  <c r="H1275" i="81"/>
  <c r="G1275" i="81"/>
  <c r="H1276" i="81"/>
  <c r="G1276" i="81"/>
  <c r="H1277" i="81"/>
  <c r="G1277" i="81"/>
  <c r="H1278" i="81"/>
  <c r="G1278" i="81"/>
  <c r="H1279" i="81"/>
  <c r="G1279" i="81"/>
  <c r="H1280" i="81"/>
  <c r="G1280" i="81"/>
  <c r="H1281" i="81"/>
  <c r="G1281" i="81"/>
  <c r="H1282" i="81"/>
  <c r="G1282" i="81"/>
  <c r="H1283" i="81"/>
  <c r="G1283" i="81"/>
  <c r="H1284" i="81"/>
  <c r="G1284" i="81"/>
  <c r="H1285" i="81"/>
  <c r="G1285" i="81"/>
  <c r="H1286" i="81"/>
  <c r="G1286" i="81"/>
  <c r="H1287" i="81"/>
  <c r="G1287" i="81"/>
  <c r="H1288" i="81"/>
  <c r="G1288" i="81"/>
  <c r="H1289" i="81"/>
  <c r="G1289" i="81"/>
  <c r="H1290" i="81"/>
  <c r="G1290" i="81"/>
  <c r="H1291" i="81"/>
  <c r="G1291" i="81"/>
  <c r="H1292" i="81"/>
  <c r="G1292" i="81"/>
  <c r="H1293" i="81"/>
  <c r="G1293" i="81"/>
  <c r="H268" i="81"/>
  <c r="G268" i="81"/>
  <c r="H269" i="81"/>
  <c r="G269" i="81"/>
  <c r="H270" i="81"/>
  <c r="G270" i="81"/>
  <c r="H271" i="81"/>
  <c r="G271" i="81"/>
  <c r="H272" i="81"/>
  <c r="G272" i="81"/>
  <c r="H273" i="81"/>
  <c r="G273" i="81"/>
  <c r="H274" i="81"/>
  <c r="G274" i="81"/>
  <c r="H275" i="81"/>
  <c r="G275" i="81"/>
  <c r="H276" i="81"/>
  <c r="G276" i="81"/>
  <c r="H277" i="81"/>
  <c r="G277" i="81"/>
  <c r="H278" i="81"/>
  <c r="G278" i="81"/>
  <c r="H279" i="81"/>
  <c r="G279" i="81"/>
  <c r="H280" i="81"/>
  <c r="G280" i="81"/>
  <c r="H281" i="81"/>
  <c r="G281" i="81"/>
  <c r="H282" i="81"/>
  <c r="G282" i="81"/>
  <c r="H283" i="81"/>
  <c r="G283" i="81"/>
  <c r="H284" i="81"/>
  <c r="G284" i="81"/>
  <c r="H285" i="81"/>
  <c r="G285" i="81"/>
  <c r="H286" i="81"/>
  <c r="G286" i="81"/>
  <c r="H287" i="81"/>
  <c r="G287" i="81"/>
  <c r="H288" i="81"/>
  <c r="G288" i="81"/>
  <c r="H289" i="81"/>
  <c r="G289" i="81"/>
  <c r="H290" i="81"/>
  <c r="G290" i="81"/>
  <c r="H291" i="81"/>
  <c r="G291" i="81"/>
  <c r="H292" i="81"/>
  <c r="G292" i="81"/>
  <c r="H293" i="81"/>
  <c r="G293" i="81"/>
  <c r="H294" i="81"/>
  <c r="G294" i="81"/>
  <c r="H295" i="81"/>
  <c r="G295" i="81"/>
  <c r="H296" i="81"/>
  <c r="G296" i="81"/>
  <c r="H297" i="81"/>
  <c r="G297" i="81"/>
  <c r="H334" i="81"/>
  <c r="G334" i="81"/>
  <c r="H335" i="81"/>
  <c r="G335" i="81"/>
  <c r="H336" i="81"/>
  <c r="G336" i="81"/>
  <c r="H337" i="81"/>
  <c r="G337" i="81"/>
  <c r="H338" i="81"/>
  <c r="G338" i="81"/>
  <c r="H339" i="81"/>
  <c r="G339" i="81"/>
  <c r="H340" i="81"/>
  <c r="G340" i="81"/>
  <c r="H341" i="81"/>
  <c r="G341" i="81"/>
  <c r="H342" i="81"/>
  <c r="G342" i="81"/>
  <c r="H343" i="81"/>
  <c r="G343" i="81"/>
  <c r="H344" i="81"/>
  <c r="G344" i="81"/>
  <c r="H345" i="81"/>
  <c r="G345" i="81"/>
  <c r="H346" i="81"/>
  <c r="G346" i="81"/>
  <c r="H347" i="81"/>
  <c r="G347" i="81"/>
  <c r="H348" i="81"/>
  <c r="G348" i="81"/>
  <c r="H349" i="81"/>
  <c r="G349" i="81"/>
  <c r="H350" i="81"/>
  <c r="G350" i="81"/>
  <c r="H351" i="81"/>
  <c r="G351" i="81"/>
  <c r="H352" i="81"/>
  <c r="G352" i="81"/>
  <c r="H353" i="81"/>
  <c r="G353" i="81"/>
  <c r="H354" i="81"/>
  <c r="G354" i="81"/>
  <c r="H355" i="81"/>
  <c r="G355" i="81"/>
  <c r="H356" i="81"/>
  <c r="G356" i="81"/>
  <c r="H357" i="81"/>
  <c r="G357" i="81"/>
  <c r="H358" i="81"/>
  <c r="G358" i="81"/>
  <c r="H359" i="81"/>
  <c r="G359" i="81"/>
  <c r="H360" i="81"/>
  <c r="G360" i="81"/>
  <c r="H361" i="81"/>
  <c r="G361" i="81"/>
  <c r="H362" i="81"/>
  <c r="G362" i="81"/>
  <c r="H363" i="81"/>
  <c r="G363" i="81"/>
  <c r="H364" i="81"/>
  <c r="G364" i="81"/>
  <c r="H365" i="81"/>
  <c r="G365" i="81"/>
  <c r="H366" i="81"/>
  <c r="G366" i="81"/>
  <c r="H367" i="81"/>
  <c r="G367" i="81"/>
  <c r="H368" i="81"/>
  <c r="G368" i="81"/>
  <c r="H369" i="81"/>
  <c r="G369" i="81"/>
  <c r="H370" i="81"/>
  <c r="G370" i="81"/>
  <c r="H371" i="81"/>
  <c r="G371" i="81"/>
  <c r="H372" i="81"/>
  <c r="G372" i="81"/>
  <c r="H373" i="81"/>
  <c r="G373" i="81"/>
  <c r="H374" i="81"/>
  <c r="G374" i="81"/>
  <c r="H375" i="81"/>
  <c r="G375" i="81"/>
  <c r="H376" i="81"/>
  <c r="G376" i="81"/>
  <c r="H377" i="81"/>
  <c r="G377" i="81"/>
  <c r="H378" i="81"/>
  <c r="G378" i="81"/>
  <c r="H379" i="81"/>
  <c r="G379" i="81"/>
  <c r="H380" i="81"/>
  <c r="G380" i="81"/>
  <c r="H381" i="81"/>
  <c r="G381" i="81"/>
  <c r="H382" i="81"/>
  <c r="G382" i="81"/>
  <c r="H383" i="81"/>
  <c r="G383" i="81"/>
  <c r="H384" i="81"/>
  <c r="G384" i="81"/>
  <c r="H385" i="81"/>
  <c r="G385" i="81"/>
  <c r="H386" i="81"/>
  <c r="G386" i="81"/>
  <c r="H387" i="81"/>
  <c r="G387" i="81"/>
  <c r="H388" i="81"/>
  <c r="G388" i="81"/>
  <c r="H389" i="81"/>
  <c r="G389" i="81"/>
  <c r="H390" i="81"/>
  <c r="G390" i="81"/>
  <c r="H391" i="81"/>
  <c r="G391" i="81"/>
  <c r="H392" i="81"/>
  <c r="G392" i="81"/>
  <c r="H393" i="81"/>
  <c r="G393" i="81"/>
  <c r="H394" i="81"/>
  <c r="G394" i="81"/>
  <c r="H395" i="81"/>
  <c r="G395" i="81"/>
  <c r="H396" i="81"/>
  <c r="G396" i="81"/>
  <c r="H397" i="81"/>
  <c r="G397" i="81"/>
  <c r="H398" i="81"/>
  <c r="G398" i="81"/>
  <c r="H399" i="81"/>
  <c r="G399" i="81"/>
  <c r="H400" i="81"/>
  <c r="G400" i="81"/>
  <c r="H401" i="81"/>
  <c r="G401" i="81"/>
  <c r="H402" i="81"/>
  <c r="G402" i="81"/>
  <c r="H403" i="81"/>
  <c r="G403" i="81"/>
  <c r="H404" i="81"/>
  <c r="G404" i="81"/>
  <c r="H405" i="81"/>
  <c r="G405" i="81"/>
  <c r="H406" i="81"/>
  <c r="G406" i="81"/>
  <c r="H407" i="81"/>
  <c r="G407" i="81"/>
  <c r="H408" i="81"/>
  <c r="G408" i="81"/>
  <c r="H409" i="81"/>
  <c r="G409" i="81"/>
  <c r="H410" i="81"/>
  <c r="G410" i="81"/>
  <c r="H411" i="81"/>
  <c r="G411" i="81"/>
  <c r="H412" i="81"/>
  <c r="G412" i="81"/>
  <c r="H413" i="81"/>
  <c r="G413" i="81"/>
  <c r="H414" i="81"/>
  <c r="G414" i="81"/>
  <c r="H415" i="81"/>
  <c r="G415" i="81"/>
  <c r="H416" i="81"/>
  <c r="G416" i="81"/>
  <c r="H417" i="81"/>
  <c r="G417" i="81"/>
  <c r="H418" i="81"/>
  <c r="G418" i="81"/>
  <c r="H419" i="81"/>
  <c r="G419" i="81"/>
  <c r="H420" i="81"/>
  <c r="G420" i="81"/>
  <c r="H421" i="81"/>
  <c r="G421" i="81"/>
  <c r="H422" i="81"/>
  <c r="G422" i="81"/>
  <c r="H423" i="81"/>
  <c r="G423" i="81"/>
  <c r="H424" i="81"/>
  <c r="G424" i="81"/>
  <c r="H425" i="81"/>
  <c r="G425" i="81"/>
  <c r="H426" i="81"/>
  <c r="G426" i="81"/>
  <c r="H427" i="81"/>
  <c r="G427" i="81"/>
  <c r="H428" i="81"/>
  <c r="G428" i="81"/>
  <c r="H429" i="81"/>
  <c r="G429" i="81"/>
  <c r="H430" i="81"/>
  <c r="G430" i="81"/>
  <c r="H431" i="81"/>
  <c r="G431" i="81"/>
  <c r="H432" i="81"/>
  <c r="G432" i="81"/>
  <c r="H433" i="81"/>
  <c r="G433" i="81"/>
  <c r="H434" i="81"/>
  <c r="G434" i="81"/>
  <c r="H650" i="81"/>
  <c r="G650" i="81"/>
  <c r="H651" i="81"/>
  <c r="G651" i="81"/>
  <c r="H652" i="81"/>
  <c r="G652" i="81"/>
  <c r="H653" i="81"/>
  <c r="G653" i="81"/>
  <c r="H654" i="81"/>
  <c r="G654" i="81"/>
  <c r="H655" i="81"/>
  <c r="G655" i="81"/>
  <c r="H656" i="81"/>
  <c r="G656" i="81"/>
  <c r="H657" i="81"/>
  <c r="G657" i="81"/>
  <c r="H658" i="81"/>
  <c r="G658" i="81"/>
  <c r="H659" i="81"/>
  <c r="G659" i="81"/>
  <c r="H660" i="81"/>
  <c r="G660" i="81"/>
  <c r="H661" i="81"/>
  <c r="G661" i="81"/>
  <c r="H662" i="81"/>
  <c r="G662" i="81"/>
  <c r="H663" i="81"/>
  <c r="G663" i="81"/>
  <c r="H664" i="81"/>
  <c r="G664" i="81"/>
  <c r="H665" i="81"/>
  <c r="G665" i="81"/>
  <c r="H666" i="81"/>
  <c r="G666" i="81"/>
  <c r="H667" i="81"/>
  <c r="G667" i="81"/>
  <c r="H668" i="81"/>
  <c r="G668" i="81"/>
  <c r="H669" i="81"/>
  <c r="G669" i="81"/>
  <c r="H670" i="81"/>
  <c r="G670" i="81"/>
  <c r="H671" i="81"/>
  <c r="G671" i="81"/>
  <c r="H672" i="81"/>
  <c r="G672" i="81"/>
  <c r="H673" i="81"/>
  <c r="G673" i="81"/>
  <c r="H674" i="81"/>
  <c r="G674" i="81"/>
  <c r="H675" i="81"/>
  <c r="G675" i="81"/>
  <c r="H676" i="81"/>
  <c r="G676" i="81"/>
  <c r="H677" i="81"/>
  <c r="G677" i="81"/>
  <c r="H678" i="81"/>
  <c r="G678" i="81"/>
  <c r="H679" i="81"/>
  <c r="G679" i="81"/>
  <c r="H680" i="81"/>
  <c r="G680" i="81"/>
  <c r="H681" i="81"/>
  <c r="G681" i="81"/>
  <c r="H682" i="81"/>
  <c r="G682" i="81"/>
  <c r="H683" i="81"/>
  <c r="G683" i="81"/>
  <c r="H684" i="81"/>
  <c r="G684" i="81"/>
  <c r="H685" i="81"/>
  <c r="G685" i="81"/>
  <c r="H686" i="81"/>
  <c r="G686" i="81"/>
  <c r="H687" i="81"/>
  <c r="G687" i="81"/>
  <c r="H688" i="81"/>
  <c r="G688" i="81"/>
  <c r="H689" i="81"/>
  <c r="G689" i="81"/>
  <c r="H690" i="81"/>
  <c r="G690" i="81"/>
  <c r="H691" i="81"/>
  <c r="G691" i="81"/>
  <c r="H692" i="81"/>
  <c r="G692" i="81"/>
  <c r="H693" i="81"/>
  <c r="G693" i="81"/>
  <c r="H694" i="81"/>
  <c r="G694" i="81"/>
  <c r="H695" i="81"/>
  <c r="G695" i="81"/>
  <c r="H696" i="81"/>
  <c r="G696" i="81"/>
  <c r="H697" i="81"/>
  <c r="G697" i="81"/>
  <c r="H698" i="81"/>
  <c r="G698" i="81"/>
  <c r="H699" i="81"/>
  <c r="G699" i="81"/>
  <c r="H700" i="81"/>
  <c r="G700" i="81"/>
  <c r="H701" i="81"/>
  <c r="G701" i="81"/>
  <c r="H702" i="81"/>
  <c r="G702" i="81"/>
  <c r="H722" i="81"/>
  <c r="G722" i="81"/>
  <c r="H723" i="81"/>
  <c r="G723" i="81"/>
  <c r="H724" i="81"/>
  <c r="G724" i="81"/>
  <c r="H725" i="81"/>
  <c r="G725" i="81"/>
  <c r="H726" i="81"/>
  <c r="G726" i="81"/>
  <c r="H727" i="81"/>
  <c r="G727" i="81"/>
  <c r="H728" i="81"/>
  <c r="G728" i="81"/>
  <c r="H729" i="81"/>
  <c r="G729" i="81"/>
  <c r="H730" i="81"/>
  <c r="G730" i="81"/>
  <c r="H731" i="81"/>
  <c r="G731" i="81"/>
  <c r="H732" i="81"/>
  <c r="G732" i="81"/>
  <c r="H733" i="81"/>
  <c r="G733" i="81"/>
  <c r="H734" i="81"/>
  <c r="G734" i="81"/>
  <c r="H735" i="81"/>
  <c r="G735" i="81"/>
  <c r="H736" i="81"/>
  <c r="G736" i="81"/>
  <c r="H737" i="81"/>
  <c r="G737" i="81"/>
  <c r="H738" i="81"/>
  <c r="G738" i="81"/>
  <c r="H739" i="81"/>
  <c r="G739" i="81"/>
  <c r="H740" i="81"/>
  <c r="G740" i="81"/>
  <c r="H741" i="81"/>
  <c r="G741" i="81"/>
  <c r="H742" i="81"/>
  <c r="G742" i="81"/>
  <c r="H743" i="81"/>
  <c r="G743" i="81"/>
  <c r="H744" i="81"/>
  <c r="G744" i="81"/>
  <c r="H745" i="81"/>
  <c r="G745" i="81"/>
  <c r="H746" i="81"/>
  <c r="G746" i="81"/>
  <c r="H747" i="81"/>
  <c r="G747" i="81"/>
  <c r="H748" i="81"/>
  <c r="G748" i="81"/>
  <c r="H749" i="81"/>
  <c r="G749" i="81"/>
  <c r="H750" i="81"/>
  <c r="G750" i="81"/>
  <c r="H751" i="81"/>
  <c r="G751" i="81"/>
  <c r="H752" i="81"/>
  <c r="G752" i="81"/>
  <c r="H753" i="81"/>
  <c r="G753" i="81"/>
  <c r="H754" i="81"/>
  <c r="G754" i="81"/>
  <c r="H755" i="81"/>
  <c r="G755" i="81"/>
  <c r="H765" i="81"/>
  <c r="G765" i="81"/>
  <c r="H766" i="81"/>
  <c r="G766" i="81"/>
  <c r="H767" i="81"/>
  <c r="G767" i="81"/>
  <c r="H768" i="81"/>
  <c r="G768" i="81"/>
  <c r="H769" i="81"/>
  <c r="G769" i="81"/>
  <c r="H770" i="81"/>
  <c r="G770" i="81"/>
  <c r="H771" i="81"/>
  <c r="G771" i="81"/>
  <c r="H772" i="81"/>
  <c r="G772" i="81"/>
  <c r="H773" i="81"/>
  <c r="G773" i="81"/>
  <c r="H774" i="81"/>
  <c r="G774" i="81"/>
  <c r="H775" i="81"/>
  <c r="G775" i="81"/>
  <c r="H776" i="81"/>
  <c r="G776" i="81"/>
  <c r="H777" i="81"/>
  <c r="G777" i="81"/>
  <c r="H778" i="81"/>
  <c r="G778" i="81"/>
  <c r="H779" i="81"/>
  <c r="G779" i="81"/>
  <c r="H780" i="81"/>
  <c r="G780" i="81"/>
  <c r="H781" i="81"/>
  <c r="G781" i="81"/>
  <c r="H782" i="81"/>
  <c r="G782" i="81"/>
  <c r="H783" i="81"/>
  <c r="G783" i="81"/>
  <c r="H784" i="81"/>
  <c r="G784" i="81"/>
  <c r="H785" i="81"/>
  <c r="G785" i="81"/>
  <c r="H786" i="81"/>
  <c r="G786" i="81"/>
  <c r="H787" i="81"/>
  <c r="G787" i="81"/>
  <c r="H788" i="81"/>
  <c r="G788" i="81"/>
  <c r="H789" i="81"/>
  <c r="G789" i="81"/>
  <c r="H790" i="81"/>
  <c r="G790" i="81"/>
  <c r="H791" i="81"/>
  <c r="G791" i="81"/>
  <c r="H792" i="81"/>
  <c r="G792" i="81"/>
  <c r="H793" i="81"/>
  <c r="G793" i="81"/>
  <c r="H794" i="81"/>
  <c r="G794" i="81"/>
  <c r="H795" i="81"/>
  <c r="G795" i="81"/>
  <c r="H796" i="81"/>
  <c r="G796" i="81"/>
  <c r="H797" i="81"/>
  <c r="G797" i="81"/>
  <c r="H798" i="81"/>
  <c r="G798" i="81"/>
  <c r="H799" i="81"/>
  <c r="G799" i="81"/>
  <c r="H800" i="81"/>
  <c r="G800" i="81"/>
  <c r="H801" i="81"/>
  <c r="G801" i="81"/>
  <c r="H802" i="81"/>
  <c r="G802" i="81"/>
  <c r="H803" i="81"/>
  <c r="G803" i="81"/>
  <c r="H804" i="81"/>
  <c r="G804" i="81"/>
  <c r="H805" i="81"/>
  <c r="G805" i="81"/>
  <c r="H806" i="81"/>
  <c r="G806" i="81"/>
  <c r="H807" i="81"/>
  <c r="G807" i="81"/>
  <c r="H808" i="81"/>
  <c r="G808" i="81"/>
  <c r="H809" i="81"/>
  <c r="G809" i="81"/>
  <c r="H810" i="81"/>
  <c r="G810" i="81"/>
  <c r="H811" i="81"/>
  <c r="G811" i="81"/>
  <c r="H812" i="81"/>
  <c r="G812" i="81"/>
  <c r="H813" i="81"/>
  <c r="G813" i="81"/>
  <c r="H814" i="81"/>
  <c r="G814" i="81"/>
  <c r="H815" i="81"/>
  <c r="G815" i="81"/>
  <c r="H816" i="81"/>
  <c r="G816" i="81"/>
  <c r="H817" i="81"/>
  <c r="G817" i="81"/>
  <c r="H818" i="81"/>
  <c r="G818" i="81"/>
  <c r="H819" i="81"/>
  <c r="G819" i="81"/>
  <c r="H820" i="81"/>
  <c r="G820" i="81"/>
  <c r="H821" i="81"/>
  <c r="G821" i="81"/>
  <c r="H822" i="81"/>
  <c r="G822" i="81"/>
  <c r="H823" i="81"/>
  <c r="G823" i="81"/>
  <c r="H824" i="81"/>
  <c r="G824" i="81"/>
  <c r="H825" i="81"/>
  <c r="G825" i="81"/>
  <c r="H826" i="81"/>
  <c r="G826" i="81"/>
  <c r="H827" i="81"/>
  <c r="G827" i="81"/>
  <c r="H828" i="81"/>
  <c r="G828" i="81"/>
  <c r="H829" i="81"/>
  <c r="G829" i="81"/>
  <c r="H830" i="81"/>
  <c r="G830" i="81"/>
  <c r="H831" i="81"/>
  <c r="G831" i="81"/>
  <c r="H832" i="81"/>
  <c r="G832" i="81"/>
  <c r="H833" i="81"/>
  <c r="G833" i="81"/>
  <c r="H834" i="81"/>
  <c r="G834" i="81"/>
  <c r="H835" i="81"/>
  <c r="G835" i="81"/>
  <c r="H836" i="81"/>
  <c r="G836" i="81"/>
  <c r="H837" i="81"/>
  <c r="G837" i="81"/>
  <c r="H838" i="81"/>
  <c r="G838" i="81"/>
  <c r="H839" i="81"/>
  <c r="G839" i="81"/>
  <c r="H840" i="81"/>
  <c r="G840" i="81"/>
  <c r="H841" i="81"/>
  <c r="G841" i="81"/>
  <c r="H842" i="81"/>
  <c r="G842" i="81"/>
  <c r="H843" i="81"/>
  <c r="G843" i="81"/>
  <c r="H844" i="81"/>
  <c r="G844" i="81"/>
  <c r="H845" i="81"/>
  <c r="G845" i="81"/>
  <c r="H846" i="81"/>
  <c r="G846" i="81"/>
  <c r="H847" i="81"/>
  <c r="G847" i="81"/>
  <c r="H848" i="81"/>
  <c r="G848" i="81"/>
  <c r="H860" i="81"/>
  <c r="G860" i="81"/>
  <c r="H861" i="81"/>
  <c r="G861" i="81"/>
  <c r="H862" i="81"/>
  <c r="G862" i="81"/>
  <c r="H863" i="81"/>
  <c r="G863" i="81"/>
  <c r="H864" i="81"/>
  <c r="G864" i="81"/>
  <c r="H865" i="81"/>
  <c r="G865" i="81"/>
  <c r="H866" i="81"/>
  <c r="G866" i="81"/>
  <c r="H867" i="81"/>
  <c r="G867" i="81"/>
  <c r="H868" i="81"/>
  <c r="G868" i="81"/>
  <c r="H869" i="81"/>
  <c r="G869" i="81"/>
  <c r="H870" i="81"/>
  <c r="G870" i="81"/>
  <c r="H871" i="81"/>
  <c r="G871" i="81"/>
  <c r="H872" i="81"/>
  <c r="G872" i="81"/>
  <c r="H873" i="81"/>
  <c r="G873" i="81"/>
  <c r="H874" i="81"/>
  <c r="G874" i="81"/>
  <c r="H875" i="81"/>
  <c r="G875" i="81"/>
  <c r="H876" i="81"/>
  <c r="G876" i="81"/>
  <c r="H877" i="81"/>
  <c r="G877" i="81"/>
  <c r="H878" i="81"/>
  <c r="G878" i="81"/>
  <c r="H879" i="81"/>
  <c r="G879" i="81"/>
  <c r="H880" i="81"/>
  <c r="G880" i="81"/>
  <c r="H881" i="81"/>
  <c r="G881" i="81"/>
  <c r="H882" i="81"/>
  <c r="G882" i="81"/>
  <c r="H883" i="81"/>
  <c r="G883" i="81"/>
  <c r="H884" i="81"/>
  <c r="G884" i="81"/>
  <c r="H885" i="81"/>
  <c r="G885" i="81"/>
  <c r="H886" i="81"/>
  <c r="G886" i="81"/>
  <c r="H887" i="81"/>
  <c r="G887" i="81"/>
  <c r="H888" i="81"/>
  <c r="G888" i="81"/>
  <c r="H889" i="81"/>
  <c r="G889" i="81"/>
  <c r="H890" i="81"/>
  <c r="G890" i="81"/>
  <c r="H891" i="81"/>
  <c r="G891" i="81"/>
  <c r="H892" i="81"/>
  <c r="G892" i="81"/>
  <c r="H893" i="81"/>
  <c r="G893" i="81"/>
  <c r="H894" i="81"/>
  <c r="G894" i="81"/>
  <c r="H895" i="81"/>
  <c r="G895" i="81"/>
  <c r="H896" i="81"/>
  <c r="G896" i="81"/>
  <c r="H897" i="81"/>
  <c r="G897" i="81"/>
  <c r="H898" i="81"/>
  <c r="G898" i="81"/>
  <c r="H899" i="81"/>
  <c r="G899" i="81"/>
  <c r="H900" i="81"/>
  <c r="G900" i="81"/>
  <c r="H901" i="81"/>
  <c r="G901" i="81"/>
  <c r="H902" i="81"/>
  <c r="G902" i="81"/>
  <c r="H903" i="81"/>
  <c r="G903" i="81"/>
  <c r="H904" i="81"/>
  <c r="G904" i="81"/>
  <c r="H905" i="81"/>
  <c r="G905" i="81"/>
  <c r="H906" i="81"/>
  <c r="G906" i="81"/>
  <c r="H907" i="81"/>
  <c r="G907" i="81"/>
  <c r="H908" i="81"/>
  <c r="G908" i="81"/>
  <c r="H909" i="81"/>
  <c r="G909" i="81"/>
  <c r="H910" i="81"/>
  <c r="G910" i="81"/>
  <c r="H911" i="81"/>
  <c r="G911" i="81"/>
  <c r="H912" i="81"/>
  <c r="G912" i="81"/>
  <c r="H913" i="81"/>
  <c r="G913" i="81"/>
  <c r="H914" i="81"/>
  <c r="G914" i="81"/>
  <c r="H915" i="81"/>
  <c r="G915" i="81"/>
  <c r="H916" i="81"/>
  <c r="G916" i="81"/>
  <c r="H917" i="81"/>
  <c r="G917" i="81"/>
  <c r="H918" i="81"/>
  <c r="G918" i="81"/>
  <c r="H919" i="81"/>
  <c r="G919" i="81"/>
  <c r="H920" i="81"/>
  <c r="G920" i="81"/>
  <c r="H921" i="81"/>
  <c r="G921" i="81"/>
  <c r="H922" i="81"/>
  <c r="G922" i="81"/>
  <c r="H923" i="81"/>
  <c r="G923" i="81"/>
  <c r="H924" i="81"/>
  <c r="G924" i="81"/>
  <c r="H925" i="81"/>
  <c r="G925" i="81"/>
  <c r="H926" i="81"/>
  <c r="G926" i="81"/>
  <c r="H927" i="81"/>
  <c r="G927" i="81"/>
  <c r="H928" i="81"/>
  <c r="G928" i="81"/>
  <c r="H929" i="81"/>
  <c r="G929" i="81"/>
  <c r="H930" i="81"/>
  <c r="G930" i="81"/>
  <c r="H931" i="81"/>
  <c r="G931" i="81"/>
  <c r="H932" i="81"/>
  <c r="G932" i="81"/>
  <c r="H933" i="81"/>
  <c r="G933" i="81"/>
  <c r="H934" i="81"/>
  <c r="G934" i="81"/>
  <c r="H935" i="81"/>
  <c r="G935" i="81"/>
  <c r="H936" i="81"/>
  <c r="G936" i="81"/>
  <c r="H937" i="81"/>
  <c r="G937" i="81"/>
  <c r="H938" i="81"/>
  <c r="G938" i="81"/>
  <c r="H939" i="81"/>
  <c r="G939" i="81"/>
  <c r="H940" i="81"/>
  <c r="G940" i="81"/>
  <c r="H941" i="81"/>
  <c r="G941" i="81"/>
  <c r="H942" i="81"/>
  <c r="G942" i="81"/>
  <c r="H943" i="81"/>
  <c r="G943" i="81"/>
  <c r="H944" i="81"/>
  <c r="G944" i="81"/>
  <c r="H945" i="81"/>
  <c r="G945" i="81"/>
  <c r="H946" i="81"/>
  <c r="G946" i="81"/>
  <c r="H947" i="81"/>
  <c r="G947" i="81"/>
  <c r="H948" i="81"/>
  <c r="G948" i="81"/>
  <c r="H949" i="81"/>
  <c r="G949" i="81"/>
  <c r="H950" i="81"/>
  <c r="G950" i="81"/>
  <c r="H951" i="81"/>
  <c r="G951" i="81"/>
  <c r="H952" i="81"/>
  <c r="G952" i="81"/>
  <c r="H953" i="81"/>
  <c r="G953" i="81"/>
  <c r="H954" i="81"/>
  <c r="G954" i="81"/>
  <c r="H955" i="81"/>
  <c r="G955" i="81"/>
  <c r="H956" i="81"/>
  <c r="G956" i="81"/>
  <c r="H957" i="81"/>
  <c r="G957" i="81"/>
  <c r="H958" i="81"/>
  <c r="G958" i="81"/>
  <c r="H988" i="81"/>
  <c r="G988" i="81"/>
  <c r="H989" i="81"/>
  <c r="G989" i="81"/>
  <c r="H996" i="81"/>
  <c r="G996" i="81"/>
  <c r="H997" i="81"/>
  <c r="G997" i="81"/>
  <c r="H998" i="81"/>
  <c r="G998" i="81"/>
  <c r="H999" i="81"/>
  <c r="G999" i="81"/>
  <c r="H1000" i="81"/>
  <c r="G1000" i="81"/>
  <c r="H1001" i="81"/>
  <c r="G1001" i="81"/>
  <c r="H1002" i="81"/>
  <c r="G1002" i="81"/>
  <c r="H1003" i="81"/>
  <c r="G1003" i="81"/>
  <c r="H1004" i="81"/>
  <c r="G1004" i="81"/>
  <c r="H1005" i="81"/>
  <c r="G1005" i="81"/>
  <c r="H1006" i="81"/>
  <c r="G1006" i="81"/>
  <c r="H1007" i="81"/>
  <c r="G1007" i="81"/>
  <c r="H1008" i="81"/>
  <c r="G1008" i="81"/>
  <c r="H1009" i="81"/>
  <c r="G1009" i="81"/>
  <c r="H1010" i="81"/>
  <c r="G1010" i="81"/>
  <c r="H1011" i="81"/>
  <c r="G1011" i="81"/>
  <c r="H1012" i="81"/>
  <c r="G1012" i="81"/>
  <c r="H1013" i="81"/>
  <c r="G1013" i="81"/>
  <c r="H1014" i="81"/>
  <c r="G1014" i="81"/>
  <c r="H1015" i="81"/>
  <c r="G1015" i="81"/>
  <c r="H1016" i="81"/>
  <c r="G1016" i="81"/>
  <c r="H1017" i="81"/>
  <c r="G1017" i="81"/>
  <c r="H1018" i="81"/>
  <c r="G1018" i="81"/>
  <c r="H1019" i="81"/>
  <c r="G1019" i="81"/>
  <c r="H1020" i="81"/>
  <c r="G1020" i="81"/>
  <c r="H1021" i="81"/>
  <c r="G1021" i="81"/>
  <c r="H1022" i="81"/>
  <c r="G1022" i="81"/>
  <c r="H1023" i="81"/>
  <c r="G1023" i="81"/>
  <c r="H1024" i="81"/>
  <c r="G1024" i="81"/>
  <c r="H1025" i="81"/>
  <c r="G1025" i="81"/>
  <c r="H1026" i="81"/>
  <c r="G1026" i="81"/>
  <c r="H1027" i="81"/>
  <c r="G1027" i="81"/>
  <c r="H1028" i="81"/>
  <c r="G1028" i="81"/>
  <c r="H1029" i="81"/>
  <c r="G1029" i="81"/>
  <c r="H1030" i="81"/>
  <c r="G1030" i="81"/>
  <c r="H1031" i="81"/>
  <c r="G1031" i="81"/>
  <c r="H1032" i="81"/>
  <c r="G1032" i="81"/>
  <c r="H1033" i="81"/>
  <c r="G1033" i="81"/>
  <c r="H1034" i="81"/>
  <c r="G1034" i="81"/>
  <c r="H1035" i="81"/>
  <c r="G1035" i="81"/>
  <c r="G1036" i="81"/>
  <c r="H1036" i="81"/>
  <c r="G1037" i="81"/>
  <c r="H1037" i="81"/>
  <c r="H1038" i="81"/>
  <c r="G1038" i="81"/>
  <c r="H1039" i="81"/>
  <c r="G1039" i="81"/>
  <c r="H1040" i="81"/>
  <c r="G1040" i="81"/>
  <c r="H1041" i="81"/>
  <c r="G1041" i="81"/>
  <c r="G1042" i="81"/>
  <c r="H1042" i="81"/>
  <c r="H1043" i="81"/>
  <c r="G1043" i="81"/>
  <c r="H1044" i="81"/>
  <c r="G1044" i="81"/>
  <c r="H1045" i="81"/>
  <c r="G1045" i="81"/>
  <c r="H1046" i="81"/>
  <c r="G1046" i="81"/>
  <c r="G1047" i="81"/>
  <c r="H1047" i="81"/>
  <c r="G1048" i="81"/>
  <c r="H1048" i="81"/>
  <c r="H1049" i="81"/>
  <c r="G1049" i="81"/>
  <c r="H1050" i="81"/>
  <c r="G1050" i="81"/>
  <c r="H1051" i="81"/>
  <c r="G1051" i="81"/>
  <c r="H1052" i="81"/>
  <c r="G1052" i="81"/>
  <c r="H1053" i="81"/>
  <c r="G1053" i="81"/>
  <c r="H1054" i="81"/>
  <c r="G1054" i="81"/>
  <c r="H1055" i="81"/>
  <c r="G1055" i="81"/>
  <c r="H1056" i="81"/>
  <c r="G1056" i="81"/>
  <c r="H1057" i="81"/>
  <c r="G1057" i="81"/>
  <c r="H1058" i="81"/>
  <c r="G1058" i="81"/>
  <c r="G1059" i="81"/>
  <c r="H1059" i="81"/>
  <c r="G1060" i="81"/>
  <c r="H1060" i="81"/>
  <c r="H1061" i="81"/>
  <c r="G1061" i="81"/>
  <c r="H1062" i="81"/>
  <c r="G1062" i="81"/>
  <c r="H1063" i="81"/>
  <c r="G1063" i="81"/>
  <c r="H1064" i="81"/>
  <c r="G1064" i="81"/>
  <c r="H1065" i="81"/>
  <c r="G1065" i="81"/>
  <c r="H1066" i="81"/>
  <c r="G1066" i="81"/>
  <c r="H1067" i="81"/>
  <c r="G1067" i="81"/>
  <c r="H1068" i="81"/>
  <c r="G1068" i="81"/>
  <c r="H1069" i="81"/>
  <c r="G1069" i="81"/>
  <c r="H1070" i="81"/>
  <c r="G1070" i="81"/>
  <c r="G1071" i="81"/>
  <c r="H1071" i="81"/>
  <c r="H1072" i="81"/>
  <c r="G1072" i="81"/>
  <c r="G1073" i="81"/>
  <c r="H1073" i="81"/>
  <c r="G1074" i="81"/>
  <c r="H1074" i="81"/>
  <c r="H1075" i="81"/>
  <c r="G1075" i="81"/>
  <c r="H1076" i="81"/>
  <c r="G1076" i="81"/>
  <c r="H1077" i="81"/>
  <c r="G1077" i="81"/>
  <c r="H1078" i="81"/>
  <c r="G1078" i="81"/>
  <c r="H1079" i="81"/>
  <c r="G1079" i="81"/>
  <c r="H1080" i="81"/>
  <c r="G1080" i="81"/>
  <c r="H1081" i="81"/>
  <c r="G1081" i="81"/>
  <c r="H1082" i="81"/>
  <c r="G1082" i="81"/>
  <c r="G1083" i="81"/>
  <c r="H1083" i="81"/>
  <c r="H1084" i="81"/>
  <c r="G1084" i="81"/>
  <c r="H1085" i="81"/>
  <c r="G1085" i="81"/>
  <c r="H1086" i="81"/>
  <c r="G1086" i="81"/>
  <c r="H1087" i="81"/>
  <c r="G1087" i="81"/>
  <c r="H1088" i="81"/>
  <c r="G1088" i="81"/>
  <c r="H1089" i="81"/>
  <c r="G1089" i="81"/>
  <c r="H1090" i="81"/>
  <c r="G1090" i="81"/>
  <c r="H1091" i="81"/>
  <c r="G1091" i="81"/>
  <c r="H1092" i="81"/>
  <c r="G1092" i="81"/>
  <c r="H1093" i="81"/>
  <c r="G1093" i="81"/>
  <c r="H1094" i="81"/>
  <c r="G1094" i="81"/>
  <c r="H1095" i="81"/>
  <c r="G1095" i="81"/>
  <c r="H1096" i="81"/>
  <c r="G1096" i="81"/>
  <c r="H1097" i="81"/>
  <c r="G1097" i="81"/>
  <c r="H1098" i="81"/>
  <c r="G1098" i="81"/>
  <c r="H1099" i="81"/>
  <c r="G1099" i="81"/>
  <c r="H1100" i="81"/>
  <c r="G1100" i="81"/>
  <c r="H1101" i="81"/>
  <c r="G1101" i="81"/>
  <c r="H1102" i="81"/>
  <c r="G1102" i="81"/>
  <c r="H1103" i="81"/>
  <c r="G1103" i="81"/>
  <c r="H1104" i="81"/>
  <c r="G1104" i="81"/>
  <c r="H1105" i="81"/>
  <c r="G1105" i="81"/>
  <c r="G1106" i="81"/>
  <c r="H1106" i="81"/>
  <c r="G1107" i="81"/>
  <c r="H1107" i="81"/>
  <c r="H1108" i="81"/>
  <c r="G1108" i="81"/>
  <c r="H1109" i="81"/>
  <c r="G1109" i="81"/>
  <c r="H1110" i="81"/>
  <c r="G1110" i="81"/>
  <c r="H1111" i="81"/>
  <c r="G1111" i="81"/>
  <c r="G1112" i="81"/>
  <c r="H1112" i="81"/>
  <c r="H1134" i="81"/>
  <c r="G1134" i="81"/>
  <c r="H1135" i="81"/>
  <c r="G1135" i="81"/>
  <c r="H1136" i="81"/>
  <c r="G1136" i="81"/>
  <c r="H1137" i="81"/>
  <c r="G1137" i="81"/>
  <c r="H1138" i="81"/>
  <c r="G1138" i="81"/>
  <c r="G1139" i="81"/>
  <c r="H1139" i="81"/>
  <c r="H1140" i="81"/>
  <c r="G1140" i="81"/>
  <c r="H1141" i="81"/>
  <c r="G1141" i="81"/>
  <c r="H1142" i="81"/>
  <c r="G1142" i="81"/>
  <c r="H1143" i="81"/>
  <c r="G1143" i="81"/>
  <c r="H1144" i="81"/>
  <c r="G1144" i="81"/>
  <c r="H1145" i="81"/>
  <c r="G1145" i="81"/>
  <c r="H1146" i="81"/>
  <c r="G1146" i="81"/>
  <c r="H1147" i="81"/>
  <c r="G1147" i="81"/>
  <c r="H1148" i="81"/>
  <c r="G1148" i="81"/>
  <c r="H1149" i="81"/>
  <c r="G1149" i="81"/>
  <c r="G1150" i="81"/>
  <c r="H1150" i="81"/>
  <c r="G1151" i="81"/>
  <c r="H1151" i="81"/>
  <c r="H1152" i="81"/>
  <c r="G1152" i="81"/>
  <c r="H1153" i="81"/>
  <c r="G1153" i="81"/>
  <c r="H1154" i="81"/>
  <c r="G1154" i="81"/>
  <c r="H1155" i="81"/>
  <c r="G1155" i="81"/>
  <c r="G1156" i="81"/>
  <c r="H1156" i="81"/>
  <c r="H1157" i="81"/>
  <c r="G1157" i="81"/>
  <c r="H1158" i="81"/>
  <c r="G1158" i="81"/>
  <c r="H1159" i="81"/>
  <c r="G1159" i="81"/>
  <c r="H1160" i="81"/>
  <c r="G1160" i="81"/>
  <c r="H1161" i="81"/>
  <c r="G1161" i="81"/>
  <c r="G1162" i="81"/>
  <c r="H1162" i="81"/>
  <c r="G1163" i="81"/>
  <c r="H1163" i="81"/>
  <c r="H1164" i="81"/>
  <c r="G1164" i="81"/>
  <c r="H1165" i="81"/>
  <c r="G1165" i="81"/>
  <c r="H1166" i="81"/>
  <c r="G1166" i="81"/>
  <c r="H1167" i="81"/>
  <c r="G1167" i="81"/>
  <c r="H1168" i="81"/>
  <c r="G1168" i="81"/>
  <c r="H1169" i="81"/>
  <c r="G1169" i="81"/>
  <c r="H1170" i="81"/>
  <c r="G1170" i="81"/>
  <c r="H1171" i="81"/>
  <c r="G1171" i="81"/>
  <c r="H1172" i="81"/>
  <c r="G1172" i="81"/>
  <c r="H1173" i="81"/>
  <c r="G1173" i="81"/>
  <c r="G1174" i="81"/>
  <c r="H1174" i="81"/>
  <c r="G1175" i="81"/>
  <c r="H1175" i="81"/>
  <c r="H1176" i="81"/>
  <c r="G1176" i="81"/>
  <c r="H1177" i="81"/>
  <c r="G1177" i="81"/>
  <c r="H1178" i="81"/>
  <c r="G1178" i="81"/>
  <c r="H1179" i="81"/>
  <c r="G1179" i="81"/>
  <c r="H1180" i="81"/>
  <c r="G1180" i="81"/>
  <c r="H1181" i="81"/>
  <c r="G1181" i="81"/>
  <c r="H1182" i="81"/>
  <c r="G1182" i="81"/>
  <c r="H1183" i="81"/>
  <c r="G1183" i="81"/>
  <c r="G1184" i="81"/>
  <c r="H1184" i="81"/>
  <c r="G1185" i="81"/>
  <c r="H1185" i="81"/>
  <c r="H1186" i="81"/>
  <c r="G1186" i="81"/>
  <c r="H1187" i="81"/>
  <c r="G1187" i="81"/>
  <c r="H1188" i="81"/>
  <c r="G1188" i="81"/>
  <c r="H1189" i="81"/>
  <c r="G1189" i="81"/>
  <c r="G1190" i="81"/>
  <c r="H1190" i="81"/>
  <c r="H1191" i="81"/>
  <c r="G1191" i="81"/>
  <c r="H1192" i="81"/>
  <c r="G1192" i="81"/>
  <c r="H1193" i="81"/>
  <c r="G1193" i="81"/>
  <c r="G1194" i="81"/>
  <c r="H1194" i="81"/>
  <c r="G1195" i="81"/>
  <c r="H1195" i="81"/>
  <c r="H1196" i="81"/>
  <c r="G1196" i="81"/>
  <c r="H1197" i="81"/>
  <c r="G1197" i="81"/>
  <c r="G1198" i="81"/>
  <c r="H1198" i="81"/>
  <c r="H1199" i="81"/>
  <c r="G1199" i="81"/>
  <c r="H1200" i="81"/>
  <c r="G1200" i="81"/>
  <c r="H1201" i="81"/>
  <c r="G1201" i="81"/>
  <c r="H1202" i="81"/>
  <c r="G1202" i="81"/>
  <c r="H1203" i="81"/>
  <c r="G1203" i="81"/>
  <c r="G1204" i="81"/>
  <c r="H1204" i="81"/>
  <c r="G1205" i="81"/>
  <c r="H1205" i="81"/>
  <c r="H1206" i="81"/>
  <c r="G1206" i="81"/>
  <c r="H1207" i="81"/>
  <c r="G1207" i="81"/>
  <c r="H1208" i="81"/>
  <c r="G1208" i="81"/>
  <c r="H1209" i="81"/>
  <c r="G1209" i="81"/>
  <c r="H1210" i="81"/>
  <c r="G1210" i="81"/>
  <c r="H1211" i="81"/>
  <c r="G1211" i="81"/>
  <c r="H1212" i="81"/>
  <c r="G1212" i="81"/>
  <c r="H1213" i="81"/>
  <c r="G1213" i="81"/>
  <c r="H1214" i="81"/>
  <c r="G1214" i="81"/>
  <c r="H1215" i="81"/>
  <c r="G1215" i="81"/>
  <c r="H1216" i="81"/>
  <c r="G1216" i="81"/>
  <c r="G1217" i="81"/>
  <c r="H1217" i="81"/>
  <c r="H1218" i="81"/>
  <c r="G1218" i="81"/>
  <c r="H1219" i="81"/>
  <c r="G1219" i="81"/>
  <c r="H1220" i="81"/>
  <c r="G1220" i="81"/>
  <c r="H1221" i="81"/>
  <c r="G1221" i="81"/>
  <c r="G1222" i="81"/>
  <c r="H1222" i="81"/>
  <c r="H1223" i="81"/>
  <c r="G1223" i="81"/>
  <c r="H1224" i="81"/>
  <c r="G1224" i="81"/>
  <c r="G1225" i="81"/>
  <c r="H1225" i="81"/>
  <c r="G1226" i="81"/>
  <c r="H1226" i="81"/>
  <c r="G1227" i="81"/>
  <c r="H1227" i="81"/>
  <c r="G1228" i="81"/>
  <c r="H1228" i="81"/>
  <c r="H1229" i="81"/>
  <c r="G1229" i="81"/>
  <c r="H1230" i="81"/>
  <c r="G1230" i="81"/>
  <c r="G1231" i="81"/>
  <c r="H1231" i="81"/>
  <c r="H1232" i="81"/>
  <c r="G1232" i="81"/>
  <c r="H1233" i="81"/>
  <c r="G1233" i="81"/>
  <c r="G1234" i="81"/>
  <c r="H1234" i="81"/>
  <c r="G1235" i="81"/>
  <c r="H1235" i="81"/>
  <c r="G1236" i="81"/>
  <c r="H1236" i="81"/>
  <c r="H1294" i="81"/>
  <c r="G1294" i="81"/>
  <c r="G1295" i="81"/>
  <c r="H1295" i="81"/>
  <c r="G1296" i="81"/>
  <c r="H1296" i="81"/>
  <c r="G1297" i="81"/>
  <c r="H1297" i="81"/>
  <c r="H1298" i="81"/>
  <c r="G1298" i="81"/>
  <c r="G1299" i="81"/>
  <c r="H1299" i="81"/>
  <c r="G1300" i="81"/>
  <c r="H1300" i="81"/>
  <c r="H1301" i="81"/>
  <c r="G1301" i="81"/>
  <c r="H1302" i="81"/>
  <c r="G1302" i="81"/>
  <c r="H1303" i="81"/>
  <c r="G1303" i="81"/>
  <c r="H1304" i="81"/>
  <c r="G1304" i="81"/>
  <c r="G1305" i="81"/>
  <c r="H1305" i="81"/>
  <c r="H1306" i="81"/>
  <c r="G1306" i="81"/>
  <c r="H1307" i="81"/>
  <c r="G1307" i="81"/>
  <c r="H1308" i="81"/>
  <c r="G1308" i="81"/>
  <c r="G1309" i="81"/>
  <c r="H1309" i="81"/>
  <c r="G1310" i="81"/>
  <c r="H1310" i="81"/>
  <c r="G1311" i="81"/>
  <c r="H1311" i="81"/>
  <c r="G1312" i="81"/>
  <c r="H1312" i="81"/>
  <c r="G1313" i="81"/>
  <c r="H1313" i="81"/>
  <c r="H1314" i="81"/>
  <c r="G1314" i="81"/>
  <c r="G1315" i="81"/>
  <c r="H1315" i="81"/>
  <c r="H1316" i="81"/>
  <c r="G1316" i="81"/>
  <c r="H1317" i="81"/>
  <c r="G1317" i="81"/>
  <c r="G1318" i="81"/>
  <c r="H1318" i="81"/>
  <c r="H1319" i="81"/>
  <c r="G1319" i="81"/>
  <c r="H1320" i="81"/>
  <c r="G1320" i="81"/>
  <c r="H1321" i="81"/>
  <c r="G1321" i="81"/>
  <c r="H1322" i="81"/>
  <c r="G1322" i="81"/>
  <c r="H1323" i="81"/>
  <c r="G1323" i="81"/>
  <c r="H1324" i="81"/>
  <c r="G1324" i="81"/>
  <c r="H1325" i="81"/>
  <c r="G1325" i="81"/>
  <c r="H1326" i="81"/>
  <c r="G1326" i="81"/>
  <c r="H1327" i="81"/>
  <c r="G1327" i="81"/>
  <c r="H1328" i="81"/>
  <c r="G1328" i="81"/>
  <c r="G1329" i="81"/>
  <c r="H1329" i="81"/>
  <c r="G1330" i="81"/>
  <c r="H1330" i="81"/>
  <c r="G1331" i="81"/>
  <c r="H1331" i="81"/>
  <c r="G1332" i="81"/>
  <c r="H1332" i="81"/>
  <c r="G1333" i="81"/>
  <c r="H1333" i="81"/>
  <c r="G1334" i="81"/>
  <c r="H1334" i="81"/>
  <c r="H1335" i="81"/>
  <c r="G1335" i="81"/>
  <c r="G1336" i="81"/>
  <c r="H1336" i="81"/>
  <c r="G1337" i="81"/>
  <c r="H1337" i="81"/>
  <c r="G1338" i="81"/>
  <c r="H1338" i="81"/>
  <c r="G1339" i="81"/>
  <c r="H1339" i="81"/>
  <c r="H1340" i="81"/>
  <c r="G1340" i="81"/>
  <c r="G1341" i="81"/>
  <c r="H1341" i="81"/>
  <c r="H1342" i="81"/>
  <c r="G1342" i="81"/>
  <c r="H1343" i="81"/>
  <c r="G1343" i="81"/>
  <c r="H1344" i="81"/>
  <c r="G1344" i="81"/>
  <c r="H1345" i="81"/>
  <c r="G1345" i="81"/>
  <c r="H1346" i="81"/>
  <c r="G1346" i="81"/>
  <c r="H1347" i="81"/>
  <c r="G1347" i="81"/>
  <c r="H1348" i="81"/>
  <c r="G1348" i="81"/>
  <c r="H1349" i="81"/>
  <c r="G1349" i="81"/>
  <c r="H1350" i="81"/>
  <c r="G1350" i="81"/>
  <c r="H1352" i="81"/>
  <c r="G1352" i="81"/>
  <c r="G1353" i="81"/>
  <c r="H1353" i="81"/>
  <c r="H1354" i="81"/>
  <c r="G1354" i="81"/>
  <c r="G1355" i="81"/>
  <c r="H1355" i="81"/>
  <c r="G1356" i="81"/>
  <c r="H1356" i="81"/>
  <c r="G1357" i="81"/>
  <c r="H1357" i="81"/>
  <c r="G1358" i="81"/>
  <c r="H1358" i="81"/>
  <c r="G1359" i="81"/>
  <c r="H1359" i="81"/>
  <c r="G1360" i="81"/>
  <c r="H1360" i="81"/>
  <c r="G1371" i="81"/>
  <c r="H1371" i="81"/>
  <c r="H1372" i="81"/>
  <c r="G1372" i="81"/>
  <c r="H1373" i="81"/>
  <c r="G1373" i="81"/>
  <c r="H1374" i="81"/>
  <c r="G1374" i="81"/>
  <c r="G1375" i="81"/>
  <c r="H1375" i="81"/>
  <c r="G1376" i="81"/>
  <c r="H1376" i="81"/>
  <c r="H1377" i="81"/>
  <c r="G1377" i="81"/>
  <c r="G1378" i="81"/>
  <c r="H1378" i="81"/>
  <c r="G1379" i="81"/>
  <c r="H1379" i="81"/>
  <c r="G1380" i="81"/>
  <c r="H1380" i="81"/>
  <c r="H1381" i="81"/>
  <c r="G1381" i="81"/>
  <c r="G1382" i="81"/>
  <c r="H1382" i="81"/>
  <c r="G1383" i="81"/>
  <c r="H1383" i="81"/>
  <c r="H1384" i="81"/>
  <c r="G1384" i="81"/>
  <c r="G1385" i="81"/>
  <c r="H1385" i="81"/>
  <c r="H1386" i="81"/>
  <c r="G1386" i="81"/>
  <c r="H1387" i="81"/>
  <c r="G1387" i="81"/>
  <c r="G1388" i="81"/>
  <c r="H1388" i="81"/>
  <c r="H1389" i="81"/>
  <c r="G1389" i="81"/>
  <c r="H1390" i="81"/>
  <c r="G1390" i="81"/>
  <c r="G1391" i="81"/>
  <c r="H1391" i="81"/>
  <c r="G1392" i="81"/>
  <c r="H1392" i="81"/>
  <c r="H1393" i="81"/>
  <c r="G1393" i="81"/>
  <c r="G1394" i="81"/>
  <c r="H1394" i="81"/>
  <c r="G1395" i="81"/>
  <c r="H1395" i="81"/>
  <c r="H1396" i="81"/>
  <c r="G1396" i="81"/>
  <c r="H1397" i="81"/>
  <c r="G1397" i="81"/>
  <c r="H1398" i="81"/>
  <c r="G1398" i="81"/>
  <c r="H1399" i="81"/>
  <c r="G1399" i="81"/>
  <c r="H1423" i="81"/>
  <c r="G1423" i="81"/>
  <c r="H1424" i="81"/>
  <c r="G1424" i="81"/>
  <c r="H1425" i="81"/>
  <c r="G1425" i="81"/>
  <c r="H1426" i="81"/>
  <c r="G1426" i="81"/>
  <c r="H1427" i="81"/>
  <c r="G1427" i="81"/>
  <c r="H1428" i="81"/>
  <c r="G1428" i="81"/>
  <c r="H1429" i="81"/>
  <c r="G1429" i="81"/>
  <c r="H1430" i="81"/>
  <c r="G1430" i="81"/>
  <c r="H1431" i="81"/>
  <c r="G1431" i="81"/>
  <c r="H1432" i="81"/>
  <c r="G1432" i="81"/>
  <c r="H1433" i="81"/>
  <c r="G1433" i="81"/>
  <c r="H1434" i="81"/>
  <c r="G1434" i="81"/>
  <c r="H1435" i="81"/>
  <c r="G1435" i="81"/>
  <c r="H1436" i="81"/>
  <c r="G1436" i="81"/>
  <c r="H1437" i="81"/>
  <c r="G1437" i="81"/>
  <c r="H1438" i="81"/>
  <c r="G1438" i="81"/>
  <c r="H1439" i="81"/>
  <c r="G1439" i="81"/>
  <c r="H1440" i="81"/>
  <c r="G1440" i="81"/>
  <c r="H1441" i="81"/>
  <c r="G1441" i="81"/>
  <c r="H1442" i="81"/>
  <c r="G1442" i="81"/>
  <c r="H1443" i="81"/>
  <c r="G1443" i="81"/>
  <c r="H1444" i="81"/>
  <c r="G1444" i="81"/>
  <c r="H1445" i="81"/>
  <c r="G1445" i="81"/>
  <c r="H1446" i="81"/>
  <c r="G1446" i="81"/>
  <c r="H1447" i="81"/>
  <c r="G1447" i="81"/>
  <c r="H1448" i="81"/>
  <c r="G1448" i="81"/>
  <c r="H1449" i="81"/>
  <c r="G1449" i="81"/>
  <c r="H1450" i="81"/>
  <c r="G1450" i="81"/>
  <c r="H1451" i="81"/>
  <c r="G1451" i="81"/>
  <c r="H1452" i="81"/>
  <c r="G1452" i="81"/>
  <c r="H1453" i="81"/>
  <c r="G1453" i="81"/>
  <c r="B38" i="70"/>
  <c r="B37" i="70"/>
  <c r="BY318" i="84" l="1"/>
  <c r="BY319" i="84" s="1"/>
  <c r="BY317" i="84"/>
  <c r="BY316" i="84"/>
  <c r="BY302" i="84"/>
  <c r="BY303" i="84" s="1"/>
  <c r="BY304" i="84" s="1"/>
  <c r="BY305" i="84" s="1"/>
  <c r="BY306" i="84" s="1"/>
  <c r="BY307" i="84" s="1"/>
  <c r="BY308" i="84" s="1"/>
  <c r="BY309" i="84" s="1"/>
  <c r="BY310" i="84" s="1"/>
  <c r="BY311" i="84" s="1"/>
  <c r="BY312" i="84" s="1"/>
  <c r="BY313" i="84" s="1"/>
  <c r="BY314" i="84" s="1"/>
  <c r="BY315" i="84" s="1"/>
  <c r="BY301" i="84"/>
  <c r="BY300" i="84"/>
  <c r="BY299" i="84"/>
  <c r="BY284" i="84"/>
  <c r="BY285" i="84" s="1"/>
  <c r="BY286" i="84" s="1"/>
  <c r="BY287" i="84" s="1"/>
  <c r="BY288" i="84" s="1"/>
  <c r="BY289" i="84" s="1"/>
  <c r="BY290" i="84" s="1"/>
  <c r="BY291" i="84" s="1"/>
  <c r="BY292" i="84" s="1"/>
  <c r="BY293" i="84" s="1"/>
  <c r="BY294" i="84" s="1"/>
  <c r="BY295" i="84" s="1"/>
  <c r="BY296" i="84" s="1"/>
  <c r="BY297" i="84" s="1"/>
  <c r="BY298" i="84" s="1"/>
  <c r="BY279" i="84"/>
  <c r="BY280" i="84" s="1"/>
  <c r="BY281" i="84" s="1"/>
  <c r="BY282" i="84" s="1"/>
  <c r="BY283" i="84" s="1"/>
  <c r="BY274" i="84"/>
  <c r="BY275" i="84" s="1"/>
  <c r="BY276" i="84" s="1"/>
  <c r="BY277" i="84" s="1"/>
  <c r="BY278" i="84" s="1"/>
  <c r="BY273" i="84"/>
  <c r="BY272" i="84"/>
  <c r="BY271" i="84"/>
  <c r="BY5" i="84"/>
  <c r="BX4" i="84"/>
  <c r="I94" i="81"/>
  <c r="I99" i="81"/>
  <c r="I100" i="81"/>
  <c r="I102" i="81"/>
  <c r="I109" i="81"/>
  <c r="I110" i="81"/>
  <c r="I111" i="81"/>
  <c r="I114" i="81"/>
  <c r="I117" i="81"/>
  <c r="I118" i="81"/>
  <c r="I859" i="81"/>
  <c r="I858" i="81"/>
  <c r="I857" i="81"/>
  <c r="I855" i="81"/>
  <c r="I973" i="81"/>
  <c r="I975" i="81"/>
  <c r="I972" i="81"/>
  <c r="I1400" i="81"/>
  <c r="I1422" i="81"/>
  <c r="I1416" i="81"/>
  <c r="I1409" i="81"/>
  <c r="I1406" i="81"/>
  <c r="I1403" i="81"/>
  <c r="I987" i="81"/>
  <c r="I984" i="81"/>
  <c r="I983" i="81"/>
  <c r="I980" i="81"/>
  <c r="I140" i="81"/>
  <c r="I334" i="81"/>
  <c r="I335" i="81"/>
  <c r="I336" i="81"/>
  <c r="I337" i="81"/>
  <c r="I343" i="81"/>
  <c r="I471" i="81"/>
  <c r="I472" i="81"/>
  <c r="I473" i="81"/>
  <c r="I483" i="81"/>
  <c r="I484" i="81"/>
  <c r="I601" i="81"/>
  <c r="I602" i="81"/>
  <c r="I603" i="81"/>
  <c r="I604" i="81"/>
  <c r="I755" i="81"/>
  <c r="I896" i="81"/>
  <c r="I900" i="81"/>
  <c r="I902" i="81"/>
  <c r="I911" i="81"/>
  <c r="I924" i="81"/>
  <c r="I926" i="81"/>
  <c r="I933" i="81"/>
  <c r="I935" i="81"/>
  <c r="I941" i="81"/>
  <c r="I944" i="81"/>
  <c r="I949" i="81"/>
  <c r="I950" i="81"/>
  <c r="I957" i="81"/>
  <c r="I958" i="81"/>
  <c r="I991" i="81"/>
  <c r="I992" i="81"/>
  <c r="I993" i="81"/>
  <c r="I995" i="81"/>
  <c r="I996" i="81"/>
  <c r="I1001" i="81"/>
  <c r="I1002" i="81"/>
  <c r="I1007" i="81"/>
  <c r="I1011" i="81"/>
  <c r="I1022" i="81"/>
  <c r="I1023" i="81"/>
  <c r="I1025" i="81"/>
  <c r="I1029" i="81"/>
  <c r="I1035" i="81"/>
  <c r="I1326" i="81"/>
  <c r="I416" i="81"/>
  <c r="I468" i="81"/>
  <c r="I496" i="81"/>
  <c r="I608" i="81"/>
  <c r="I721" i="81"/>
  <c r="I1431" i="81"/>
  <c r="I960" i="81"/>
  <c r="I156" i="81"/>
  <c r="I426" i="81"/>
  <c r="I428" i="81"/>
  <c r="I442" i="81"/>
  <c r="I453" i="81"/>
  <c r="I466" i="81"/>
  <c r="I605" i="81"/>
  <c r="I659" i="81"/>
  <c r="I763" i="81"/>
  <c r="I164" i="81"/>
  <c r="I547" i="81"/>
  <c r="I584" i="81"/>
  <c r="I625" i="81"/>
  <c r="I1393" i="81"/>
  <c r="I28" i="81"/>
  <c r="I30" i="81"/>
  <c r="I31" i="81"/>
  <c r="I41" i="81"/>
  <c r="I978" i="81"/>
  <c r="I441" i="81"/>
  <c r="I467" i="81"/>
  <c r="I538" i="81"/>
  <c r="I650" i="81"/>
  <c r="I732" i="81"/>
  <c r="I25" i="81"/>
  <c r="I24" i="81"/>
  <c r="I970" i="81"/>
  <c r="I153" i="81"/>
  <c r="I162" i="81"/>
  <c r="I420" i="81"/>
  <c r="I463" i="81"/>
  <c r="I670" i="81"/>
  <c r="I733" i="81"/>
  <c r="I743" i="81"/>
  <c r="I48" i="81"/>
  <c r="I52" i="81"/>
  <c r="I53" i="81"/>
  <c r="I55" i="81"/>
  <c r="I58" i="81"/>
  <c r="I59" i="81"/>
  <c r="I70" i="81"/>
  <c r="I72" i="81"/>
  <c r="I82" i="81"/>
  <c r="I83" i="81"/>
  <c r="I85" i="81"/>
  <c r="I134" i="81"/>
  <c r="I137" i="81"/>
  <c r="I139" i="81"/>
  <c r="I209" i="81"/>
  <c r="I227" i="81"/>
  <c r="I158" i="81"/>
  <c r="I413" i="81"/>
  <c r="I435" i="81"/>
  <c r="I596" i="81"/>
  <c r="I699" i="81"/>
  <c r="I739" i="81"/>
  <c r="I766" i="81"/>
  <c r="I1363" i="81"/>
  <c r="I1366" i="81"/>
  <c r="I1382" i="81"/>
  <c r="I1385" i="81"/>
  <c r="I1389" i="81"/>
  <c r="I1430" i="81"/>
  <c r="I187" i="81"/>
  <c r="I190" i="81"/>
  <c r="I191" i="81"/>
  <c r="I195" i="81"/>
  <c r="I196" i="81"/>
  <c r="I198" i="81"/>
  <c r="I213" i="81"/>
  <c r="I220" i="81"/>
  <c r="I437" i="81"/>
  <c r="I507" i="81"/>
  <c r="I534" i="81"/>
  <c r="I537" i="81"/>
  <c r="I539" i="81"/>
  <c r="I628" i="81"/>
  <c r="I691" i="81"/>
  <c r="I694" i="81"/>
  <c r="I713" i="81"/>
  <c r="I744" i="81"/>
  <c r="I1423" i="81"/>
  <c r="I1428" i="81"/>
  <c r="I1432" i="81"/>
  <c r="I1440" i="81"/>
  <c r="I969" i="81"/>
  <c r="I506" i="81"/>
  <c r="I592" i="81"/>
  <c r="I657" i="81"/>
  <c r="I180" i="81"/>
  <c r="I182" i="81"/>
  <c r="I184" i="81"/>
  <c r="I232" i="81"/>
  <c r="I233" i="81"/>
  <c r="I235" i="81"/>
  <c r="I247" i="81"/>
  <c r="I254" i="81"/>
  <c r="I255" i="81"/>
  <c r="I257" i="81"/>
  <c r="I267" i="81"/>
  <c r="I271" i="81"/>
  <c r="I273" i="81"/>
  <c r="I275" i="81"/>
  <c r="I294" i="81"/>
  <c r="I346" i="81"/>
  <c r="I353" i="81"/>
  <c r="I354" i="81"/>
  <c r="I360" i="81"/>
  <c r="I362" i="81"/>
  <c r="I408" i="81"/>
  <c r="I415" i="81"/>
  <c r="I438" i="81"/>
  <c r="I532" i="81"/>
  <c r="I579" i="81"/>
  <c r="I590" i="81"/>
  <c r="I597" i="81"/>
  <c r="I600" i="81"/>
  <c r="I671" i="81"/>
  <c r="I705" i="81"/>
  <c r="I1444" i="81"/>
  <c r="I1448" i="81"/>
  <c r="I1373" i="81"/>
  <c r="I511" i="81"/>
  <c r="I513" i="81"/>
  <c r="I514" i="81"/>
  <c r="I517" i="81"/>
  <c r="I545" i="81"/>
  <c r="I731" i="81"/>
  <c r="I777" i="81"/>
  <c r="I779" i="81"/>
  <c r="I781" i="81"/>
  <c r="I785" i="81"/>
  <c r="I786" i="81"/>
  <c r="I789" i="81"/>
  <c r="I792" i="81"/>
  <c r="I793" i="81"/>
  <c r="I794" i="81"/>
  <c r="I795" i="81"/>
  <c r="I799" i="81"/>
  <c r="I800" i="81"/>
  <c r="I802" i="81"/>
  <c r="I805" i="81"/>
  <c r="I810" i="81"/>
  <c r="I816" i="81"/>
  <c r="I818" i="81"/>
  <c r="I822" i="81"/>
  <c r="I825" i="81"/>
  <c r="I826" i="81"/>
  <c r="I828" i="81"/>
  <c r="I831" i="81"/>
  <c r="I836" i="81"/>
  <c r="I842" i="81"/>
  <c r="I845" i="81"/>
  <c r="I847" i="81"/>
  <c r="I862" i="81"/>
  <c r="I871" i="81"/>
  <c r="I874" i="81"/>
  <c r="I877" i="81"/>
  <c r="I1443" i="81"/>
  <c r="I1041" i="81"/>
  <c r="I1044" i="81"/>
  <c r="I1046" i="81"/>
  <c r="I1048" i="81"/>
  <c r="I1049" i="81"/>
  <c r="I1058" i="81"/>
  <c r="I1062" i="81"/>
  <c r="I1068" i="81"/>
  <c r="I1069" i="81"/>
  <c r="I1073" i="81"/>
  <c r="I1075" i="81"/>
  <c r="I1081" i="81"/>
  <c r="I1084" i="81"/>
  <c r="I1086" i="81"/>
  <c r="I1088" i="81"/>
  <c r="I1098" i="81"/>
  <c r="I1101" i="81"/>
  <c r="I1104" i="81"/>
  <c r="I1111" i="81"/>
  <c r="I1112" i="81"/>
  <c r="I1113" i="81"/>
  <c r="I1123" i="81"/>
  <c r="I1128" i="81"/>
  <c r="I1130" i="81"/>
  <c r="I1137" i="81"/>
  <c r="I1140" i="81"/>
  <c r="I1142" i="81"/>
  <c r="I1147" i="81"/>
  <c r="I1155" i="81"/>
  <c r="I1156" i="81"/>
  <c r="I1159" i="81"/>
  <c r="I1164" i="81"/>
  <c r="I1165" i="81"/>
  <c r="I1350" i="81"/>
  <c r="I1361" i="81"/>
  <c r="I1425" i="81"/>
  <c r="I1429" i="81"/>
  <c r="I1219" i="81"/>
  <c r="I1221" i="81"/>
  <c r="I1227" i="81"/>
  <c r="I1237" i="81"/>
  <c r="I1240" i="81"/>
  <c r="I1241" i="81"/>
  <c r="I1243" i="81"/>
  <c r="I1245" i="81"/>
  <c r="I1246" i="81"/>
  <c r="I1255" i="81"/>
  <c r="I1257" i="81"/>
  <c r="I1259" i="81"/>
  <c r="I1261" i="81"/>
  <c r="I1262" i="81"/>
  <c r="I1264" i="81"/>
  <c r="I1270" i="81"/>
  <c r="I1274" i="81"/>
  <c r="I1282" i="81"/>
  <c r="I1283" i="81"/>
  <c r="I1285" i="81"/>
  <c r="I1296" i="81"/>
  <c r="I1308" i="81"/>
  <c r="I1310" i="81"/>
  <c r="I1311" i="81"/>
  <c r="I1313" i="81"/>
  <c r="I1319" i="81"/>
  <c r="I1328" i="81"/>
  <c r="I1332" i="81"/>
  <c r="I1333" i="81"/>
  <c r="I1339" i="81"/>
  <c r="I1344" i="81"/>
  <c r="I1354" i="81"/>
  <c r="I1356" i="81"/>
  <c r="I964" i="81"/>
  <c r="I177" i="81"/>
  <c r="I456" i="81"/>
  <c r="I531" i="81"/>
  <c r="I551" i="81"/>
  <c r="I573" i="81"/>
  <c r="I689" i="81"/>
  <c r="I700" i="81"/>
  <c r="I724" i="81"/>
  <c r="I738" i="81"/>
  <c r="I767" i="81"/>
  <c r="I1391" i="81"/>
  <c r="I144" i="81"/>
  <c r="I160" i="81"/>
  <c r="I760" i="81"/>
  <c r="I143" i="81"/>
  <c r="I544" i="81"/>
  <c r="I576" i="81"/>
  <c r="I669" i="81"/>
  <c r="I677" i="81"/>
  <c r="I682" i="81"/>
  <c r="I709" i="81"/>
  <c r="I888" i="81"/>
  <c r="I894" i="81"/>
  <c r="I1371" i="81"/>
  <c r="I1374" i="81"/>
  <c r="I1199" i="81"/>
  <c r="I1198" i="81"/>
  <c r="I1195" i="81"/>
  <c r="I1179" i="81"/>
  <c r="I1175" i="81"/>
  <c r="I401" i="81"/>
  <c r="I391" i="81"/>
  <c r="I390" i="81"/>
  <c r="I388" i="81"/>
  <c r="I382" i="81"/>
  <c r="I381" i="81"/>
  <c r="I380" i="81"/>
  <c r="I376" i="81"/>
  <c r="I375" i="81"/>
  <c r="I372" i="81"/>
  <c r="I368" i="81"/>
  <c r="I641" i="81"/>
  <c r="I632" i="81"/>
  <c r="I332" i="81"/>
  <c r="I326" i="81"/>
  <c r="I312" i="81"/>
  <c r="I307" i="81"/>
  <c r="I306" i="81"/>
  <c r="I300" i="81"/>
  <c r="N62" i="81"/>
  <c r="I512" i="81" s="1"/>
  <c r="D30" i="60"/>
  <c r="D276" i="64" s="1"/>
  <c r="D1" i="77"/>
  <c r="E1" i="77" s="1"/>
  <c r="F1" i="77" s="1"/>
  <c r="G1" i="77" s="1"/>
  <c r="H1" i="77" s="1"/>
  <c r="I1" i="77" s="1"/>
  <c r="J1" i="77" s="1"/>
  <c r="K1" i="77" s="1"/>
  <c r="L1" i="77" s="1"/>
  <c r="M1" i="77" s="1"/>
  <c r="N1" i="77" s="1"/>
  <c r="O1" i="77" s="1"/>
  <c r="P1" i="77" s="1"/>
  <c r="Q1" i="77" s="1"/>
  <c r="R1" i="77" s="1"/>
  <c r="S1" i="77" s="1"/>
  <c r="T1" i="77" s="1"/>
  <c r="U1" i="77" s="1"/>
  <c r="V1" i="77" s="1"/>
  <c r="W1" i="77" s="1"/>
  <c r="X1" i="77" s="1"/>
  <c r="Y1" i="77" s="1"/>
  <c r="Z1" i="77" s="1"/>
  <c r="AA1" i="77" s="1"/>
  <c r="AB1" i="77" s="1"/>
  <c r="AC1" i="77" s="1"/>
  <c r="AD1" i="77" s="1"/>
  <c r="AE1" i="77" s="1"/>
  <c r="AF1" i="77" s="1"/>
  <c r="AG1" i="77" s="1"/>
  <c r="AH1" i="77" s="1"/>
  <c r="AI1" i="77" s="1"/>
  <c r="AJ1" i="77" s="1"/>
  <c r="AK1" i="77" s="1"/>
  <c r="AL1" i="77" s="1"/>
  <c r="AM1" i="77" s="1"/>
  <c r="AN1" i="77" s="1"/>
  <c r="AO1" i="77" s="1"/>
  <c r="AP1" i="77" s="1"/>
  <c r="AQ1" i="77" s="1"/>
  <c r="AR1" i="77" s="1"/>
  <c r="AS1" i="77" s="1"/>
  <c r="AT1" i="77" s="1"/>
  <c r="AU1" i="77" s="1"/>
  <c r="AV1" i="77" s="1"/>
  <c r="AW1" i="77" s="1"/>
  <c r="AX1" i="77" s="1"/>
  <c r="AY1" i="77" s="1"/>
  <c r="AZ1" i="77" s="1"/>
  <c r="B212" i="70"/>
  <c r="B213" i="70" s="1"/>
  <c r="B214" i="70" s="1"/>
  <c r="B215" i="70" s="1"/>
  <c r="B216" i="70" s="1"/>
  <c r="B217" i="70" s="1"/>
  <c r="B218" i="70" s="1"/>
  <c r="B219" i="70" s="1"/>
  <c r="B220" i="70" s="1"/>
  <c r="B221" i="70" s="1"/>
  <c r="B222" i="70" s="1"/>
  <c r="B223" i="70" s="1"/>
  <c r="B224" i="70" s="1"/>
  <c r="B225" i="70" s="1"/>
  <c r="B226" i="70" s="1"/>
  <c r="B227" i="70" s="1"/>
  <c r="B228" i="70" s="1"/>
  <c r="B229" i="70" s="1"/>
  <c r="B230" i="70" s="1"/>
  <c r="B182" i="70"/>
  <c r="B183" i="70" s="1"/>
  <c r="B184" i="70" s="1"/>
  <c r="B185" i="70" s="1"/>
  <c r="B186" i="70" s="1"/>
  <c r="B187" i="70" s="1"/>
  <c r="B188" i="70" s="1"/>
  <c r="B189" i="70" s="1"/>
  <c r="B190" i="70" s="1"/>
  <c r="B191" i="70" s="1"/>
  <c r="B192" i="70" s="1"/>
  <c r="B193" i="70" s="1"/>
  <c r="B194" i="70" s="1"/>
  <c r="B195" i="70" s="1"/>
  <c r="B196" i="70" s="1"/>
  <c r="B197" i="70" s="1"/>
  <c r="B198" i="70" s="1"/>
  <c r="B199" i="70" s="1"/>
  <c r="B200" i="70" s="1"/>
  <c r="B150" i="70"/>
  <c r="B151" i="70" s="1"/>
  <c r="B152" i="70" s="1"/>
  <c r="B153" i="70" s="1"/>
  <c r="B154" i="70" s="1"/>
  <c r="B155" i="70" s="1"/>
  <c r="B156" i="70" s="1"/>
  <c r="B157" i="70" s="1"/>
  <c r="B158" i="70" s="1"/>
  <c r="B159" i="70" s="1"/>
  <c r="B160" i="70" s="1"/>
  <c r="B161" i="70" s="1"/>
  <c r="B162" i="70" s="1"/>
  <c r="B163" i="70" s="1"/>
  <c r="B164" i="70" s="1"/>
  <c r="B165" i="70" s="1"/>
  <c r="B166" i="70" s="1"/>
  <c r="B167" i="70" s="1"/>
  <c r="B168" i="70" s="1"/>
  <c r="B114" i="70"/>
  <c r="B115" i="70" s="1"/>
  <c r="B116" i="70" s="1"/>
  <c r="B117" i="70" s="1"/>
  <c r="B118" i="70" s="1"/>
  <c r="B119" i="70" s="1"/>
  <c r="B120" i="70" s="1"/>
  <c r="B121" i="70" s="1"/>
  <c r="B122" i="70" s="1"/>
  <c r="B123" i="70" s="1"/>
  <c r="B124" i="70" s="1"/>
  <c r="B125" i="70" s="1"/>
  <c r="B126" i="70" s="1"/>
  <c r="B127" i="70" s="1"/>
  <c r="B128" i="70" s="1"/>
  <c r="B129" i="70" s="1"/>
  <c r="B130" i="70" s="1"/>
  <c r="B131" i="70" s="1"/>
  <c r="B132" i="70" s="1"/>
  <c r="B80" i="70"/>
  <c r="B81" i="70" s="1"/>
  <c r="B82" i="70" s="1"/>
  <c r="B83" i="70" s="1"/>
  <c r="B84" i="70" s="1"/>
  <c r="B85" i="70" s="1"/>
  <c r="B86" i="70" s="1"/>
  <c r="B87" i="70" s="1"/>
  <c r="B88" i="70" s="1"/>
  <c r="B89" i="70" s="1"/>
  <c r="B90" i="70" s="1"/>
  <c r="B91" i="70" s="1"/>
  <c r="B92" i="70" s="1"/>
  <c r="B93" i="70" s="1"/>
  <c r="B94" i="70" s="1"/>
  <c r="B95" i="70" s="1"/>
  <c r="B96" i="70" s="1"/>
  <c r="B97" i="70" s="1"/>
  <c r="B98" i="70" s="1"/>
  <c r="B73" i="70"/>
  <c r="B71" i="70"/>
  <c r="B45" i="70"/>
  <c r="B46" i="70" s="1"/>
  <c r="B47" i="70" s="1"/>
  <c r="B48" i="70" s="1"/>
  <c r="B49" i="70" s="1"/>
  <c r="B50" i="70" s="1"/>
  <c r="B51" i="70" s="1"/>
  <c r="B52" i="70" s="1"/>
  <c r="B53" i="70" s="1"/>
  <c r="B54" i="70" s="1"/>
  <c r="B55" i="70" s="1"/>
  <c r="B56" i="70" s="1"/>
  <c r="B57" i="70" s="1"/>
  <c r="B58" i="70" s="1"/>
  <c r="B59" i="70" s="1"/>
  <c r="B60" i="70" s="1"/>
  <c r="B61" i="70" s="1"/>
  <c r="B62" i="70" s="1"/>
  <c r="B63" i="70" s="1"/>
  <c r="BY6" i="84" l="1"/>
  <c r="N63" i="81"/>
  <c r="N64" i="81" s="1"/>
  <c r="N65" i="81" s="1"/>
  <c r="N66" i="81" s="1"/>
  <c r="N67" i="81" s="1"/>
  <c r="N68" i="81" s="1"/>
  <c r="I290" i="81"/>
  <c r="I301" i="81"/>
  <c r="C154" i="64"/>
  <c r="C129" i="64"/>
  <c r="C109" i="64"/>
  <c r="C89" i="64"/>
  <c r="C69" i="64"/>
  <c r="C49" i="64"/>
  <c r="C29" i="64"/>
  <c r="C9" i="64"/>
  <c r="BY7" i="84" l="1"/>
  <c r="BY8" i="84" s="1"/>
  <c r="BY9" i="84" s="1"/>
  <c r="BY10" i="84" s="1"/>
  <c r="BY11" i="84" s="1"/>
  <c r="BY12" i="84" s="1"/>
  <c r="BY13" i="84" s="1"/>
  <c r="BY14" i="84" s="1"/>
  <c r="BY15" i="84" s="1"/>
  <c r="BY16" i="84" s="1"/>
  <c r="BY17" i="84" s="1"/>
  <c r="BY18" i="84" s="1"/>
  <c r="BY19" i="84" s="1"/>
  <c r="BY20" i="84" s="1"/>
  <c r="BY21" i="84" s="1"/>
  <c r="BY22" i="84" s="1"/>
  <c r="BY23" i="84" s="1"/>
  <c r="BY24" i="84" s="1"/>
  <c r="BY25" i="84" s="1"/>
  <c r="BY26" i="84" s="1"/>
  <c r="BY27" i="84" s="1"/>
  <c r="BY28" i="84" s="1"/>
  <c r="BY29" i="84" s="1"/>
  <c r="BY30" i="84" s="1"/>
  <c r="BY31" i="84" s="1"/>
  <c r="BY32" i="84" s="1"/>
  <c r="BY33" i="84" s="1"/>
  <c r="BY34" i="84" s="1"/>
  <c r="BY35" i="84" s="1"/>
  <c r="BY36" i="84" s="1"/>
  <c r="BY37" i="84" s="1"/>
  <c r="BY38" i="84" s="1"/>
  <c r="BY39" i="84" s="1"/>
  <c r="BY40" i="84" s="1"/>
  <c r="BY41" i="84" s="1"/>
  <c r="BY42" i="84" s="1"/>
  <c r="BY43" i="84" s="1"/>
  <c r="BY44" i="84" s="1"/>
  <c r="BY45" i="84" s="1"/>
  <c r="I930" i="81"/>
  <c r="I867" i="81"/>
  <c r="I1089" i="81"/>
  <c r="I946" i="81"/>
  <c r="I951" i="81"/>
  <c r="I952" i="81"/>
  <c r="I988" i="81"/>
  <c r="I989" i="81"/>
  <c r="I990" i="81"/>
  <c r="I1000" i="81"/>
  <c r="I1003" i="81"/>
  <c r="I1004" i="81"/>
  <c r="I1006" i="81"/>
  <c r="I1010" i="81"/>
  <c r="I1012" i="81"/>
  <c r="I1013" i="81"/>
  <c r="I1028" i="81"/>
  <c r="I464" i="81"/>
  <c r="I536" i="81"/>
  <c r="I764" i="81"/>
  <c r="I1030" i="81"/>
  <c r="I1031" i="81"/>
  <c r="I1034" i="81"/>
  <c r="I1036" i="81"/>
  <c r="I1327" i="81"/>
  <c r="I817" i="81"/>
  <c r="I569" i="81"/>
  <c r="I574" i="81"/>
  <c r="I661" i="81"/>
  <c r="I1381" i="81"/>
  <c r="I1087" i="81"/>
  <c r="I846" i="81"/>
  <c r="I880" i="81"/>
  <c r="I806" i="81"/>
  <c r="I869" i="81"/>
  <c r="I1369" i="81"/>
  <c r="I1047" i="81"/>
  <c r="I1115" i="81"/>
  <c r="I824" i="81"/>
  <c r="I829" i="81"/>
  <c r="I839" i="81"/>
  <c r="I841" i="81"/>
  <c r="I843" i="81"/>
  <c r="I1099" i="81"/>
  <c r="I1051" i="81"/>
  <c r="I1059" i="81"/>
  <c r="I1063" i="81"/>
  <c r="I1065" i="81"/>
  <c r="I1072" i="81"/>
  <c r="I1074" i="81"/>
  <c r="I1076" i="81"/>
  <c r="I1085" i="81"/>
  <c r="I1121" i="81"/>
  <c r="I1125" i="81"/>
  <c r="I1132" i="81"/>
  <c r="I1136" i="81"/>
  <c r="I1138" i="81"/>
  <c r="I1143" i="81"/>
  <c r="I1144" i="81"/>
  <c r="I1145" i="81"/>
  <c r="I1148" i="81"/>
  <c r="I1149" i="81"/>
  <c r="I1150" i="81"/>
  <c r="I1152" i="81"/>
  <c r="I1161" i="81"/>
  <c r="I1162" i="81"/>
  <c r="I1163" i="81"/>
  <c r="I1167" i="81"/>
  <c r="I1170" i="81"/>
  <c r="I1276" i="81"/>
  <c r="I1291" i="81"/>
  <c r="I1295" i="81"/>
  <c r="I1298" i="81"/>
  <c r="I1305" i="81"/>
  <c r="I1306" i="81"/>
  <c r="I1309" i="81"/>
  <c r="I1315" i="81"/>
  <c r="I1321" i="81"/>
  <c r="I1335" i="81"/>
  <c r="I891" i="81"/>
  <c r="I1357" i="81"/>
  <c r="I1427" i="81"/>
  <c r="I1220" i="81"/>
  <c r="I1222" i="81"/>
  <c r="I1226" i="81"/>
  <c r="I1232" i="81"/>
  <c r="I1238" i="81"/>
  <c r="I1247" i="81"/>
  <c r="I1258" i="81"/>
  <c r="I1269" i="81"/>
  <c r="I1272" i="81"/>
  <c r="I1277" i="81"/>
  <c r="I1292" i="81"/>
  <c r="I1301" i="81"/>
  <c r="I1316" i="81"/>
  <c r="I1338" i="81"/>
  <c r="I684" i="81"/>
  <c r="I1342" i="81"/>
  <c r="I1345" i="81"/>
  <c r="I1347" i="81"/>
  <c r="I1352" i="81"/>
  <c r="I169" i="81"/>
  <c r="I427" i="81"/>
  <c r="I445" i="81"/>
  <c r="I548" i="81"/>
  <c r="I554" i="81"/>
  <c r="I570" i="81"/>
  <c r="I654" i="81"/>
  <c r="I660" i="81"/>
  <c r="I712" i="81"/>
  <c r="I673" i="81"/>
  <c r="I679" i="81"/>
  <c r="I687" i="81"/>
  <c r="I931" i="81"/>
  <c r="I936" i="81"/>
  <c r="I38" i="81"/>
  <c r="I552" i="81"/>
  <c r="I178" i="81"/>
  <c r="I498" i="81"/>
  <c r="I803" i="81"/>
  <c r="I872" i="81"/>
  <c r="I885" i="81"/>
  <c r="I932" i="81"/>
  <c r="I934" i="81"/>
  <c r="I937" i="81"/>
  <c r="I599" i="81"/>
  <c r="I497" i="81"/>
  <c r="I812" i="81"/>
  <c r="I875" i="81"/>
  <c r="I917" i="81"/>
  <c r="I915" i="81"/>
  <c r="I912" i="81"/>
  <c r="I905" i="81"/>
  <c r="I753" i="81"/>
  <c r="I486" i="81"/>
  <c r="I485" i="81"/>
  <c r="I480" i="81"/>
  <c r="I476" i="81"/>
  <c r="I475" i="81"/>
  <c r="I345" i="81"/>
  <c r="I338" i="81"/>
  <c r="I981" i="81"/>
  <c r="I1408" i="81"/>
  <c r="I1420" i="81"/>
  <c r="I850" i="81"/>
  <c r="I115" i="81"/>
  <c r="I922" i="81"/>
  <c r="I916" i="81"/>
  <c r="I901" i="81"/>
  <c r="I898" i="81"/>
  <c r="I479" i="81"/>
  <c r="I342" i="81"/>
  <c r="I1402" i="81"/>
  <c r="I1407" i="81"/>
  <c r="I852" i="81"/>
  <c r="I126" i="81"/>
  <c r="I125" i="81"/>
  <c r="I123" i="81"/>
  <c r="I122" i="81"/>
  <c r="I101" i="81"/>
  <c r="I93" i="81"/>
  <c r="I623" i="81"/>
  <c r="I308" i="81"/>
  <c r="I309" i="81"/>
  <c r="I310" i="81"/>
  <c r="I311" i="81"/>
  <c r="I314" i="81"/>
  <c r="I316" i="81"/>
  <c r="I323" i="81"/>
  <c r="I327" i="81"/>
  <c r="I329" i="81"/>
  <c r="I630" i="81"/>
  <c r="I642" i="81"/>
  <c r="I644" i="81"/>
  <c r="I645" i="81"/>
  <c r="I369" i="81"/>
  <c r="I373" i="81"/>
  <c r="I385" i="81"/>
  <c r="I389" i="81"/>
  <c r="I398" i="81"/>
  <c r="I403" i="81"/>
  <c r="I1174" i="81"/>
  <c r="I1177" i="81"/>
  <c r="I1189" i="81"/>
  <c r="I1200" i="81"/>
  <c r="I1201" i="81"/>
  <c r="I1202" i="81"/>
  <c r="I1203" i="81"/>
  <c r="I298" i="81"/>
  <c r="I1208" i="81"/>
  <c r="I1210" i="81"/>
  <c r="I1211" i="81"/>
  <c r="I1212" i="81"/>
  <c r="I1438" i="81"/>
  <c r="I572" i="81"/>
  <c r="I546" i="81"/>
  <c r="I503" i="81"/>
  <c r="I440" i="81"/>
  <c r="I423" i="81"/>
  <c r="I685" i="81"/>
  <c r="I617" i="81"/>
  <c r="I615" i="81"/>
  <c r="I562" i="81"/>
  <c r="I560" i="81"/>
  <c r="I961" i="81"/>
  <c r="I893" i="81"/>
  <c r="I769" i="81"/>
  <c r="I740" i="81"/>
  <c r="I722" i="81"/>
  <c r="I510" i="81"/>
  <c r="I886" i="81"/>
  <c r="I1370" i="81"/>
  <c r="I729" i="81"/>
  <c r="I701" i="81"/>
  <c r="I665" i="81"/>
  <c r="I614" i="81"/>
  <c r="I563" i="81"/>
  <c r="I434" i="81"/>
  <c r="I432" i="81"/>
  <c r="I425" i="81"/>
  <c r="I406" i="81"/>
  <c r="I361" i="81"/>
  <c r="I358" i="81"/>
  <c r="I347" i="81"/>
  <c r="I292" i="81"/>
  <c r="I1451" i="81"/>
  <c r="I281" i="81"/>
  <c r="I278" i="81"/>
  <c r="I276" i="81"/>
  <c r="I272" i="81"/>
  <c r="I263" i="81"/>
  <c r="I261" i="81"/>
  <c r="I259" i="81"/>
  <c r="I256" i="81"/>
  <c r="I253" i="81"/>
  <c r="I251" i="81"/>
  <c r="I246" i="81"/>
  <c r="I244" i="81"/>
  <c r="I242" i="81"/>
  <c r="I239" i="81"/>
  <c r="I238" i="81"/>
  <c r="I234" i="81"/>
  <c r="I797" i="81"/>
  <c r="I790" i="81"/>
  <c r="I774" i="81"/>
  <c r="I1396" i="81"/>
  <c r="I728" i="81"/>
  <c r="I668" i="81"/>
  <c r="I528" i="81"/>
  <c r="I524" i="81"/>
  <c r="I523" i="81"/>
  <c r="I519" i="81"/>
  <c r="I518" i="81"/>
  <c r="I231" i="81"/>
  <c r="I228" i="81"/>
  <c r="I185" i="81"/>
  <c r="I181" i="81"/>
  <c r="I751" i="81"/>
  <c r="I680" i="81"/>
  <c r="I166" i="81"/>
  <c r="I884" i="81"/>
  <c r="I710" i="81"/>
  <c r="I655" i="81"/>
  <c r="I610" i="81"/>
  <c r="I543" i="81"/>
  <c r="I165" i="81"/>
  <c r="I225" i="81"/>
  <c r="I221" i="81"/>
  <c r="I217" i="81"/>
  <c r="I212" i="81"/>
  <c r="I206" i="81"/>
  <c r="I204" i="81"/>
  <c r="I199" i="81"/>
  <c r="I193" i="81"/>
  <c r="I189" i="81"/>
  <c r="I188" i="81"/>
  <c r="I1433" i="81"/>
  <c r="I1378" i="81"/>
  <c r="I1368" i="81"/>
  <c r="I715" i="81"/>
  <c r="I611" i="81"/>
  <c r="I581" i="81"/>
  <c r="I502" i="81"/>
  <c r="I411" i="81"/>
  <c r="I407" i="81"/>
  <c r="I173" i="81"/>
  <c r="I172" i="81"/>
  <c r="I170" i="81"/>
  <c r="I159" i="81"/>
  <c r="I226" i="81"/>
  <c r="I223" i="81"/>
  <c r="I205" i="81"/>
  <c r="I135" i="81"/>
  <c r="I130" i="81"/>
  <c r="I129" i="81"/>
  <c r="I128" i="81"/>
  <c r="I84" i="81"/>
  <c r="I68" i="81"/>
  <c r="I67" i="81"/>
  <c r="I63" i="81"/>
  <c r="I54" i="81"/>
  <c r="I51" i="81"/>
  <c r="I50" i="81"/>
  <c r="I47" i="81"/>
  <c r="I591" i="81"/>
  <c r="I561" i="81"/>
  <c r="I557" i="81"/>
  <c r="I455" i="81"/>
  <c r="I798" i="81"/>
  <c r="I782" i="81"/>
  <c r="I616" i="81"/>
  <c r="I525" i="81"/>
  <c r="I521" i="81"/>
  <c r="I230" i="81"/>
  <c r="I431" i="81"/>
  <c r="I418" i="81"/>
  <c r="I417" i="81"/>
  <c r="I171" i="81"/>
  <c r="I1446" i="81"/>
  <c r="I1379" i="81"/>
  <c r="I761" i="81"/>
  <c r="I750" i="81"/>
  <c r="I749" i="81"/>
  <c r="I678" i="81"/>
  <c r="I598" i="81"/>
  <c r="I540" i="81"/>
  <c r="I489" i="81"/>
  <c r="I465" i="81"/>
  <c r="I966" i="81"/>
  <c r="I43" i="81"/>
  <c r="I883" i="81"/>
  <c r="N69" i="81"/>
  <c r="N70" i="81" s="1"/>
  <c r="N71" i="81" s="1"/>
  <c r="N72" i="81" s="1"/>
  <c r="N73" i="81" s="1"/>
  <c r="N74" i="81" s="1"/>
  <c r="C10" i="64"/>
  <c r="C110" i="64"/>
  <c r="C30" i="64"/>
  <c r="C155" i="64"/>
  <c r="C130" i="64"/>
  <c r="C50" i="64"/>
  <c r="C11" i="64"/>
  <c r="C70" i="64"/>
  <c r="C156" i="64"/>
  <c r="C90" i="64"/>
  <c r="BY46" i="84" l="1"/>
  <c r="BY47" i="84" s="1"/>
  <c r="BY48" i="84" s="1"/>
  <c r="BY49" i="84" s="1"/>
  <c r="BY50" i="84" s="1"/>
  <c r="BY51" i="84" s="1"/>
  <c r="BY52" i="84" s="1"/>
  <c r="BY53" i="84" s="1"/>
  <c r="BY54" i="84" s="1"/>
  <c r="BY55" i="84" s="1"/>
  <c r="BY56" i="84" s="1"/>
  <c r="BY57" i="84" s="1"/>
  <c r="BY58" i="84" s="1"/>
  <c r="BY59" i="84" s="1"/>
  <c r="BY60" i="84" s="1"/>
  <c r="BY61" i="84" s="1"/>
  <c r="BY62" i="84" s="1"/>
  <c r="BY63" i="84" s="1"/>
  <c r="BY64" i="84" s="1"/>
  <c r="BY65" i="84" s="1"/>
  <c r="BY66" i="84" s="1"/>
  <c r="BY67" i="84" s="1"/>
  <c r="BY68" i="84" s="1"/>
  <c r="BY69" i="84" s="1"/>
  <c r="BY70" i="84" s="1"/>
  <c r="BY71" i="84" s="1"/>
  <c r="BY72" i="84" s="1"/>
  <c r="BY73" i="84" s="1"/>
  <c r="BY74" i="84" s="1"/>
  <c r="BY75" i="84" s="1"/>
  <c r="BY76" i="84" s="1"/>
  <c r="BY77" i="84" s="1"/>
  <c r="BY78" i="84" s="1"/>
  <c r="BY79" i="84" s="1"/>
  <c r="BY80" i="84" s="1"/>
  <c r="BY81" i="84" s="1"/>
  <c r="BY82" i="84" s="1"/>
  <c r="BY83" i="84" s="1"/>
  <c r="BY84" i="84" s="1"/>
  <c r="BY85" i="84" s="1"/>
  <c r="BY86" i="84" s="1"/>
  <c r="BY87" i="84" s="1"/>
  <c r="BY88" i="84" s="1"/>
  <c r="BY89" i="84" s="1"/>
  <c r="BY90" i="84" s="1"/>
  <c r="BY91" i="84" s="1"/>
  <c r="BY92" i="84" s="1"/>
  <c r="BY93" i="84" s="1"/>
  <c r="BY94" i="84" s="1"/>
  <c r="BY95" i="84" s="1"/>
  <c r="BY96" i="84" s="1"/>
  <c r="BY97" i="84" s="1"/>
  <c r="BY98" i="84" s="1"/>
  <c r="BY99" i="84" s="1"/>
  <c r="BY100" i="84" s="1"/>
  <c r="BY101" i="84" s="1"/>
  <c r="BY102" i="84" s="1"/>
  <c r="BY103" i="84" s="1"/>
  <c r="BY104" i="84" s="1"/>
  <c r="BY105" i="84" s="1"/>
  <c r="BY106" i="84" s="1"/>
  <c r="BY107" i="84" s="1"/>
  <c r="BY108" i="84" s="1"/>
  <c r="BY109" i="84" s="1"/>
  <c r="BY110" i="84" s="1"/>
  <c r="BY111" i="84" s="1"/>
  <c r="BY112" i="84" s="1"/>
  <c r="BY113" i="84" s="1"/>
  <c r="BY114" i="84" s="1"/>
  <c r="BY115" i="84" s="1"/>
  <c r="BY116" i="84" s="1"/>
  <c r="BY117" i="84" s="1"/>
  <c r="BY118" i="84" s="1"/>
  <c r="BY119" i="84" s="1"/>
  <c r="BY120" i="84" s="1"/>
  <c r="BY121" i="84" s="1"/>
  <c r="BY122" i="84" s="1"/>
  <c r="BY123" i="84" s="1"/>
  <c r="BY124" i="84" s="1"/>
  <c r="BY125" i="84" s="1"/>
  <c r="BY126" i="84" s="1"/>
  <c r="BY127" i="84" s="1"/>
  <c r="BY128" i="84" s="1"/>
  <c r="BY129" i="84" s="1"/>
  <c r="BY130" i="84" s="1"/>
  <c r="BY131" i="84" s="1"/>
  <c r="BY132" i="84" s="1"/>
  <c r="BY133" i="84" s="1"/>
  <c r="BY134" i="84" s="1"/>
  <c r="BY135" i="84" s="1"/>
  <c r="BY136" i="84" s="1"/>
  <c r="BY137" i="84" s="1"/>
  <c r="BY138" i="84" s="1"/>
  <c r="BY139" i="84" s="1"/>
  <c r="BY140" i="84" s="1"/>
  <c r="BY141" i="84" s="1"/>
  <c r="BY142" i="84" s="1"/>
  <c r="BY143" i="84" s="1"/>
  <c r="BY144" i="84" s="1"/>
  <c r="BY145" i="84" s="1"/>
  <c r="BY146" i="84" s="1"/>
  <c r="BY147" i="84" s="1"/>
  <c r="BY148" i="84" s="1"/>
  <c r="BY149" i="84" s="1"/>
  <c r="BY150" i="84" s="1"/>
  <c r="BY151" i="84" s="1"/>
  <c r="BY152" i="84" s="1"/>
  <c r="BY153" i="84" s="1"/>
  <c r="BY154" i="84" s="1"/>
  <c r="BY155" i="84" s="1"/>
  <c r="BY156" i="84" s="1"/>
  <c r="BY157" i="84" s="1"/>
  <c r="BY158" i="84" s="1"/>
  <c r="BY159" i="84" s="1"/>
  <c r="BY160" i="84" s="1"/>
  <c r="BY161" i="84" s="1"/>
  <c r="BY162" i="84" s="1"/>
  <c r="BY163" i="84" s="1"/>
  <c r="BY164" i="84" s="1"/>
  <c r="BY165" i="84" s="1"/>
  <c r="BY166" i="84" s="1"/>
  <c r="BY167" i="84" s="1"/>
  <c r="BY168" i="84" s="1"/>
  <c r="BY169" i="84" s="1"/>
  <c r="BY170" i="84" s="1"/>
  <c r="BY171" i="84" s="1"/>
  <c r="BY172" i="84" s="1"/>
  <c r="BY173" i="84" s="1"/>
  <c r="BY174" i="84" s="1"/>
  <c r="BY175" i="84" s="1"/>
  <c r="BY176" i="84" s="1"/>
  <c r="BY177" i="84" s="1"/>
  <c r="BY178" i="84" s="1"/>
  <c r="BY179" i="84" s="1"/>
  <c r="BY180" i="84" s="1"/>
  <c r="BY181" i="84" s="1"/>
  <c r="BY182" i="84" s="1"/>
  <c r="BY183" i="84" s="1"/>
  <c r="BY184" i="84" s="1"/>
  <c r="BY185" i="84" s="1"/>
  <c r="BY186" i="84" s="1"/>
  <c r="BY187" i="84" s="1"/>
  <c r="BY188" i="84" s="1"/>
  <c r="BY189" i="84" s="1"/>
  <c r="BY190" i="84" s="1"/>
  <c r="BY191" i="84" s="1"/>
  <c r="BY192" i="84" s="1"/>
  <c r="BY193" i="84" s="1"/>
  <c r="BY194" i="84" s="1"/>
  <c r="BY195" i="84" s="1"/>
  <c r="BY196" i="84" s="1"/>
  <c r="BY197" i="84" s="1"/>
  <c r="BY198" i="84" s="1"/>
  <c r="BY199" i="84" s="1"/>
  <c r="BY200" i="84" s="1"/>
  <c r="BY201" i="84" s="1"/>
  <c r="BY202" i="84" s="1"/>
  <c r="BY203" i="84" s="1"/>
  <c r="BY204" i="84" s="1"/>
  <c r="BY205" i="84" s="1"/>
  <c r="BY206" i="84" s="1"/>
  <c r="BY207" i="84" s="1"/>
  <c r="BY208" i="84" s="1"/>
  <c r="BY209" i="84" s="1"/>
  <c r="BY210" i="84" s="1"/>
  <c r="BY211" i="84" s="1"/>
  <c r="BY212" i="84" s="1"/>
  <c r="BY213" i="84" s="1"/>
  <c r="BY214" i="84" s="1"/>
  <c r="BY215" i="84" s="1"/>
  <c r="BY216" i="84" s="1"/>
  <c r="BY217" i="84" s="1"/>
  <c r="BY218" i="84" s="1"/>
  <c r="BY219" i="84" s="1"/>
  <c r="BY220" i="84" s="1"/>
  <c r="BY221" i="84" s="1"/>
  <c r="BY222" i="84" s="1"/>
  <c r="BY223" i="84" s="1"/>
  <c r="BY224" i="84" s="1"/>
  <c r="BY225" i="84" s="1"/>
  <c r="BY226" i="84" s="1"/>
  <c r="BY227" i="84" s="1"/>
  <c r="BY228" i="84" s="1"/>
  <c r="BY229" i="84" s="1"/>
  <c r="BY230" i="84" s="1"/>
  <c r="BY231" i="84" s="1"/>
  <c r="BY232" i="84" s="1"/>
  <c r="BY233" i="84" s="1"/>
  <c r="BY234" i="84" s="1"/>
  <c r="BY235" i="84" s="1"/>
  <c r="BY236" i="84" s="1"/>
  <c r="BY237" i="84" s="1"/>
  <c r="BY238" i="84" s="1"/>
  <c r="BY239" i="84" s="1"/>
  <c r="BY240" i="84" s="1"/>
  <c r="BY241" i="84" s="1"/>
  <c r="BY242" i="84" s="1"/>
  <c r="BY243" i="84" s="1"/>
  <c r="BY244" i="84" s="1"/>
  <c r="BY245" i="84" s="1"/>
  <c r="BY246" i="84" s="1"/>
  <c r="BY247" i="84" s="1"/>
  <c r="BY248" i="84" s="1"/>
  <c r="BY249" i="84" s="1"/>
  <c r="BY250" i="84" s="1"/>
  <c r="BY251" i="84" s="1"/>
  <c r="BY252" i="84" s="1"/>
  <c r="BY253" i="84" s="1"/>
  <c r="BY254" i="84" s="1"/>
  <c r="BY255" i="84" s="1"/>
  <c r="BY256" i="84" s="1"/>
  <c r="BY257" i="84" s="1"/>
  <c r="BY258" i="84" s="1"/>
  <c r="BY259" i="84" s="1"/>
  <c r="BY260" i="84" s="1"/>
  <c r="BY261" i="84" s="1"/>
  <c r="BY262" i="84" s="1"/>
  <c r="BY263" i="84" s="1"/>
  <c r="BY264" i="84" s="1"/>
  <c r="BY265" i="84" s="1"/>
  <c r="BY266" i="84" s="1"/>
  <c r="BY267" i="84" s="1"/>
  <c r="BY268" i="84" s="1"/>
  <c r="BY269" i="84" s="1"/>
  <c r="BY270" i="84" s="1"/>
  <c r="BY2" i="84"/>
  <c r="D54" i="60" s="1"/>
  <c r="D284" i="64" s="1"/>
  <c r="D33" i="60"/>
  <c r="D277" i="64" s="1"/>
  <c r="C111" i="64"/>
  <c r="C51" i="64"/>
  <c r="C31" i="64"/>
  <c r="C131" i="64"/>
  <c r="C71" i="64"/>
  <c r="C12" i="64"/>
  <c r="C91" i="64"/>
  <c r="C157" i="64"/>
  <c r="C52" i="64" l="1"/>
  <c r="C32" i="64"/>
  <c r="C112" i="64"/>
  <c r="C132" i="64"/>
  <c r="C13" i="64"/>
  <c r="C158" i="64"/>
  <c r="C53" i="64"/>
  <c r="C72" i="64"/>
  <c r="C92" i="64"/>
  <c r="C33" i="64" l="1"/>
  <c r="C113" i="64"/>
  <c r="C133" i="64"/>
  <c r="C14" i="64"/>
  <c r="C54" i="64"/>
  <c r="C93" i="64"/>
  <c r="C73" i="64"/>
  <c r="C159" i="64"/>
  <c r="C34" i="64" l="1"/>
  <c r="C114" i="64"/>
  <c r="C134" i="64"/>
  <c r="C94" i="64"/>
  <c r="C160" i="64"/>
  <c r="C55" i="64"/>
  <c r="C74" i="64"/>
  <c r="C15" i="64"/>
  <c r="C115" i="64" l="1"/>
  <c r="C35" i="64"/>
  <c r="C135" i="64"/>
  <c r="C161" i="64"/>
  <c r="C75" i="64"/>
  <c r="C56" i="64"/>
  <c r="C16" i="64"/>
  <c r="C95" i="64"/>
  <c r="C116" i="64" l="1"/>
  <c r="C36" i="64"/>
  <c r="C136" i="64"/>
  <c r="C96" i="64"/>
  <c r="C76" i="64"/>
  <c r="C17" i="64"/>
  <c r="C57" i="64"/>
  <c r="C162" i="64"/>
  <c r="C117" i="64" l="1"/>
  <c r="C37" i="64"/>
  <c r="C137" i="64"/>
  <c r="C163" i="64"/>
  <c r="C77" i="64"/>
  <c r="C97" i="64"/>
  <c r="C58" i="64"/>
  <c r="C18" i="64"/>
  <c r="C118" i="64" l="1"/>
  <c r="C38" i="64"/>
  <c r="C138" i="64"/>
  <c r="C78" i="64"/>
  <c r="C19" i="64"/>
  <c r="C59" i="64"/>
  <c r="C98" i="64"/>
  <c r="C164" i="64"/>
  <c r="C39" i="64" l="1"/>
  <c r="C119" i="64"/>
  <c r="C139" i="64"/>
  <c r="C99" i="64"/>
  <c r="C20" i="64"/>
  <c r="C165" i="64"/>
  <c r="C60" i="64"/>
  <c r="C79" i="64"/>
  <c r="C120" i="64" l="1"/>
  <c r="C40" i="64"/>
  <c r="C140" i="64"/>
  <c r="C80" i="64"/>
  <c r="C61" i="64"/>
  <c r="C166" i="64"/>
  <c r="C100" i="64"/>
  <c r="C21" i="64"/>
  <c r="C41" i="64" l="1"/>
  <c r="C121" i="64"/>
  <c r="C141" i="64"/>
  <c r="C22" i="64"/>
  <c r="C167" i="64"/>
  <c r="C101" i="64"/>
  <c r="C62" i="64"/>
  <c r="C81" i="64"/>
  <c r="C122" i="64" l="1"/>
  <c r="C42" i="64"/>
  <c r="C142" i="64"/>
  <c r="C82" i="64"/>
  <c r="C23" i="64"/>
  <c r="C102" i="64"/>
  <c r="C63" i="64"/>
  <c r="C168" i="64"/>
  <c r="C43" i="64" l="1"/>
  <c r="C123" i="64"/>
  <c r="C143" i="64"/>
  <c r="C103" i="64"/>
  <c r="C24" i="64"/>
  <c r="C169" i="64"/>
  <c r="C64" i="64"/>
  <c r="C83" i="64"/>
  <c r="C44" i="64" l="1"/>
  <c r="C124" i="64"/>
  <c r="C144" i="64"/>
  <c r="C84" i="64"/>
  <c r="C65" i="64"/>
  <c r="C170" i="64"/>
  <c r="C25" i="64"/>
  <c r="C104" i="64"/>
  <c r="C125" i="64" l="1"/>
  <c r="C45" i="64"/>
  <c r="C145" i="64"/>
  <c r="C171" i="64"/>
  <c r="C105" i="64"/>
  <c r="C66" i="64"/>
  <c r="C26" i="64"/>
  <c r="C85" i="64"/>
  <c r="C46" i="64" l="1"/>
  <c r="C126" i="64"/>
  <c r="C146" i="64"/>
  <c r="C106" i="64"/>
  <c r="C27" i="64"/>
  <c r="C67" i="64"/>
  <c r="C86" i="64"/>
  <c r="C172" i="64"/>
  <c r="C47" i="64" l="1"/>
  <c r="C127" i="64"/>
  <c r="C173" i="64"/>
  <c r="C147" i="64"/>
  <c r="C87" i="64"/>
  <c r="C107" i="64"/>
  <c r="C174" i="64" l="1"/>
  <c r="C175" i="64" l="1"/>
  <c r="C176" i="64" l="1"/>
  <c r="C177" i="64" l="1"/>
  <c r="C178" i="64" l="1"/>
  <c r="C179" i="64" l="1"/>
  <c r="C180" i="64" l="1"/>
  <c r="C181" i="64" l="1"/>
  <c r="C182" i="64" l="1"/>
  <c r="C183" i="64" l="1"/>
  <c r="C184" i="64" l="1"/>
  <c r="C185" i="64" l="1"/>
  <c r="C186" i="64" l="1"/>
  <c r="C187" i="64" l="1"/>
  <c r="C188" i="64" l="1"/>
  <c r="C189" i="64" l="1"/>
  <c r="C190" i="64" l="1"/>
  <c r="C191" i="64" l="1"/>
  <c r="C192" i="64" l="1"/>
  <c r="C193" i="64" l="1"/>
  <c r="C194" i="64" l="1"/>
  <c r="C195" i="64" l="1"/>
  <c r="C196" i="64" l="1"/>
  <c r="C197" i="64" l="1"/>
  <c r="C198" i="64" l="1"/>
  <c r="C199" i="64" l="1"/>
  <c r="C200" i="64" l="1"/>
  <c r="C201" i="64" l="1"/>
  <c r="C202" i="64" l="1"/>
  <c r="C203" i="64" l="1"/>
  <c r="C204" i="64" l="1"/>
  <c r="C205" i="64" l="1"/>
  <c r="C206" i="64" l="1"/>
  <c r="C207" i="64" l="1"/>
  <c r="C208" i="64" l="1"/>
  <c r="C209" i="64" l="1"/>
  <c r="C210" i="64" l="1"/>
  <c r="C211" i="64" l="1"/>
  <c r="C212" i="64" l="1"/>
  <c r="C213" i="64" l="1"/>
  <c r="C214" i="64" l="1"/>
  <c r="C215" i="64" l="1"/>
  <c r="C216" i="64" l="1"/>
  <c r="C217" i="64" l="1"/>
  <c r="C218" i="64" l="1"/>
  <c r="C219" i="64" l="1"/>
  <c r="C220" i="64" l="1"/>
  <c r="C221" i="64" l="1"/>
  <c r="C222" i="64" l="1"/>
  <c r="C223" i="64" l="1"/>
  <c r="C224" i="64" l="1"/>
  <c r="C225" i="64" l="1"/>
  <c r="C226" i="64" l="1"/>
  <c r="C227" i="64" l="1"/>
  <c r="C228" i="64" l="1"/>
  <c r="C229" i="64" l="1"/>
  <c r="C230" i="64" l="1"/>
  <c r="C231" i="64" l="1"/>
  <c r="C232" i="64" l="1"/>
  <c r="C233" i="64" l="1"/>
  <c r="C234" i="64" l="1"/>
  <c r="C235" i="64" l="1"/>
  <c r="C236" i="64" l="1"/>
  <c r="C237" i="64" l="1"/>
  <c r="C238" i="64" l="1"/>
  <c r="C239" i="64" l="1"/>
  <c r="C240" i="64" l="1"/>
  <c r="C241" i="64" l="1"/>
  <c r="C242" i="64" l="1"/>
  <c r="C243" i="64" l="1"/>
  <c r="C244" i="64" l="1"/>
  <c r="C245" i="64" l="1"/>
  <c r="C246" i="64" l="1"/>
  <c r="C247" i="64" l="1"/>
  <c r="C248" i="64" l="1"/>
  <c r="C249" i="64" l="1"/>
  <c r="C250" i="64" l="1"/>
  <c r="C251" i="64" l="1"/>
  <c r="C252" i="64" l="1"/>
  <c r="C253" i="64" l="1"/>
  <c r="C254" i="64" l="1"/>
  <c r="C255" i="64" l="1"/>
  <c r="C256" i="64" l="1"/>
  <c r="C257" i="64" l="1"/>
  <c r="C258" i="64" l="1"/>
  <c r="C259" i="64" l="1"/>
  <c r="C260" i="64" l="1"/>
  <c r="C261" i="64" l="1"/>
  <c r="C262" i="64" l="1"/>
  <c r="C263" i="64" l="1"/>
  <c r="C264" i="64" l="1"/>
  <c r="C265" i="64" l="1"/>
  <c r="C266" i="64" l="1"/>
  <c r="C267" i="64" l="1"/>
  <c r="C268" i="64" l="1"/>
  <c r="C269" i="64" l="1"/>
  <c r="C270" i="64" l="1"/>
  <c r="C271" i="64" l="1"/>
  <c r="C272" i="64" l="1"/>
  <c r="C277" i="64" l="1"/>
  <c r="C278" i="64" l="1"/>
  <c r="C279" i="64" l="1"/>
  <c r="C280" i="64" l="1"/>
  <c r="C281" i="64" l="1"/>
  <c r="C282" i="64" l="1"/>
  <c r="C283" i="64" l="1"/>
  <c r="C284" i="64" l="1"/>
  <c r="C285" i="64" l="1"/>
  <c r="C286" i="6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tc={7337B686-7FB8-46A7-979F-D68B2BA667A3}</author>
    <author>tc={D054C966-7472-40C0-B4AD-96C0ABACE1EB}</author>
    <author>tc={F4832864-8D31-46AF-932F-E887FABD202B}</author>
    <author>tc={72FFC60B-BAD8-430C-A420-4700B6FABD1C}</author>
    <author>tc={DAC2794F-B382-49EF-A85C-5DDAC8228386}</author>
  </authors>
  <commentList>
    <comment ref="M7" authorId="0" shapeId="0" xr:uid="{C0EE4C7C-7CD0-42E2-9F0D-DE75082E4614}">
      <text>
        <r>
          <rPr>
            <b/>
            <sz val="9"/>
            <color indexed="81"/>
            <rFont val="Tahoma"/>
            <family val="2"/>
          </rPr>
          <t>Author:</t>
        </r>
        <r>
          <rPr>
            <sz val="9"/>
            <color indexed="81"/>
            <rFont val="Tahoma"/>
            <family val="2"/>
          </rPr>
          <t xml:space="preserve">
Global Excel Summit
</t>
        </r>
      </text>
    </comment>
    <comment ref="AT7" authorId="0" shapeId="0" xr:uid="{564985D9-E234-4DF0-8B91-DABEF23A8223}">
      <text>
        <r>
          <rPr>
            <b/>
            <sz val="9"/>
            <color indexed="81"/>
            <rFont val="Tahoma"/>
            <family val="2"/>
          </rPr>
          <t>Author:</t>
        </r>
        <r>
          <rPr>
            <sz val="9"/>
            <color indexed="81"/>
            <rFont val="Tahoma"/>
            <family val="2"/>
          </rPr>
          <t xml:space="preserve">
Global Excel Summit
</t>
        </r>
      </text>
    </comment>
    <comment ref="AB9" authorId="1" shapeId="0" xr:uid="{7337B686-7FB8-46A7-979F-D68B2BA667A3}">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Bulgaria Excel Days</t>
      </text>
    </comment>
    <comment ref="BI9" authorId="2" shapeId="0" xr:uid="{D054C966-7472-40C0-B4AD-96C0ABACE1EB}">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Bulgaria Excel Days</t>
      </text>
    </comment>
    <comment ref="AT35" authorId="0" shapeId="0" xr:uid="{5EB1A14D-EEE5-45D9-8285-A4B35B0A371C}">
      <text>
        <r>
          <rPr>
            <b/>
            <sz val="9"/>
            <color indexed="81"/>
            <rFont val="Tahoma"/>
            <family val="2"/>
          </rPr>
          <t>Author:</t>
        </r>
        <r>
          <rPr>
            <sz val="9"/>
            <color indexed="81"/>
            <rFont val="Tahoma"/>
            <family val="2"/>
          </rPr>
          <t xml:space="preserve">
Global Excel Summit
</t>
        </r>
      </text>
    </comment>
    <comment ref="BI37" authorId="3" shapeId="0" xr:uid="{F4832864-8D31-46AF-932F-E887FABD202B}">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Bulgaria Excel Days</t>
      </text>
    </comment>
    <comment ref="AT64" authorId="0" shapeId="0" xr:uid="{7E51E4F2-11A0-4F5C-8E47-DD0405951CBB}">
      <text>
        <r>
          <rPr>
            <b/>
            <sz val="9"/>
            <color indexed="81"/>
            <rFont val="Tahoma"/>
            <family val="2"/>
          </rPr>
          <t>Author:</t>
        </r>
        <r>
          <rPr>
            <sz val="9"/>
            <color indexed="81"/>
            <rFont val="Tahoma"/>
            <family val="2"/>
          </rPr>
          <t xml:space="preserve">
Global Excel Summit
</t>
        </r>
      </text>
    </comment>
    <comment ref="BI66" authorId="4" shapeId="0" xr:uid="{72FFC60B-BAD8-430C-A420-4700B6FABD1C}">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Bulgaria Excel Days</t>
      </text>
    </comment>
    <comment ref="AT91" authorId="0" shapeId="0" xr:uid="{455AA7BF-49D2-442D-B498-3B1E88233760}">
      <text>
        <r>
          <rPr>
            <b/>
            <sz val="9"/>
            <color indexed="81"/>
            <rFont val="Tahoma"/>
            <family val="2"/>
          </rPr>
          <t>Author:</t>
        </r>
        <r>
          <rPr>
            <sz val="9"/>
            <color indexed="81"/>
            <rFont val="Tahoma"/>
            <family val="2"/>
          </rPr>
          <t xml:space="preserve">
Global Excel Summit
</t>
        </r>
      </text>
    </comment>
    <comment ref="BI93" authorId="5" shapeId="0" xr:uid="{DAC2794F-B382-49EF-A85C-5DDAC8228386}">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Bulgaria Excel Days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tc={95887C88-44BB-4C8F-B420-74A691A1208B}</author>
  </authors>
  <commentList>
    <comment ref="E263" authorId="0" shapeId="0" xr:uid="{95887C88-44BB-4C8F-B420-74A691A1208B}">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We actually do not care which team won 😝 We just take the greater value of the points.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<sst xmlns="http://schemas.openxmlformats.org/spreadsheetml/2006/main" count="13018" uniqueCount="1762">
  <si>
    <t>Questions</t>
  </si>
  <si>
    <t>Level 1</t>
  </si>
  <si>
    <t>Level</t>
  </si>
  <si>
    <t>Points</t>
  </si>
  <si>
    <t>Answer</t>
  </si>
  <si>
    <t>Level 2</t>
  </si>
  <si>
    <t>Level 3</t>
  </si>
  <si>
    <t>Level 4</t>
  </si>
  <si>
    <t>Level 5</t>
  </si>
  <si>
    <t>Game</t>
  </si>
  <si>
    <t>Bonus 1</t>
  </si>
  <si>
    <t>Bonus 2</t>
  </si>
  <si>
    <t>Easy</t>
  </si>
  <si>
    <t>F</t>
  </si>
  <si>
    <t>R</t>
  </si>
  <si>
    <t>Gameplay</t>
  </si>
  <si>
    <t>Example1</t>
  </si>
  <si>
    <t>Example2</t>
  </si>
  <si>
    <t>Example3</t>
  </si>
  <si>
    <t>Example4</t>
  </si>
  <si>
    <t>Example5</t>
  </si>
  <si>
    <t>Relates to Level #</t>
  </si>
  <si>
    <t>Plays</t>
  </si>
  <si>
    <t>Moderately Easy</t>
  </si>
  <si>
    <t>Hard</t>
  </si>
  <si>
    <t>M</t>
  </si>
  <si>
    <t>W</t>
  </si>
  <si>
    <t>Level 6</t>
  </si>
  <si>
    <t>Example6</t>
  </si>
  <si>
    <t>Bonus 3</t>
  </si>
  <si>
    <t>Bonus 4</t>
  </si>
  <si>
    <t>Bonus 5</t>
  </si>
  <si>
    <t>N/A</t>
  </si>
  <si>
    <t>Level 7</t>
  </si>
  <si>
    <t>General Instructions</t>
  </si>
  <si>
    <t>Scoring</t>
  </si>
  <si>
    <t>Medium</t>
  </si>
  <si>
    <t>Water</t>
  </si>
  <si>
    <t>Select your answer from dropdown selections provided in the Green Answer cells.</t>
  </si>
  <si>
    <t>List</t>
  </si>
  <si>
    <t>Question #</t>
  </si>
  <si>
    <t>Your Answer</t>
  </si>
  <si>
    <t>Game #</t>
  </si>
  <si>
    <t>Case</t>
  </si>
  <si>
    <t>Entering Answers</t>
  </si>
  <si>
    <t>Hints:</t>
  </si>
  <si>
    <t>Your Answers</t>
  </si>
  <si>
    <t>2024 Online Round 2</t>
  </si>
  <si>
    <t xml:space="preserve">The points for each question are given on the answer tabs. A total of 2,000 points are available across all three cases.  In addition, students who earn at least 1,800 question points and submit their models in less than two hours will receive 20 extra points for each full minute of time remaining. Students who submit their models after two hours will lose 40 points for each minute of excess time. Models submitted later than two hours and fifteen minutes after the starting time will be disqualified and will receive zero points. </t>
  </si>
  <si>
    <t>FMWC Calendar 2024</t>
  </si>
  <si>
    <t>Legend:</t>
  </si>
  <si>
    <t>FMWC Regular Stages</t>
  </si>
  <si>
    <t>Road to Las Vegas Battles</t>
  </si>
  <si>
    <t>Exhibition Events and Battles (GES)</t>
  </si>
  <si>
    <t>YEARLY CALENDARS by Vertex42.com</t>
  </si>
  <si>
    <t>https://www.vertex42.com/ExcelTemplates/yearly-calendar.html</t>
  </si>
  <si>
    <t>MECC Online Qualification Rounds</t>
  </si>
  <si>
    <t>Deborah Baker</t>
  </si>
  <si>
    <t>Randy Andrea Collins</t>
  </si>
  <si>
    <t>Nicole Howard</t>
  </si>
  <si>
    <t>Hao Ning</t>
  </si>
  <si>
    <t>Roy Thomas</t>
  </si>
  <si>
    <t>Arthur Richardson</t>
  </si>
  <si>
    <t>Frank Martinez</t>
  </si>
  <si>
    <t>Du Hongwei</t>
  </si>
  <si>
    <t>Peter Jimenez</t>
  </si>
  <si>
    <t>Doris Kim</t>
  </si>
  <si>
    <t>Fathi Shahid Kumar</t>
  </si>
  <si>
    <t>Xiang Xiaoying</t>
  </si>
  <si>
    <t>Wayne Bennet</t>
  </si>
  <si>
    <t>Ralph Alvarez</t>
  </si>
  <si>
    <t>Ren Huan</t>
  </si>
  <si>
    <t>Naji Abdel</t>
  </si>
  <si>
    <t>Alexis Ramos</t>
  </si>
  <si>
    <t>Ma Zhihua</t>
  </si>
  <si>
    <t>Deborah Hall</t>
  </si>
  <si>
    <t>Xue Lihua</t>
  </si>
  <si>
    <t>Muhammed As</t>
  </si>
  <si>
    <t>Salwa Hashim</t>
  </si>
  <si>
    <t>Zuhair Khalid</t>
  </si>
  <si>
    <t>Ahmed Siddiqui</t>
  </si>
  <si>
    <t>Sulaiman Gamal</t>
  </si>
  <si>
    <t>Nadia Shaik</t>
  </si>
  <si>
    <t>Nancy Clark</t>
  </si>
  <si>
    <t>Kathleen Jessica Mitchell</t>
  </si>
  <si>
    <t>Zachary Kim</t>
  </si>
  <si>
    <t>Joan Ramirez</t>
  </si>
  <si>
    <t>Fang Meng</t>
  </si>
  <si>
    <t>Carol Parker</t>
  </si>
  <si>
    <t>Meng Chen</t>
  </si>
  <si>
    <t>Noha Hamed</t>
  </si>
  <si>
    <t>Aaron Morris</t>
  </si>
  <si>
    <t>Ghada Ismail</t>
  </si>
  <si>
    <t>Liang Yan</t>
  </si>
  <si>
    <t>Hamdi Hamdan</t>
  </si>
  <si>
    <t>Olivia Henry Mendoza</t>
  </si>
  <si>
    <t>Yang Chunyan</t>
  </si>
  <si>
    <t>Xu Qiong</t>
  </si>
  <si>
    <t>Hou Kai</t>
  </si>
  <si>
    <t>Logan Green</t>
  </si>
  <si>
    <t>Jin Long</t>
  </si>
  <si>
    <t>Michael Jones</t>
  </si>
  <si>
    <t>Dina Shaikh</t>
  </si>
  <si>
    <t>Richard Peterson</t>
  </si>
  <si>
    <t>Atif Al-Zahrani</t>
  </si>
  <si>
    <t>Cynthia James</t>
  </si>
  <si>
    <t>Ahmed Alam</t>
  </si>
  <si>
    <t>John Young</t>
  </si>
  <si>
    <t>Hany Hamed</t>
  </si>
  <si>
    <t>Cai Qiang</t>
  </si>
  <si>
    <t>Henry Bailey</t>
  </si>
  <si>
    <t>Julia Rogers</t>
  </si>
  <si>
    <t>Sahar Almutairi</t>
  </si>
  <si>
    <t>Guan Zhiwei</t>
  </si>
  <si>
    <t>Guo Yong</t>
  </si>
  <si>
    <t>Randy Gray</t>
  </si>
  <si>
    <t>Areej Yousef</t>
  </si>
  <si>
    <t>Kong Hongmei</t>
  </si>
  <si>
    <t>Zheng Ping</t>
  </si>
  <si>
    <t>Ceng Zhiqiang</t>
  </si>
  <si>
    <t>Bryan King</t>
  </si>
  <si>
    <t>Ann Reed</t>
  </si>
  <si>
    <t>Emma Bailey</t>
  </si>
  <si>
    <t>Catherine Ortiz</t>
  </si>
  <si>
    <t>Shahid Uddin</t>
  </si>
  <si>
    <t>Rachel Walker</t>
  </si>
  <si>
    <t>Raja Jaber</t>
  </si>
  <si>
    <t>Debra Moore</t>
  </si>
  <si>
    <t>Jin Xiaoyu</t>
  </si>
  <si>
    <t>Katherine Maria Jesse Martinez</t>
  </si>
  <si>
    <t>Alice Robinson</t>
  </si>
  <si>
    <t>Cynthia Flores</t>
  </si>
  <si>
    <t>Esam Abbasi</t>
  </si>
  <si>
    <t>Marwa Khan</t>
  </si>
  <si>
    <t>Xia Qiong</t>
  </si>
  <si>
    <t>Noah Thompson</t>
  </si>
  <si>
    <t>James Gomez</t>
  </si>
  <si>
    <t>Brenda Wright</t>
  </si>
  <si>
    <t>Zhu Guohua</t>
  </si>
  <si>
    <t>Duan Haiyan</t>
  </si>
  <si>
    <t>Karen Johnson</t>
  </si>
  <si>
    <t>Sohail Al-Zahrani</t>
  </si>
  <si>
    <t>Nancy Myers</t>
  </si>
  <si>
    <t>Ebrahim Saad</t>
  </si>
  <si>
    <t>Cai Xiaoyan</t>
  </si>
  <si>
    <t>Hind Mir</t>
  </si>
  <si>
    <t>Yin Zhiyong</t>
  </si>
  <si>
    <t>Hou Chunyan</t>
  </si>
  <si>
    <t>Jean Rogers</t>
  </si>
  <si>
    <t>Noah Patel</t>
  </si>
  <si>
    <t>Lin Hongyan</t>
  </si>
  <si>
    <t>Lan Long</t>
  </si>
  <si>
    <t>Wesam Sam</t>
  </si>
  <si>
    <t>Brenda George Hannah Robinson</t>
  </si>
  <si>
    <t>Nadeem Zaki</t>
  </si>
  <si>
    <t>Qi Xin</t>
  </si>
  <si>
    <t>Walter Foster</t>
  </si>
  <si>
    <t>Brenda Gray</t>
  </si>
  <si>
    <t>Mahdi Salah</t>
  </si>
  <si>
    <t>Gao Liping</t>
  </si>
  <si>
    <t>Eugene Miller</t>
  </si>
  <si>
    <t>Qi Jianhua</t>
  </si>
  <si>
    <t>Wen Xiaodong</t>
  </si>
  <si>
    <t>Meng Bin</t>
  </si>
  <si>
    <t>Willie Anderson</t>
  </si>
  <si>
    <t>Megan Cooper</t>
  </si>
  <si>
    <t>Carol Cox</t>
  </si>
  <si>
    <t>Albert Morales</t>
  </si>
  <si>
    <t>Liao Qiang</t>
  </si>
  <si>
    <t>Jin Xiaofeng</t>
  </si>
  <si>
    <t>Cai Xiaoping</t>
  </si>
  <si>
    <t>Luo Xiaoyu</t>
  </si>
  <si>
    <t>Lai Nushi</t>
  </si>
  <si>
    <t>Pamela Stewart</t>
  </si>
  <si>
    <t>Nouf Al-Qahtani</t>
  </si>
  <si>
    <t>Sajid Saleh</t>
  </si>
  <si>
    <t>Ahmed Azmi</t>
  </si>
  <si>
    <t>Cheng Hongwei</t>
  </si>
  <si>
    <t>Zahra Gamal</t>
  </si>
  <si>
    <t>Yao Ling</t>
  </si>
  <si>
    <t>Deng Lan</t>
  </si>
  <si>
    <t>Dina Shaik</t>
  </si>
  <si>
    <t>Joe Allen</t>
  </si>
  <si>
    <t>Pan Hai</t>
  </si>
  <si>
    <t>Grace Rodriguez</t>
  </si>
  <si>
    <t>Ghada Hamad</t>
  </si>
  <si>
    <t>Zhang Lin</t>
  </si>
  <si>
    <t>Mason Young</t>
  </si>
  <si>
    <t>Rasha Hadi</t>
  </si>
  <si>
    <t>Du Yin Wei Weidong</t>
  </si>
  <si>
    <t>Asma Alshammari</t>
  </si>
  <si>
    <t>Jia Lijun</t>
  </si>
  <si>
    <t>Yu Hongyan</t>
  </si>
  <si>
    <t>Yin Xiaoyu</t>
  </si>
  <si>
    <t>Eric Jackson</t>
  </si>
  <si>
    <t>Dong Yue</t>
  </si>
  <si>
    <t>Marwa Ali</t>
  </si>
  <si>
    <t>Ann Turner</t>
  </si>
  <si>
    <t>Han Xiaohua</t>
  </si>
  <si>
    <t>Rebecca Diaz</t>
  </si>
  <si>
    <t>Feng Xuan</t>
  </si>
  <si>
    <t>Eric Martin</t>
  </si>
  <si>
    <t>Roy Hernandez</t>
  </si>
  <si>
    <t>Dong Jingjing</t>
  </si>
  <si>
    <t>Waseem Saleem</t>
  </si>
  <si>
    <t>Kathleen Thompson</t>
  </si>
  <si>
    <t>Noha Alamri</t>
  </si>
  <si>
    <t>Nabeel Zuhair Shah</t>
  </si>
  <si>
    <t>Marwa Salamah</t>
  </si>
  <si>
    <t>Alexis Miller</t>
  </si>
  <si>
    <t>Saleem Alqahtani</t>
  </si>
  <si>
    <t>Yi Jianming</t>
  </si>
  <si>
    <t>Xia Cheng</t>
  </si>
  <si>
    <t>Evelyn Murphy</t>
  </si>
  <si>
    <t>Rasha Abbas</t>
  </si>
  <si>
    <t>Ehsan Ismail</t>
  </si>
  <si>
    <t>Katherine Green</t>
  </si>
  <si>
    <t>Tareq Shah</t>
  </si>
  <si>
    <t>Bryan Kelly</t>
  </si>
  <si>
    <t>Cui Xiaoli</t>
  </si>
  <si>
    <t>Wu Xiaofeng</t>
  </si>
  <si>
    <t>Wesam Almutairi</t>
  </si>
  <si>
    <t>Hao Chen</t>
  </si>
  <si>
    <t>Kyle Chavez</t>
  </si>
  <si>
    <t>Lan Zhiming</t>
  </si>
  <si>
    <t>Benjamin Williams</t>
  </si>
  <si>
    <t>Janice Rivera</t>
  </si>
  <si>
    <t>Martha Sanders</t>
  </si>
  <si>
    <t>Xia Mei</t>
  </si>
  <si>
    <t>Magdy Abbas</t>
  </si>
  <si>
    <t>Jose Jones</t>
  </si>
  <si>
    <t>Patrick Carter</t>
  </si>
  <si>
    <t>Pan Nushi</t>
  </si>
  <si>
    <t>Hind Suliman</t>
  </si>
  <si>
    <t>Areej Amer</t>
  </si>
  <si>
    <t>Xia Xiaoli</t>
  </si>
  <si>
    <t>Sajid Syed</t>
  </si>
  <si>
    <t>Qin Xiaofeng</t>
  </si>
  <si>
    <t>Xie Jianhua</t>
  </si>
  <si>
    <t>Elijah Young</t>
  </si>
  <si>
    <t>Li Zhiming</t>
  </si>
  <si>
    <t>Azhar Ahmad</t>
  </si>
  <si>
    <t>Doris Peterson</t>
  </si>
  <si>
    <t>Ann Price</t>
  </si>
  <si>
    <t>Beverly James</t>
  </si>
  <si>
    <t>Grace Ward</t>
  </si>
  <si>
    <t>Zhao Xiaomei</t>
  </si>
  <si>
    <t>Zhu Min</t>
  </si>
  <si>
    <t>Naeem Saad</t>
  </si>
  <si>
    <t>Ge Xiaomei</t>
  </si>
  <si>
    <t>Chen Xiang</t>
  </si>
  <si>
    <t>Zou Lin</t>
  </si>
  <si>
    <t>Eng Saeed</t>
  </si>
  <si>
    <t>Christian Collins</t>
  </si>
  <si>
    <t>Yuan Shu</t>
  </si>
  <si>
    <t>Lin Guohua</t>
  </si>
  <si>
    <t>Jia Xiaoyu</t>
  </si>
  <si>
    <t>Ghada Ansari</t>
  </si>
  <si>
    <t>Sun Zhong Hongyan</t>
  </si>
  <si>
    <t>Ahmad Ahmed</t>
  </si>
  <si>
    <t>Ebrahim Ahmed</t>
  </si>
  <si>
    <t>Abdulmohsen Abdo</t>
  </si>
  <si>
    <t>Nancy Green</t>
  </si>
  <si>
    <t>Tareq Elsayed</t>
  </si>
  <si>
    <t>Sahar Jaber</t>
  </si>
  <si>
    <t>Terry Lopez</t>
  </si>
  <si>
    <t>Hind Hashim</t>
  </si>
  <si>
    <t>Hao Kai</t>
  </si>
  <si>
    <t>Yao Na</t>
  </si>
  <si>
    <t>Xiao Xiaodong</t>
  </si>
  <si>
    <t>Amy Davis</t>
  </si>
  <si>
    <t>Maram Mahdi Faiz Mohammad</t>
  </si>
  <si>
    <t>Eng Hadi</t>
  </si>
  <si>
    <t>Guan Weiwei</t>
  </si>
  <si>
    <t>Haifa Salamah</t>
  </si>
  <si>
    <t>Sajid Al-Harbi</t>
  </si>
  <si>
    <t>Eman Alshehri</t>
  </si>
  <si>
    <t>Hanan Hashim</t>
  </si>
  <si>
    <t>Xue Zhiming</t>
  </si>
  <si>
    <t>Zhao Meng</t>
  </si>
  <si>
    <t>Maryam Rahman</t>
  </si>
  <si>
    <t>Nidal Rahman</t>
  </si>
  <si>
    <t>Ramzi Khalil</t>
  </si>
  <si>
    <t>Xiong Meng</t>
  </si>
  <si>
    <t>Theresa Williams</t>
  </si>
  <si>
    <t>Haytham As</t>
  </si>
  <si>
    <t>Khalil Taha</t>
  </si>
  <si>
    <t>Duan Xiaomei</t>
  </si>
  <si>
    <t>Joan Collins</t>
  </si>
  <si>
    <t>Noha Arshad Abu</t>
  </si>
  <si>
    <t>Maha Ahmad</t>
  </si>
  <si>
    <t>Fu Hongwei</t>
  </si>
  <si>
    <t>Zheng Li</t>
  </si>
  <si>
    <t>Taher Al-Zahrani</t>
  </si>
  <si>
    <t>Jia Jianfeng</t>
  </si>
  <si>
    <t>Zhu Peng</t>
  </si>
  <si>
    <t>Qasim Ahmed</t>
  </si>
  <si>
    <t>Waseem Ghada Alzahrani</t>
  </si>
  <si>
    <t>Ren Hongyan</t>
  </si>
  <si>
    <t>Adam Kyle Kyle Phillips</t>
  </si>
  <si>
    <t>Kimberly Williams</t>
  </si>
  <si>
    <t>Ihab Abu</t>
  </si>
  <si>
    <t>Sameh Mansour</t>
  </si>
  <si>
    <t>Donald Turner</t>
  </si>
  <si>
    <t>Saleem Alharbi</t>
  </si>
  <si>
    <t>Logan Baker</t>
  </si>
  <si>
    <t>Lin Yue</t>
  </si>
  <si>
    <t>Lori Kelly</t>
  </si>
  <si>
    <t>Abdulmohsen Almalki</t>
  </si>
  <si>
    <t>Deng Huan</t>
  </si>
  <si>
    <t>Hind Iqbal</t>
  </si>
  <si>
    <t>Bradley Lewis</t>
  </si>
  <si>
    <t>Gary Williams</t>
  </si>
  <si>
    <t>Niu Haiyan</t>
  </si>
  <si>
    <t>Lin Long</t>
  </si>
  <si>
    <t>Zuhair Syed</t>
  </si>
  <si>
    <t>Ma Liping</t>
  </si>
  <si>
    <t>Rana Mustafa Saleh</t>
  </si>
  <si>
    <t>Naji Abbasi</t>
  </si>
  <si>
    <t>Keith Hughes</t>
  </si>
  <si>
    <t>Betty Long</t>
  </si>
  <si>
    <t>Imam Alamri</t>
  </si>
  <si>
    <t>Jordan Nelson</t>
  </si>
  <si>
    <t>Jacob Kelly</t>
  </si>
  <si>
    <t>Ramy Taha</t>
  </si>
  <si>
    <t>Sahar Al-Harbi</t>
  </si>
  <si>
    <t>Pan Zhihua</t>
  </si>
  <si>
    <t>Tahir Abu</t>
  </si>
  <si>
    <t>Shady Hasan</t>
  </si>
  <si>
    <t>Tan Yue</t>
  </si>
  <si>
    <t>Marwa Abdel</t>
  </si>
  <si>
    <t>Cui Feng Weiwei</t>
  </si>
  <si>
    <t>Larry Ward</t>
  </si>
  <si>
    <t>Christina Davis</t>
  </si>
  <si>
    <t>Kareem Karem Hashim</t>
  </si>
  <si>
    <t>Hu Xiaohua</t>
  </si>
  <si>
    <t>Donna Brown</t>
  </si>
  <si>
    <t>Zhou Ming</t>
  </si>
  <si>
    <t>Benjamin John Frances Rogers</t>
  </si>
  <si>
    <t>Patricia Baker</t>
  </si>
  <si>
    <t>Jin Yuanyuan</t>
  </si>
  <si>
    <t>Imam Yousef</t>
  </si>
  <si>
    <t>Rasha Soliman</t>
  </si>
  <si>
    <t>Pan Xiaoli</t>
  </si>
  <si>
    <t>Tian Zhiming</t>
  </si>
  <si>
    <t>Hosam Almutairi</t>
  </si>
  <si>
    <t>Imam Zaki</t>
  </si>
  <si>
    <t>Keith Sanders</t>
  </si>
  <si>
    <t>Sohail Gamal</t>
  </si>
  <si>
    <t>Ehsan Osman</t>
  </si>
  <si>
    <t>Nabeel Hamdan</t>
  </si>
  <si>
    <t>Tahir Abdallah</t>
  </si>
  <si>
    <t>Adeeb Kumar</t>
  </si>
  <si>
    <t>Han Peng</t>
  </si>
  <si>
    <t>Haytham Anwar</t>
  </si>
  <si>
    <t>Imam Amer</t>
  </si>
  <si>
    <t>Jia Yun</t>
  </si>
  <si>
    <t>Qian Yu</t>
  </si>
  <si>
    <t>Hanan Mir</t>
  </si>
  <si>
    <t>Pan Jianxin</t>
  </si>
  <si>
    <t>Marie Chavez</t>
  </si>
  <si>
    <t>Atef Jaber</t>
  </si>
  <si>
    <t>Haytham Salamah</t>
  </si>
  <si>
    <t>Kang Xiaoyan</t>
  </si>
  <si>
    <t>Jean Taylor</t>
  </si>
  <si>
    <t>Peng Xiaoling</t>
  </si>
  <si>
    <t>Ramy Hassan</t>
  </si>
  <si>
    <t>Amber Chavez</t>
  </si>
  <si>
    <t>Ahmad Hussain</t>
  </si>
  <si>
    <t>Austin Edwards</t>
  </si>
  <si>
    <t>Thomas Nelson</t>
  </si>
  <si>
    <t>Deng Yun</t>
  </si>
  <si>
    <t>Ren Zhiqiang</t>
  </si>
  <si>
    <t>Taher Hamed</t>
  </si>
  <si>
    <t>Qu Ping</t>
  </si>
  <si>
    <t>Tao Ning</t>
  </si>
  <si>
    <t>Ceng Xiaoli</t>
  </si>
  <si>
    <t>David Ramirez</t>
  </si>
  <si>
    <t>Firas Alanazi</t>
  </si>
  <si>
    <t>Laura Nguyen</t>
  </si>
  <si>
    <t>Areej Eid</t>
  </si>
  <si>
    <t>Sulaiman Shah</t>
  </si>
  <si>
    <t>Gong Xin</t>
  </si>
  <si>
    <t>He Dongmei</t>
  </si>
  <si>
    <t>Duan Lijuan</t>
  </si>
  <si>
    <t>Katherine Sanders</t>
  </si>
  <si>
    <t>Willie Mitchell</t>
  </si>
  <si>
    <t>Haifa Yousef</t>
  </si>
  <si>
    <t>Abdulhadi Shah</t>
  </si>
  <si>
    <t>Ma Cheng Jinhua</t>
  </si>
  <si>
    <t>Ronald Roberts</t>
  </si>
  <si>
    <t>Zuhair Abdulaziz</t>
  </si>
  <si>
    <t>Manal Mohamed</t>
  </si>
  <si>
    <t>Jesse Nelson</t>
  </si>
  <si>
    <t>Fathi Anwar</t>
  </si>
  <si>
    <t>Guo Jianming</t>
  </si>
  <si>
    <t>Jason Morgan</t>
  </si>
  <si>
    <t>Ding Long</t>
  </si>
  <si>
    <t>Taha Salah</t>
  </si>
  <si>
    <t>Song Ling</t>
  </si>
  <si>
    <t>Wan Xiaoling</t>
  </si>
  <si>
    <t>Salwa Mahmood</t>
  </si>
  <si>
    <t>Sulaiman Hashim</t>
  </si>
  <si>
    <t>Noha Ramy Amer</t>
  </si>
  <si>
    <t>Yin Wei</t>
  </si>
  <si>
    <t>Qiu Ning</t>
  </si>
  <si>
    <t>Wang Ming</t>
  </si>
  <si>
    <t>Yi Shan</t>
  </si>
  <si>
    <t>Wei Xing Peng Xiaoming</t>
  </si>
  <si>
    <t>Qian Nushi</t>
  </si>
  <si>
    <t>Jean Jackson</t>
  </si>
  <si>
    <t>Lu Chunyan</t>
  </si>
  <si>
    <t>Xu Wei</t>
  </si>
  <si>
    <t>Donald Carter</t>
  </si>
  <si>
    <t>Wen Wang Tan Xiaodong</t>
  </si>
  <si>
    <t>Abdulmohsen As</t>
  </si>
  <si>
    <t>Firas Ali</t>
  </si>
  <si>
    <t>Waseem Syed</t>
  </si>
  <si>
    <t>Fathi Mirza</t>
  </si>
  <si>
    <t>Peng Song</t>
  </si>
  <si>
    <t>Fayez Haifa Salamah</t>
  </si>
  <si>
    <t>Roger Lopez</t>
  </si>
  <si>
    <t>Atif Alam</t>
  </si>
  <si>
    <t>Guo Yue</t>
  </si>
  <si>
    <t>Naji Ghada Alshammari</t>
  </si>
  <si>
    <t>Jin Xuan</t>
  </si>
  <si>
    <t>Zou Xiaoming</t>
  </si>
  <si>
    <t>Adeeb Uddin</t>
  </si>
  <si>
    <t>Dai Kun</t>
  </si>
  <si>
    <t>Ryan Stewart</t>
  </si>
  <si>
    <t>Bruce Wright</t>
  </si>
  <si>
    <t>Diane Gomez</t>
  </si>
  <si>
    <t>Yan Xiaoping</t>
  </si>
  <si>
    <t>Thomas Allen</t>
  </si>
  <si>
    <t>Wang Xiaoming</t>
  </si>
  <si>
    <t>Lai Lin</t>
  </si>
  <si>
    <t>Zhu Ling</t>
  </si>
  <si>
    <t>Yuan Chunyan</t>
  </si>
  <si>
    <t>Jiang Jianjun</t>
  </si>
  <si>
    <t>Julie Campbell</t>
  </si>
  <si>
    <t>Bobby Bradley Evans</t>
  </si>
  <si>
    <t>Hong Lan</t>
  </si>
  <si>
    <t>Fang Cheng</t>
  </si>
  <si>
    <t>Nouf Abdulaziz</t>
  </si>
  <si>
    <t>Kang Zhiyong</t>
  </si>
  <si>
    <t>Harold Lopez</t>
  </si>
  <si>
    <t>Hou Bin</t>
  </si>
  <si>
    <t>Tian Hongmei</t>
  </si>
  <si>
    <t>Maria Gomez</t>
  </si>
  <si>
    <t>Betty Thompson</t>
  </si>
  <si>
    <t>Su Qiong</t>
  </si>
  <si>
    <t>Yang Ying</t>
  </si>
  <si>
    <t>Fathi Hamad</t>
  </si>
  <si>
    <t>Yi Tingting</t>
  </si>
  <si>
    <t>Michael Perez</t>
  </si>
  <si>
    <t>Manal Osman</t>
  </si>
  <si>
    <t>Arthur Debra Turner</t>
  </si>
  <si>
    <t>Noura Nasser</t>
  </si>
  <si>
    <t>Billy Thomas</t>
  </si>
  <si>
    <t>Zou Ying</t>
  </si>
  <si>
    <t>Tian Jianping</t>
  </si>
  <si>
    <t>Huang Ning</t>
  </si>
  <si>
    <t>Sohail Sam</t>
  </si>
  <si>
    <t>Brenda Richardson</t>
  </si>
  <si>
    <t>Nadia Omar</t>
  </si>
  <si>
    <t>Hamdi Baig</t>
  </si>
  <si>
    <t>Teresa Flores</t>
  </si>
  <si>
    <t>Imam Sam</t>
  </si>
  <si>
    <t>Cai Jinhua</t>
  </si>
  <si>
    <t>Lai Jin</t>
  </si>
  <si>
    <t>Yu Xiaohui</t>
  </si>
  <si>
    <t>Kevin Clark</t>
  </si>
  <si>
    <t>Heba Khalil</t>
  </si>
  <si>
    <t>Fawzi Alghamdi</t>
  </si>
  <si>
    <t>Tareq Ahmad</t>
  </si>
  <si>
    <t>Xiao Qing</t>
  </si>
  <si>
    <t>Xue Hong</t>
  </si>
  <si>
    <t>Ghada Omar</t>
  </si>
  <si>
    <t>Ghada Iqbal</t>
  </si>
  <si>
    <t>Maryam Khaled</t>
  </si>
  <si>
    <t>Jacqueline Cruz</t>
  </si>
  <si>
    <t>Ralph King</t>
  </si>
  <si>
    <t>Joseph Morgan</t>
  </si>
  <si>
    <t>Su Lijun</t>
  </si>
  <si>
    <t>Richard Susan Long</t>
  </si>
  <si>
    <t>Esam Hasan</t>
  </si>
  <si>
    <t>Brian Hall</t>
  </si>
  <si>
    <t>Mo Xiaohua</t>
  </si>
  <si>
    <t>Doris Patel</t>
  </si>
  <si>
    <t>Tahir Asma Uddin</t>
  </si>
  <si>
    <t>Xiang Ling</t>
  </si>
  <si>
    <t>Ashley Cooper</t>
  </si>
  <si>
    <t>Noah Jimenez</t>
  </si>
  <si>
    <t>Qi Deng Song</t>
  </si>
  <si>
    <t>Mo Xuemei</t>
  </si>
  <si>
    <t>Gary Phillips</t>
  </si>
  <si>
    <t>Ge Shuang</t>
  </si>
  <si>
    <t>Jose Peterson</t>
  </si>
  <si>
    <t>Shirley Ann Harold Hernandez</t>
  </si>
  <si>
    <t>Heba Mousa</t>
  </si>
  <si>
    <t>Bao Min</t>
  </si>
  <si>
    <t>Lei Kun</t>
  </si>
  <si>
    <t>Noura Awad</t>
  </si>
  <si>
    <t>Brenda Ross</t>
  </si>
  <si>
    <t>Maha Iqbal</t>
  </si>
  <si>
    <t>Qian Song</t>
  </si>
  <si>
    <t>Justin Allen</t>
  </si>
  <si>
    <t>Ziyad Alamri</t>
  </si>
  <si>
    <t>James Jackson</t>
  </si>
  <si>
    <t>Eman Al-Qahtani</t>
  </si>
  <si>
    <t>Ethan Jackson</t>
  </si>
  <si>
    <t>Hany Salamah</t>
  </si>
  <si>
    <t>Gao Tang Yanping</t>
  </si>
  <si>
    <t>Taher Uddin</t>
  </si>
  <si>
    <t>Heather Thomas</t>
  </si>
  <si>
    <t>Rebecca Sanders</t>
  </si>
  <si>
    <t>Terry Gomez</t>
  </si>
  <si>
    <t>Jennifer Brown</t>
  </si>
  <si>
    <t>Mao Jianjun</t>
  </si>
  <si>
    <t>Wan Xiong Jingjing</t>
  </si>
  <si>
    <t>Virginia Wilson</t>
  </si>
  <si>
    <t>Manal Ismail</t>
  </si>
  <si>
    <t>Walter Nelson</t>
  </si>
  <si>
    <t>Samar Alharbi</t>
  </si>
  <si>
    <t>Dennis Baker</t>
  </si>
  <si>
    <t>Yi Xiaohong</t>
  </si>
  <si>
    <t>Noha Abdulaziz</t>
  </si>
  <si>
    <t>Sameh Elsayed</t>
  </si>
  <si>
    <t>Tao Chao</t>
  </si>
  <si>
    <t>Walter Ramos</t>
  </si>
  <si>
    <t>Ren Xiaoping</t>
  </si>
  <si>
    <t>Guan Jianfeng</t>
  </si>
  <si>
    <t>Sameh Mousa</t>
  </si>
  <si>
    <t>Barbara King</t>
  </si>
  <si>
    <t>Nadeem Khaled</t>
  </si>
  <si>
    <t>Wu Xiaoming</t>
  </si>
  <si>
    <t>Ryan Murphy</t>
  </si>
  <si>
    <t>Rebecca Ramirez</t>
  </si>
  <si>
    <t>Timothy Wayne Taylor</t>
  </si>
  <si>
    <t>Xing Hui</t>
  </si>
  <si>
    <t>Mutaz Ebrahim Alanazi</t>
  </si>
  <si>
    <t>Samar Saeed</t>
  </si>
  <si>
    <t>Katherine Roberts</t>
  </si>
  <si>
    <t>Qiu Hui</t>
  </si>
  <si>
    <t>Ramy Firas Samar Al-Ghamdi</t>
  </si>
  <si>
    <t>Samar Zaki</t>
  </si>
  <si>
    <t>Chang Jianping</t>
  </si>
  <si>
    <t>Peng Chunyan</t>
  </si>
  <si>
    <t>Maria Anderson</t>
  </si>
  <si>
    <t>Medhat Amin</t>
  </si>
  <si>
    <t>Ehsan Hassan</t>
  </si>
  <si>
    <t>Shady Said</t>
  </si>
  <si>
    <t>Duan Bin</t>
  </si>
  <si>
    <t>Wang Xiaoying</t>
  </si>
  <si>
    <t>Peng Qing</t>
  </si>
  <si>
    <t>Amro Awad</t>
  </si>
  <si>
    <t>Fawzi Shaik</t>
  </si>
  <si>
    <t>Ahmad Shaheen</t>
  </si>
  <si>
    <t>Esam Mahmoud</t>
  </si>
  <si>
    <t>Doris Flores</t>
  </si>
  <si>
    <t>Tang Zhen</t>
  </si>
  <si>
    <t>Jason Robinson</t>
  </si>
  <si>
    <t>Roy Cox</t>
  </si>
  <si>
    <t>Peter Wilson</t>
  </si>
  <si>
    <t>Qiu Yuanyuan</t>
  </si>
  <si>
    <t>Taha Mansour</t>
  </si>
  <si>
    <t>Qasim Suliman</t>
  </si>
  <si>
    <t>Amber Hall</t>
  </si>
  <si>
    <t>Ren Xing</t>
  </si>
  <si>
    <t>Dai Ning</t>
  </si>
  <si>
    <t>Mustafa Shah</t>
  </si>
  <si>
    <t>Sahar Abou</t>
  </si>
  <si>
    <t>Maryam Omar</t>
  </si>
  <si>
    <t>Akram Iqbal</t>
  </si>
  <si>
    <t>Adeeb Gamal</t>
  </si>
  <si>
    <t>Samar Alqahtani</t>
  </si>
  <si>
    <t>Xing Zhihua</t>
  </si>
  <si>
    <t>Megan Rebecca Bailey</t>
  </si>
  <si>
    <t>Zhong Rong</t>
  </si>
  <si>
    <t>Juan Brenda Jerry Lopez</t>
  </si>
  <si>
    <t>Vincent Thompson</t>
  </si>
  <si>
    <t>Bruce Gutierrez</t>
  </si>
  <si>
    <t>Ryan Bennet</t>
  </si>
  <si>
    <t>Xu Dongmei</t>
  </si>
  <si>
    <t>Shirley Anderson</t>
  </si>
  <si>
    <t>Sophia Ramos</t>
  </si>
  <si>
    <t>Yao Xiaodong</t>
  </si>
  <si>
    <t>Jihad Kamal</t>
  </si>
  <si>
    <t>Hanan Abdullah</t>
  </si>
  <si>
    <t>Aaron Reyes</t>
  </si>
  <si>
    <t>Christian Ward</t>
  </si>
  <si>
    <t>Jacqueline Taylor</t>
  </si>
  <si>
    <t>Stephanie Torres</t>
  </si>
  <si>
    <t>Qin Yun</t>
  </si>
  <si>
    <t>Saleem Mirza</t>
  </si>
  <si>
    <t>Hany Zain</t>
  </si>
  <si>
    <t>Mo Na</t>
  </si>
  <si>
    <t>Patrick Garcia</t>
  </si>
  <si>
    <t>Adeeb Abdo</t>
  </si>
  <si>
    <t>Sun Xing</t>
  </si>
  <si>
    <t>Nasir Nasim Alotaibi</t>
  </si>
  <si>
    <t>Mo Gang</t>
  </si>
  <si>
    <t>Sahar Abbas</t>
  </si>
  <si>
    <t>Xiang Jianguo</t>
  </si>
  <si>
    <t>Atef Shaikh</t>
  </si>
  <si>
    <t>Emily Theresa Green</t>
  </si>
  <si>
    <t>Wei Xiaoming</t>
  </si>
  <si>
    <t>Rana Hosam Akram Ahmed</t>
  </si>
  <si>
    <t>Nasir Samar Alamri</t>
  </si>
  <si>
    <t>Maria Myers</t>
  </si>
  <si>
    <t>Mo Xiaohong</t>
  </si>
  <si>
    <t>Gu Dong Peng</t>
  </si>
  <si>
    <t>Ziyad Mirza</t>
  </si>
  <si>
    <t>Judith Gray</t>
  </si>
  <si>
    <t>Wang Hongmei</t>
  </si>
  <si>
    <t>Thomas Parker</t>
  </si>
  <si>
    <t>Yuan Xiaoling</t>
  </si>
  <si>
    <t>Ashley Taylor</t>
  </si>
  <si>
    <t>Jerry Wood</t>
  </si>
  <si>
    <t>Nabeel Saleem</t>
  </si>
  <si>
    <t>Hu Xiaoling</t>
  </si>
  <si>
    <t>Dennis Martin</t>
  </si>
  <si>
    <t>Sara Perez</t>
  </si>
  <si>
    <t>Russell Collins</t>
  </si>
  <si>
    <t>Muhammed Salem</t>
  </si>
  <si>
    <t>Helen Rodriguez</t>
  </si>
  <si>
    <t>Meng Jianming</t>
  </si>
  <si>
    <t>Fu Lin</t>
  </si>
  <si>
    <t>Eman Adeeb Nabeel Suliman</t>
  </si>
  <si>
    <t>Stephen Gonzales</t>
  </si>
  <si>
    <t>Tao Hongmei</t>
  </si>
  <si>
    <t>Bruce Sanchez</t>
  </si>
  <si>
    <t>Joyce Smith</t>
  </si>
  <si>
    <t>Naveed Salamah</t>
  </si>
  <si>
    <t>Ahmad Mir</t>
  </si>
  <si>
    <t>Esam Alamri</t>
  </si>
  <si>
    <t>Zou Weidong</t>
  </si>
  <si>
    <t>Salim Sahar Azmi</t>
  </si>
  <si>
    <t>Harold Ward</t>
  </si>
  <si>
    <t>Tan Hongyan</t>
  </si>
  <si>
    <t>Wesam Hadi</t>
  </si>
  <si>
    <t>Wang Lijun</t>
  </si>
  <si>
    <t>Patricia Howard</t>
  </si>
  <si>
    <t>Niu Shan</t>
  </si>
  <si>
    <t>Mutaz Amin</t>
  </si>
  <si>
    <t>Ziyad Kamal</t>
  </si>
  <si>
    <t>Emma Ross</t>
  </si>
  <si>
    <t>Cai Xiaoming</t>
  </si>
  <si>
    <t>Jin Laoshi</t>
  </si>
  <si>
    <t>Du Ping</t>
  </si>
  <si>
    <t>Mao Kun</t>
  </si>
  <si>
    <t>Mazin Saeed</t>
  </si>
  <si>
    <t>Salwa Mohamed</t>
  </si>
  <si>
    <t>Amy Gutierrez</t>
  </si>
  <si>
    <t>Mo Yun</t>
  </si>
  <si>
    <t>Russell Gray</t>
  </si>
  <si>
    <t>Magdy Shaheen</t>
  </si>
  <si>
    <t>Naeem Alharbi</t>
  </si>
  <si>
    <t>Wu Yi Xin</t>
  </si>
  <si>
    <t>Ramy Awad</t>
  </si>
  <si>
    <t>Ruth Peterson</t>
  </si>
  <si>
    <t>Victoria Miller</t>
  </si>
  <si>
    <t>Hanan Abdo</t>
  </si>
  <si>
    <t>Hao Cheng Xuemei</t>
  </si>
  <si>
    <t>Jessica Cox</t>
  </si>
  <si>
    <t>Noura Khalil</t>
  </si>
  <si>
    <t>Andrew Rogers</t>
  </si>
  <si>
    <t>Zhong Yun</t>
  </si>
  <si>
    <t>Marwa Alshammari</t>
  </si>
  <si>
    <t>Waseem Mousa</t>
  </si>
  <si>
    <t>Eng Zain</t>
  </si>
  <si>
    <t>Gu Qiang</t>
  </si>
  <si>
    <t>Cai Dongmei</t>
  </si>
  <si>
    <t>Ge Xin</t>
  </si>
  <si>
    <t>Meng Zhiwei</t>
  </si>
  <si>
    <t>Walter Bennet</t>
  </si>
  <si>
    <t>Han Cao Ming</t>
  </si>
  <si>
    <t>Xiang Haiyan</t>
  </si>
  <si>
    <t>Sajid Malik</t>
  </si>
  <si>
    <t>Gao Xiaojun</t>
  </si>
  <si>
    <t>Margaret Heather Nelson</t>
  </si>
  <si>
    <t>Eman Abdullah</t>
  </si>
  <si>
    <t>Christian Brooks</t>
  </si>
  <si>
    <t>Hind Gamal</t>
  </si>
  <si>
    <t>Maha Alqahtani</t>
  </si>
  <si>
    <t>Jennifer Campbell</t>
  </si>
  <si>
    <t>Gregory Scott</t>
  </si>
  <si>
    <t>Lu Chen</t>
  </si>
  <si>
    <t>Du Xiaomei</t>
  </si>
  <si>
    <t>Danielle Richardson</t>
  </si>
  <si>
    <t>Heba Syed</t>
  </si>
  <si>
    <t>Hala Alghamdi</t>
  </si>
  <si>
    <t>Areej Baig</t>
  </si>
  <si>
    <t>Zuhair Hamdan</t>
  </si>
  <si>
    <t>Hazem Mostafa</t>
  </si>
  <si>
    <t>Ihab Mahmood</t>
  </si>
  <si>
    <t>Qin Cheng</t>
  </si>
  <si>
    <t>Kang Xing</t>
  </si>
  <si>
    <t>Emma Baker</t>
  </si>
  <si>
    <t>Sahar Abdulaziz</t>
  </si>
  <si>
    <t>Robert James</t>
  </si>
  <si>
    <t>Medhat Saleh</t>
  </si>
  <si>
    <t>He Cheng</t>
  </si>
  <si>
    <t>Lawrence Hall</t>
  </si>
  <si>
    <t>Rasha Akram Abdulaziz</t>
  </si>
  <si>
    <t>Areej Hamed</t>
  </si>
  <si>
    <t>Lai Yong</t>
  </si>
  <si>
    <t>Frank Smith</t>
  </si>
  <si>
    <t>Saif Alzahrani</t>
  </si>
  <si>
    <t>Ren Xiang</t>
  </si>
  <si>
    <t>Atif Anwar</t>
  </si>
  <si>
    <t>Isabella Allen</t>
  </si>
  <si>
    <t>Fawzi Abdulaziz</t>
  </si>
  <si>
    <t>Tahir Saleh</t>
  </si>
  <si>
    <t>Gong Lihua</t>
  </si>
  <si>
    <t>Austin Jones</t>
  </si>
  <si>
    <t>Shady Ahmed</t>
  </si>
  <si>
    <t>Mo Rong</t>
  </si>
  <si>
    <t>Joyce Price</t>
  </si>
  <si>
    <t>Ghassan Salim</t>
  </si>
  <si>
    <t>Lei Xiaoyan</t>
  </si>
  <si>
    <t>Jennifer Murphy</t>
  </si>
  <si>
    <t>Samar Khan</t>
  </si>
  <si>
    <t>Gao Han</t>
  </si>
  <si>
    <t>Angela Bennet</t>
  </si>
  <si>
    <t>Tan Jingjing</t>
  </si>
  <si>
    <t>Muhammed Khaled</t>
  </si>
  <si>
    <t>Patricia Jimenez</t>
  </si>
  <si>
    <t>Qiu Haiyan</t>
  </si>
  <si>
    <t>Salwa Al-Harbi</t>
  </si>
  <si>
    <t>Dylan Alvarez</t>
  </si>
  <si>
    <t>Fang Xuan</t>
  </si>
  <si>
    <t>Taha Ismail</t>
  </si>
  <si>
    <t>Cai Yun</t>
  </si>
  <si>
    <t>Zou Zhigang</t>
  </si>
  <si>
    <t>Nadia Ahmed</t>
  </si>
  <si>
    <t>Salim Alshammari</t>
  </si>
  <si>
    <t>Mohsin Lolo Khalil</t>
  </si>
  <si>
    <t>Roger Garcia</t>
  </si>
  <si>
    <t>Ge Ling</t>
  </si>
  <si>
    <t>Theresa Anderson</t>
  </si>
  <si>
    <t>Song Lan</t>
  </si>
  <si>
    <t>Joyce Wright</t>
  </si>
  <si>
    <t>Eugene Green</t>
  </si>
  <si>
    <t>Taher Omar</t>
  </si>
  <si>
    <t>Nadia Hamdan</t>
  </si>
  <si>
    <t>Nadia As</t>
  </si>
  <si>
    <t>Rebecca Phillips</t>
  </si>
  <si>
    <t>Yu Peng</t>
  </si>
  <si>
    <t>Stephanie Walker</t>
  </si>
  <si>
    <t>Madison Edwards</t>
  </si>
  <si>
    <t>Asma Rahman</t>
  </si>
  <si>
    <t>Arthur Nguyen</t>
  </si>
  <si>
    <t>Ramy Abdallah</t>
  </si>
  <si>
    <t>Magdy Alshammari</t>
  </si>
  <si>
    <t>Evelyn Martin</t>
  </si>
  <si>
    <t>Alexander Gonzales</t>
  </si>
  <si>
    <t>Fang Shu</t>
  </si>
  <si>
    <t>Hu Shuang</t>
  </si>
  <si>
    <t>Kong Jinhua</t>
  </si>
  <si>
    <t>Sajid Zain</t>
  </si>
  <si>
    <t>Keith Wood</t>
  </si>
  <si>
    <t>Taha Nasir Mustafa Malik</t>
  </si>
  <si>
    <t>Billy Harris</t>
  </si>
  <si>
    <t>Duan Xiaoyu</t>
  </si>
  <si>
    <t>Jennifer Bailey</t>
  </si>
  <si>
    <t>Natalie Green</t>
  </si>
  <si>
    <t>Eman Khalil</t>
  </si>
  <si>
    <t>Virginia Collins</t>
  </si>
  <si>
    <t>Kareem Almalki</t>
  </si>
  <si>
    <t>Brenda Morgan</t>
  </si>
  <si>
    <t>Rasha Anwar</t>
  </si>
  <si>
    <t>Jacqueline White</t>
  </si>
  <si>
    <t>Chang Jianjun</t>
  </si>
  <si>
    <t>Ashley Hernandez</t>
  </si>
  <si>
    <t>Adeeb Hadi</t>
  </si>
  <si>
    <t>Carolyn Ross</t>
  </si>
  <si>
    <t>Lolo Ahmad</t>
  </si>
  <si>
    <t>Fang Yuanyuan</t>
  </si>
  <si>
    <t>Naveed Omar</t>
  </si>
  <si>
    <t>Nicholas Aaron Foster</t>
  </si>
  <si>
    <t>Vincent Peterson</t>
  </si>
  <si>
    <t>Mason Cooper</t>
  </si>
  <si>
    <t>Tareq Ali</t>
  </si>
  <si>
    <t>Barbara Turner</t>
  </si>
  <si>
    <t>Cao Jin</t>
  </si>
  <si>
    <t>Stephen Peterson</t>
  </si>
  <si>
    <t>Jose Kimberly Debra Kim</t>
  </si>
  <si>
    <t>Amanda Morris</t>
  </si>
  <si>
    <t>Sun Guoqiang</t>
  </si>
  <si>
    <t>Lai Zhiming</t>
  </si>
  <si>
    <t>Eng Mousa</t>
  </si>
  <si>
    <t>Ghassan Othman</t>
  </si>
  <si>
    <t>Jose Moore</t>
  </si>
  <si>
    <t>Sajid Shah</t>
  </si>
  <si>
    <t>Fu Chen</t>
  </si>
  <si>
    <t>Stephen Cook</t>
  </si>
  <si>
    <t>Xie Shu</t>
  </si>
  <si>
    <t>Deng Xiaohua</t>
  </si>
  <si>
    <t>Jihad Almutairi</t>
  </si>
  <si>
    <t>Lei Cheng</t>
  </si>
  <si>
    <t>Kang Xiaoling</t>
  </si>
  <si>
    <t>Jordan Lee</t>
  </si>
  <si>
    <t>Tan Jianhua</t>
  </si>
  <si>
    <t>Christina Garcia</t>
  </si>
  <si>
    <t>Qian Xiaojun</t>
  </si>
  <si>
    <t>Guan Zhihua</t>
  </si>
  <si>
    <t>Lin Han</t>
  </si>
  <si>
    <t>Aly Hussein</t>
  </si>
  <si>
    <t>Frank Ross</t>
  </si>
  <si>
    <t>Du Yu</t>
  </si>
  <si>
    <t>Fayez Ali</t>
  </si>
  <si>
    <t>Kamran Khalid</t>
  </si>
  <si>
    <t>Jiang Guoqiang</t>
  </si>
  <si>
    <t>Cao Shan</t>
  </si>
  <si>
    <t>Samuel Walker</t>
  </si>
  <si>
    <t>Heather Walker</t>
  </si>
  <si>
    <t>Ashley Cook</t>
  </si>
  <si>
    <t>Meng Peng</t>
  </si>
  <si>
    <t>Tahir Alzahrani</t>
  </si>
  <si>
    <t>Ashley Nelson</t>
  </si>
  <si>
    <t>Janet Gutierrez</t>
  </si>
  <si>
    <t>Shirley Martin</t>
  </si>
  <si>
    <t>Sun Lijuan</t>
  </si>
  <si>
    <t>Zhang Xiaodong</t>
  </si>
  <si>
    <t>Jessica Williams</t>
  </si>
  <si>
    <t>Lan Xiaojun</t>
  </si>
  <si>
    <t>Noah Morales</t>
  </si>
  <si>
    <t>Debra King</t>
  </si>
  <si>
    <t>Carolyn Johnson</t>
  </si>
  <si>
    <t>Mazin Khalil</t>
  </si>
  <si>
    <t>Scott Howard</t>
  </si>
  <si>
    <t>Taher Khaled</t>
  </si>
  <si>
    <t>Tang Hong</t>
  </si>
  <si>
    <t>Robert Nicole Wright</t>
  </si>
  <si>
    <t>Hosam Mahmoud</t>
  </si>
  <si>
    <t>Sohail Mansour</t>
  </si>
  <si>
    <t>Abdulhadi Hadi</t>
  </si>
  <si>
    <t>Maram Hussain</t>
  </si>
  <si>
    <t>Kamran Hussain</t>
  </si>
  <si>
    <t>Abigail Douglas Chavez</t>
  </si>
  <si>
    <t>Abdulhadi Salah</t>
  </si>
  <si>
    <t>Wang Min</t>
  </si>
  <si>
    <t>Martha Parker</t>
  </si>
  <si>
    <t>Mohsin Sultan</t>
  </si>
  <si>
    <t>Sarah Edwards</t>
  </si>
  <si>
    <t>Nidal Sajid Kamal</t>
  </si>
  <si>
    <t>Yi Na</t>
  </si>
  <si>
    <t>Nicholas Wood</t>
  </si>
  <si>
    <t>Maryam Abdullah</t>
  </si>
  <si>
    <t>Esam Jaber</t>
  </si>
  <si>
    <t>Barbara Brenda Jennifer Mitchell</t>
  </si>
  <si>
    <t>Yuan Chao</t>
  </si>
  <si>
    <t>Alexis Reyes</t>
  </si>
  <si>
    <t>Roger Hill</t>
  </si>
  <si>
    <t>Magdy Khalil</t>
  </si>
  <si>
    <t>Qasim Mohammad</t>
  </si>
  <si>
    <t>Tahir Elsayed</t>
  </si>
  <si>
    <t>Chang Di</t>
  </si>
  <si>
    <t>Michael Torres</t>
  </si>
  <si>
    <t>Wesam Taha</t>
  </si>
  <si>
    <t>Yang Lijun</t>
  </si>
  <si>
    <t>Magdy Mahmoud</t>
  </si>
  <si>
    <t>Juan Stewart</t>
  </si>
  <si>
    <t>Dai Nushi</t>
  </si>
  <si>
    <t>Cheng Chao</t>
  </si>
  <si>
    <t>Jia Hai</t>
  </si>
  <si>
    <t>Chang Kai</t>
  </si>
  <si>
    <t>Liao Jianxin</t>
  </si>
  <si>
    <t>Timothy Collins</t>
  </si>
  <si>
    <t>Fan Zhiwei</t>
  </si>
  <si>
    <t>Gary Gutierrez</t>
  </si>
  <si>
    <t>Mustafa Siddiqui</t>
  </si>
  <si>
    <t>Hamdi Elsayed</t>
  </si>
  <si>
    <t>Jin Xiaohui</t>
  </si>
  <si>
    <t>Ramy Mahmoud</t>
  </si>
  <si>
    <t>Ghassan Jaber</t>
  </si>
  <si>
    <t>Naveed Abdallah</t>
  </si>
  <si>
    <t>Ralph Torres</t>
  </si>
  <si>
    <t>Justin Walker</t>
  </si>
  <si>
    <t>Katherine Jones</t>
  </si>
  <si>
    <t>Ehsan Abbasi</t>
  </si>
  <si>
    <t>Russell Rivera</t>
  </si>
  <si>
    <t>Zhang Long</t>
  </si>
  <si>
    <t>Noah Lopez</t>
  </si>
  <si>
    <t>Lawrence Edwards</t>
  </si>
  <si>
    <t>Rana Al-Zahrani</t>
  </si>
  <si>
    <t>Qian Tan Xiaojun</t>
  </si>
  <si>
    <t>Carol Cook</t>
  </si>
  <si>
    <t>Bai Zhiming</t>
  </si>
  <si>
    <t>Xie Zhigang</t>
  </si>
  <si>
    <t>Shirley Taylor</t>
  </si>
  <si>
    <t>Ralph Walker</t>
  </si>
  <si>
    <t>Rasha Eid</t>
  </si>
  <si>
    <t>Haifa Baig</t>
  </si>
  <si>
    <t>Ahmad Kumar</t>
  </si>
  <si>
    <t>Jason Bennet</t>
  </si>
  <si>
    <t>Lolo Hamed</t>
  </si>
  <si>
    <t>Xia Xiaohui</t>
  </si>
  <si>
    <t>Xue Jianhua</t>
  </si>
  <si>
    <t>Hannah Jackson</t>
  </si>
  <si>
    <t>Shahid Abbasi</t>
  </si>
  <si>
    <t>Ji Chao</t>
  </si>
  <si>
    <t>Zhao Yu</t>
  </si>
  <si>
    <t>Khalil Omar</t>
  </si>
  <si>
    <t>Tao Xiaoyan</t>
  </si>
  <si>
    <t>Cheng Xiaojun</t>
  </si>
  <si>
    <t>Amanda Reyes</t>
  </si>
  <si>
    <t>Sun Rong</t>
  </si>
  <si>
    <t>Asma Abdulaziz</t>
  </si>
  <si>
    <t>Haifa Iqbal</t>
  </si>
  <si>
    <t>Bruce Perez</t>
  </si>
  <si>
    <t>Fan Haiyan</t>
  </si>
  <si>
    <t>Heba Salem</t>
  </si>
  <si>
    <t>Joe Hall</t>
  </si>
  <si>
    <t>David Wood</t>
  </si>
  <si>
    <t>Lin Lijun</t>
  </si>
  <si>
    <t>Ceng Xiaoyu</t>
  </si>
  <si>
    <t>Ji Jianfeng</t>
  </si>
  <si>
    <t>Yuan Peng</t>
  </si>
  <si>
    <t>Wu Jin</t>
  </si>
  <si>
    <t>Theresa Parker</t>
  </si>
  <si>
    <t>Marwa Shaik</t>
  </si>
  <si>
    <t>Pan Xiang</t>
  </si>
  <si>
    <t>Alice Ortiz</t>
  </si>
  <si>
    <t>Wayne Ruiz</t>
  </si>
  <si>
    <t>Qu Jianjun</t>
  </si>
  <si>
    <t>Imam Saad</t>
  </si>
  <si>
    <t>Charles Taylor</t>
  </si>
  <si>
    <t>Carolyn Gutierrez</t>
  </si>
  <si>
    <t>Bao Chao</t>
  </si>
  <si>
    <t>Naveed As</t>
  </si>
  <si>
    <t>Larry Reed</t>
  </si>
  <si>
    <t>Chen Yu</t>
  </si>
  <si>
    <t>Zhao Yan</t>
  </si>
  <si>
    <t>Firas Nasser</t>
  </si>
  <si>
    <t>Hamdi Kumar</t>
  </si>
  <si>
    <t>Qian Zhiqiang</t>
  </si>
  <si>
    <t>Deborah Ortiz</t>
  </si>
  <si>
    <t>Nancy Phillips</t>
  </si>
  <si>
    <t>Juan Kelly Grace Gonzales</t>
  </si>
  <si>
    <t>Wan Di</t>
  </si>
  <si>
    <t>Ren Jianping</t>
  </si>
  <si>
    <t>Mustafa Mansour</t>
  </si>
  <si>
    <t>Qin Haiyan</t>
  </si>
  <si>
    <t>Lin Mei</t>
  </si>
  <si>
    <t>Brittany Ashley Miller</t>
  </si>
  <si>
    <t>Ghassan Rana Alshammari</t>
  </si>
  <si>
    <t>Bai Jianhua</t>
  </si>
  <si>
    <t>Salwa Azmi</t>
  </si>
  <si>
    <t>Naji Shaheen</t>
  </si>
  <si>
    <t>Carl Green</t>
  </si>
  <si>
    <t>Eman Hadi</t>
  </si>
  <si>
    <t>Charlotte Ramirez</t>
  </si>
  <si>
    <t>Michelle Martinez</t>
  </si>
  <si>
    <t>Bruce Doris Rodriguez</t>
  </si>
  <si>
    <t>Naeem Hasan</t>
  </si>
  <si>
    <t>Wei Qiong</t>
  </si>
  <si>
    <t>Lei Xing</t>
  </si>
  <si>
    <t>Duan Zhiyong</t>
  </si>
  <si>
    <t>Du Long</t>
  </si>
  <si>
    <t>Akram Ahmad</t>
  </si>
  <si>
    <t>Wen Ming</t>
  </si>
  <si>
    <t>Cheryl Peterson</t>
  </si>
  <si>
    <t>Arshad Hashim</t>
  </si>
  <si>
    <t>Janet Myers</t>
  </si>
  <si>
    <t>Amro Mostafa</t>
  </si>
  <si>
    <t>Nathan Garcia</t>
  </si>
  <si>
    <t>Lauren Michelle Lopez</t>
  </si>
  <si>
    <t>Sarah Torres</t>
  </si>
  <si>
    <t>Bai Qiong</t>
  </si>
  <si>
    <t>Hazem Alghamdi</t>
  </si>
  <si>
    <t>Pamela Taylor</t>
  </si>
  <si>
    <t>Waseem Alghamdi</t>
  </si>
  <si>
    <t>Taher Salah</t>
  </si>
  <si>
    <t>Patrick Alvarez</t>
  </si>
  <si>
    <t>Ann Bennet</t>
  </si>
  <si>
    <t>Jihad Abbas</t>
  </si>
  <si>
    <t>Niu Zhiyong</t>
  </si>
  <si>
    <t>Bai Zhiwei</t>
  </si>
  <si>
    <t>Marilyn Allen</t>
  </si>
  <si>
    <t>Kevin Ramirez</t>
  </si>
  <si>
    <t>Khalil Almutairi</t>
  </si>
  <si>
    <t>Lin Yu</t>
  </si>
  <si>
    <t>Atif Khan</t>
  </si>
  <si>
    <t>Ye Lu Yue</t>
  </si>
  <si>
    <t>Cheng Long</t>
  </si>
  <si>
    <t>Jacqueline Bailey</t>
  </si>
  <si>
    <t>Deng Shuang</t>
  </si>
  <si>
    <t>Virginia Lee</t>
  </si>
  <si>
    <t>Gong Xiaohong</t>
  </si>
  <si>
    <t>Fu Yan</t>
  </si>
  <si>
    <t>Natalie Lee</t>
  </si>
  <si>
    <t>Zuhair Almutairi</t>
  </si>
  <si>
    <t>Paul Torres</t>
  </si>
  <si>
    <t>Magdy Mostafa</t>
  </si>
  <si>
    <t>Song Jianhua</t>
  </si>
  <si>
    <t>Jiang Min</t>
  </si>
  <si>
    <t>Andrew Mitchell</t>
  </si>
  <si>
    <t>Long Hai</t>
  </si>
  <si>
    <t>Aly Awad</t>
  </si>
  <si>
    <t>Nasir Hamdi Khalid</t>
  </si>
  <si>
    <t>Barbara Patel</t>
  </si>
  <si>
    <t>He Guoqiang</t>
  </si>
  <si>
    <t>He Nan</t>
  </si>
  <si>
    <t>Lauren Murphy</t>
  </si>
  <si>
    <t>Qasim Abo</t>
  </si>
  <si>
    <t>Atef Mousa</t>
  </si>
  <si>
    <t>Samuel Phillips</t>
  </si>
  <si>
    <t>Shao Chunyan</t>
  </si>
  <si>
    <t>Areej Iqbal</t>
  </si>
  <si>
    <t>Gong Kun</t>
  </si>
  <si>
    <t>Li Ying</t>
  </si>
  <si>
    <t>Xiao Xiaohong</t>
  </si>
  <si>
    <t>Qu Liping</t>
  </si>
  <si>
    <t>Qiu Long</t>
  </si>
  <si>
    <t>Kathryn Howard</t>
  </si>
  <si>
    <t>Maram Jaber</t>
  </si>
  <si>
    <t>Ghada Shaik</t>
  </si>
  <si>
    <t>Doris Gomez</t>
  </si>
  <si>
    <t>Chang Nushi</t>
  </si>
  <si>
    <t>Stephanie Lee</t>
  </si>
  <si>
    <t>Natalie Bennet</t>
  </si>
  <si>
    <t>Jehad Abdo</t>
  </si>
  <si>
    <t>Russell Bennet</t>
  </si>
  <si>
    <t>Samantha Miller</t>
  </si>
  <si>
    <t>Ding Tingting</t>
  </si>
  <si>
    <t>Arshad Eid</t>
  </si>
  <si>
    <t>Joseph Ward</t>
  </si>
  <si>
    <t>Kenneth Roberts</t>
  </si>
  <si>
    <t>Pamela Jackson</t>
  </si>
  <si>
    <t>Xia Xiaohong</t>
  </si>
  <si>
    <t>Bahaa Mostafa</t>
  </si>
  <si>
    <t>Bahaa Hamed</t>
  </si>
  <si>
    <t>Amber Thompson</t>
  </si>
  <si>
    <t>Mao Chunyan</t>
  </si>
  <si>
    <t>Jehad Almutairi</t>
  </si>
  <si>
    <t>Han Jianping</t>
  </si>
  <si>
    <t>Emma Gray</t>
  </si>
  <si>
    <t>Jihad Shaheen</t>
  </si>
  <si>
    <t>Fan Lijun</t>
  </si>
  <si>
    <t>Angela Baker</t>
  </si>
  <si>
    <t>Jia Xiaofeng</t>
  </si>
  <si>
    <t>Lei Liu</t>
  </si>
  <si>
    <t>Michelle Aaron Bryan Williams</t>
  </si>
  <si>
    <t>Eugene Nelson</t>
  </si>
  <si>
    <t>Meng Xiaoying</t>
  </si>
  <si>
    <t>Yao Lihua</t>
  </si>
  <si>
    <t>Mohsin Shaik</t>
  </si>
  <si>
    <t>Xie Jianguo</t>
  </si>
  <si>
    <t>Diana Richardson</t>
  </si>
  <si>
    <t>Amy Carter</t>
  </si>
  <si>
    <t>Ehsan Awad</t>
  </si>
  <si>
    <t>Henry Parker</t>
  </si>
  <si>
    <t>Yuan Long</t>
  </si>
  <si>
    <t>Sajid Kareem Raja Soliman</t>
  </si>
  <si>
    <t>Kong Zhiyong</t>
  </si>
  <si>
    <t>Aaron Watson</t>
  </si>
  <si>
    <t>Deng Shan</t>
  </si>
  <si>
    <t>Zou Jianping</t>
  </si>
  <si>
    <t>Nouf Abdullah</t>
  </si>
  <si>
    <t>Brandon Bennet</t>
  </si>
  <si>
    <t>Xiang Chao</t>
  </si>
  <si>
    <t>Wayne Williams</t>
  </si>
  <si>
    <t>Christian Rivera</t>
  </si>
  <si>
    <t>Wei Weidong</t>
  </si>
  <si>
    <t>Atef Alharbi</t>
  </si>
  <si>
    <t>Hazem Hussein</t>
  </si>
  <si>
    <t>Amani Ali</t>
  </si>
  <si>
    <t>Raymond Moore</t>
  </si>
  <si>
    <t>Faiz Hashim</t>
  </si>
  <si>
    <t>Chang Tian Xuan</t>
  </si>
  <si>
    <t>Alice Thomas</t>
  </si>
  <si>
    <t>Abdulhadi Aziz</t>
  </si>
  <si>
    <t>Alan Campbell</t>
  </si>
  <si>
    <t>Saleem Alshammari</t>
  </si>
  <si>
    <t>Duan Chao</t>
  </si>
  <si>
    <t>Bao Nushi</t>
  </si>
  <si>
    <t>Hind Alotaibi</t>
  </si>
  <si>
    <t>Ding Qiong</t>
  </si>
  <si>
    <t>Xing Xiaoyan</t>
  </si>
  <si>
    <t>Liu Xiaoping</t>
  </si>
  <si>
    <t>Noura Heba Salwa Saleem</t>
  </si>
  <si>
    <t>Areej Abdel</t>
  </si>
  <si>
    <t>Tao Yuanyuan</t>
  </si>
  <si>
    <t>Haifa Malik</t>
  </si>
  <si>
    <t>Heba Zaki</t>
  </si>
  <si>
    <t>Hind Alzahrani</t>
  </si>
  <si>
    <t>Joshua Cooper</t>
  </si>
  <si>
    <t>Katherine Parker</t>
  </si>
  <si>
    <t>Saleem Tareq Faiz Hadi</t>
  </si>
  <si>
    <t>Mao Xiaohong</t>
  </si>
  <si>
    <t>Betty Reyes</t>
  </si>
  <si>
    <t>Tahir Jaber</t>
  </si>
  <si>
    <t>Salwa Khan</t>
  </si>
  <si>
    <t>Alexis Wilson</t>
  </si>
  <si>
    <t>Heba Gamal</t>
  </si>
  <si>
    <t>Xiang Meng</t>
  </si>
  <si>
    <t>Fayez Malik</t>
  </si>
  <si>
    <t>Sohail Mahmoud</t>
  </si>
  <si>
    <t>Taher Saleem</t>
  </si>
  <si>
    <t>Xu Di</t>
  </si>
  <si>
    <t>Hu Song</t>
  </si>
  <si>
    <t>Ceng Xin</t>
  </si>
  <si>
    <t>Arshad Hamdan</t>
  </si>
  <si>
    <t>Zuhair Abdo</t>
  </si>
  <si>
    <t>Sharon Wilson</t>
  </si>
  <si>
    <t>Asma Amer</t>
  </si>
  <si>
    <t>Douglas Collins</t>
  </si>
  <si>
    <t>Hu Gong Qiang</t>
  </si>
  <si>
    <t>Rachel Wood</t>
  </si>
  <si>
    <t>Fang Kun</t>
  </si>
  <si>
    <t>Teresa Cook</t>
  </si>
  <si>
    <t>Kevin Lopez</t>
  </si>
  <si>
    <t>Ihab Abbasi</t>
  </si>
  <si>
    <t>Ahmed Said</t>
  </si>
  <si>
    <t>Zhang Xin</t>
  </si>
  <si>
    <t>Qu Jianhua</t>
  </si>
  <si>
    <t>Esam Mohamed</t>
  </si>
  <si>
    <t>Atef Alanazi</t>
  </si>
  <si>
    <t>Austin Kenneth Murphy</t>
  </si>
  <si>
    <t>Esam Eid</t>
  </si>
  <si>
    <t>Barbara Cook</t>
  </si>
  <si>
    <t>Eric Cruz</t>
  </si>
  <si>
    <t>Isabella Jesse Diaz</t>
  </si>
  <si>
    <t>Judith Gomez</t>
  </si>
  <si>
    <t>Eng Al-Ghamdi</t>
  </si>
  <si>
    <t>Linda Richardson</t>
  </si>
  <si>
    <t>Daniel Ward</t>
  </si>
  <si>
    <t>Douglas Rogers</t>
  </si>
  <si>
    <t>Maha Al-Zahrani</t>
  </si>
  <si>
    <t>Ghada Mirza</t>
  </si>
  <si>
    <t>Qian Xiaohui</t>
  </si>
  <si>
    <t>Logan James</t>
  </si>
  <si>
    <t>Abigail Williams</t>
  </si>
  <si>
    <t>Bai Zhiyong</t>
  </si>
  <si>
    <t>Alexander Roberts</t>
  </si>
  <si>
    <t>Frances Diaz</t>
  </si>
  <si>
    <t>Theresa Jones</t>
  </si>
  <si>
    <t>Wei Lijuan</t>
  </si>
  <si>
    <t>Maram Mazin Abdel</t>
  </si>
  <si>
    <t>Fayez Adeeb Medhat Alzahrani</t>
  </si>
  <si>
    <t>Lei Ling</t>
  </si>
  <si>
    <t>William Clark</t>
  </si>
  <si>
    <t>Zhou Lijun</t>
  </si>
  <si>
    <t>Sandra Heather Green</t>
  </si>
  <si>
    <t>Zhao Tingting</t>
  </si>
  <si>
    <t>Brittany Foster</t>
  </si>
  <si>
    <t>Ghada Zain</t>
  </si>
  <si>
    <t>Hannah Parker</t>
  </si>
  <si>
    <t>Pamela Cooper</t>
  </si>
  <si>
    <t>Hind Uddin</t>
  </si>
  <si>
    <t>Olivia Long</t>
  </si>
  <si>
    <t>Abigail Bobby Phillips</t>
  </si>
  <si>
    <t>Yu Zhiming</t>
  </si>
  <si>
    <t>Bahaa Zain</t>
  </si>
  <si>
    <t>Ramzi Iqbal</t>
  </si>
  <si>
    <t>Qi Zhiyong</t>
  </si>
  <si>
    <t>Megan Robinson</t>
  </si>
  <si>
    <t>Frank Robinson</t>
  </si>
  <si>
    <t>Tan Min</t>
  </si>
  <si>
    <t>Bradley Cruz</t>
  </si>
  <si>
    <t>Amani Amer</t>
  </si>
  <si>
    <t>Xing Nan</t>
  </si>
  <si>
    <t>Sandra Lewis</t>
  </si>
  <si>
    <t>Ren Xiaohua</t>
  </si>
  <si>
    <t>Qian Yu Qin Wei</t>
  </si>
  <si>
    <t>Saif Hadi</t>
  </si>
  <si>
    <t>Lu Peng</t>
  </si>
  <si>
    <t>Cynthia Edwards</t>
  </si>
  <si>
    <t>Cheng Min</t>
  </si>
  <si>
    <t>Bradley Evans</t>
  </si>
  <si>
    <t>Alan Richardson</t>
  </si>
  <si>
    <t>Hind Salah</t>
  </si>
  <si>
    <t>Emily Clark</t>
  </si>
  <si>
    <t>Joshua Jackson</t>
  </si>
  <si>
    <t>Hanan Ahmad</t>
  </si>
  <si>
    <t>Yuan Lijuan</t>
  </si>
  <si>
    <t>Sohail Almutairi</t>
  </si>
  <si>
    <t>Amanda Diaz</t>
  </si>
  <si>
    <t>Billy Sanchez</t>
  </si>
  <si>
    <t>Shao Huan</t>
  </si>
  <si>
    <t>Tan Lai Xiang</t>
  </si>
  <si>
    <t>Amro Suliman</t>
  </si>
  <si>
    <t>Ziyad Khalil</t>
  </si>
  <si>
    <t>Areej Hasan</t>
  </si>
  <si>
    <t>Emma Gutierrez</t>
  </si>
  <si>
    <t>Noura Ziyad Taha</t>
  </si>
  <si>
    <t>Nicholas White</t>
  </si>
  <si>
    <t>Ji Meng</t>
  </si>
  <si>
    <t>Benjamin Foster</t>
  </si>
  <si>
    <t>Rasha Abdullah</t>
  </si>
  <si>
    <t>Firas Hamed</t>
  </si>
  <si>
    <t>Hazem Al-Zahrani</t>
  </si>
  <si>
    <t>Yao Jinhua</t>
  </si>
  <si>
    <t>Mutaz Al-Zahrani</t>
  </si>
  <si>
    <t>Areej Taha</t>
  </si>
  <si>
    <t>Alexis Murphy</t>
  </si>
  <si>
    <t>Zhu Hongwei</t>
  </si>
  <si>
    <t>Yin Lijuan</t>
  </si>
  <si>
    <t>Deng Na</t>
  </si>
  <si>
    <t>Megan Patel</t>
  </si>
  <si>
    <t>Elizabeth Turner</t>
  </si>
  <si>
    <t>Michael Davis</t>
  </si>
  <si>
    <t>Qi Laoshi</t>
  </si>
  <si>
    <t>Saif Alam</t>
  </si>
  <si>
    <t>Saif Alshammari</t>
  </si>
  <si>
    <t>Faiz Abdo</t>
  </si>
  <si>
    <t>Sahar Al-Zahrani</t>
  </si>
  <si>
    <t>Mustafa Al-Qahtani</t>
  </si>
  <si>
    <t>Mahdi Siddiqui</t>
  </si>
  <si>
    <t>Mo Jianjun</t>
  </si>
  <si>
    <t>Frank Diaz</t>
  </si>
  <si>
    <t>Jeffrey Richardson</t>
  </si>
  <si>
    <t>Sameh Khalil</t>
  </si>
  <si>
    <t>Faiz Alshehri</t>
  </si>
  <si>
    <t>Akram Saleh</t>
  </si>
  <si>
    <t>Thomas Reyes</t>
  </si>
  <si>
    <t>Shady Abo</t>
  </si>
  <si>
    <t>Kathleen Watson</t>
  </si>
  <si>
    <t>Haifa Kumar</t>
  </si>
  <si>
    <t>Hany Osman</t>
  </si>
  <si>
    <t>Shady Alghamdi</t>
  </si>
  <si>
    <t>Fayez Hamad</t>
  </si>
  <si>
    <t>Nabeel Syed</t>
  </si>
  <si>
    <t>Imam Uddin</t>
  </si>
  <si>
    <t>Duan Xiaoping</t>
  </si>
  <si>
    <t>Haytham Hamdan</t>
  </si>
  <si>
    <t>Noha Abdo</t>
  </si>
  <si>
    <t>Tan Qiong</t>
  </si>
  <si>
    <t>Emily Philip Johnson</t>
  </si>
  <si>
    <t>Nouf Hamad</t>
  </si>
  <si>
    <t>Lolo Abbas</t>
  </si>
  <si>
    <t>Magdy Saad</t>
  </si>
  <si>
    <t>Evelyn Taylor</t>
  </si>
  <si>
    <t>Maryam Abou</t>
  </si>
  <si>
    <t>Pamela Hughes</t>
  </si>
  <si>
    <t>Liao Xiaohong</t>
  </si>
  <si>
    <t>Melissa Lewis</t>
  </si>
  <si>
    <t>Sun Yanping</t>
  </si>
  <si>
    <t>Laura Scott</t>
  </si>
  <si>
    <t>Salwa Alanazi</t>
  </si>
  <si>
    <t>Jehad Hassan</t>
  </si>
  <si>
    <t>Salim Hamed</t>
  </si>
  <si>
    <t>David Young</t>
  </si>
  <si>
    <t>Kareem Abbasi</t>
  </si>
  <si>
    <t>Ghada Eid</t>
  </si>
  <si>
    <t>Hind Khan</t>
  </si>
  <si>
    <t>Peng Kai</t>
  </si>
  <si>
    <t>Luo Guohua</t>
  </si>
  <si>
    <t>Hao Lin</t>
  </si>
  <si>
    <t>Yin Shan</t>
  </si>
  <si>
    <t>Matthew Ortiz</t>
  </si>
  <si>
    <t>Kang Lijun</t>
  </si>
  <si>
    <t>Hazem Al-Ghamdi</t>
  </si>
  <si>
    <t>Yang Lan</t>
  </si>
  <si>
    <t>Song Long</t>
  </si>
  <si>
    <t>Philip Baker</t>
  </si>
  <si>
    <t>Liang Qing</t>
  </si>
  <si>
    <t>Wan Xin</t>
  </si>
  <si>
    <t>Wesam Hamad</t>
  </si>
  <si>
    <t>Yuan Nushi</t>
  </si>
  <si>
    <t>Joe Rivera</t>
  </si>
  <si>
    <t>Shahid Abou</t>
  </si>
  <si>
    <t>Zhu Cheng</t>
  </si>
  <si>
    <t>Carol King</t>
  </si>
  <si>
    <t>Deng Ping</t>
  </si>
  <si>
    <t>Elijah Wright</t>
  </si>
  <si>
    <t>Hu Hui</t>
  </si>
  <si>
    <t>Zhong Xiaoli</t>
  </si>
  <si>
    <t>Qu Kun</t>
  </si>
  <si>
    <t>Sahar Shaheen</t>
  </si>
  <si>
    <t>Anna Campbell</t>
  </si>
  <si>
    <t>Huang Haiyan</t>
  </si>
  <si>
    <t>Qin Ning</t>
  </si>
  <si>
    <t>Bryan Martin</t>
  </si>
  <si>
    <t>Qasim Abbasi</t>
  </si>
  <si>
    <t>Yan Ning</t>
  </si>
  <si>
    <t>Hou Xiaoming</t>
  </si>
  <si>
    <t>John Stewart</t>
  </si>
  <si>
    <t>Kong Kai</t>
  </si>
  <si>
    <t>Ghassan As</t>
  </si>
  <si>
    <t>Mohsin Alharbi</t>
  </si>
  <si>
    <t>Samuel Gutierrez</t>
  </si>
  <si>
    <t>Olivia Anderson</t>
  </si>
  <si>
    <t>Maryam Said</t>
  </si>
  <si>
    <t>Douglas Smith</t>
  </si>
  <si>
    <t>Hu Nan</t>
  </si>
  <si>
    <t>Austin Evans</t>
  </si>
  <si>
    <t>Christian Allen</t>
  </si>
  <si>
    <t>Sameh Baig</t>
  </si>
  <si>
    <t>Jennifer Walker</t>
  </si>
  <si>
    <t>Tan Zhiwei</t>
  </si>
  <si>
    <t>Madison Thompson</t>
  </si>
  <si>
    <t>Ashley Wilson</t>
  </si>
  <si>
    <t>Naji Syed</t>
  </si>
  <si>
    <t>Charlotte Brown</t>
  </si>
  <si>
    <t>Margaret Reyes</t>
  </si>
  <si>
    <t>Ihab Alamri</t>
  </si>
  <si>
    <t>Song Jingjing</t>
  </si>
  <si>
    <t>Qin Luo Jianming</t>
  </si>
  <si>
    <t>Roger Ramos</t>
  </si>
  <si>
    <t>Imam Ramy Esam Abdo</t>
  </si>
  <si>
    <t>Xiang Chen</t>
  </si>
  <si>
    <t>Sarah Foster</t>
  </si>
  <si>
    <t>Jose Beverly Martinez</t>
  </si>
  <si>
    <t>Justin Jones</t>
  </si>
  <si>
    <t>Raymond Watson</t>
  </si>
  <si>
    <t>Peter Nelson</t>
  </si>
  <si>
    <t>Naeem Shaik</t>
  </si>
  <si>
    <t>Xu Zhiyong</t>
  </si>
  <si>
    <t>Ebrahim Khalid</t>
  </si>
  <si>
    <t>Amanda Smith</t>
  </si>
  <si>
    <t>Dai Jianping</t>
  </si>
  <si>
    <t>Judy Wilson</t>
  </si>
  <si>
    <t>Hong Shu</t>
  </si>
  <si>
    <t>Kong Na</t>
  </si>
  <si>
    <t>Ma Dong Zhi</t>
  </si>
  <si>
    <t>Joan Jones</t>
  </si>
  <si>
    <t>Zahra Wesam Khaled</t>
  </si>
  <si>
    <t>Shirley Austin Ward</t>
  </si>
  <si>
    <t>Arthur Lopez</t>
  </si>
  <si>
    <t>Peng Zhigang</t>
  </si>
  <si>
    <t>Han Wu Lijun</t>
  </si>
  <si>
    <t>Roy James</t>
  </si>
  <si>
    <t>Medhat Eng Hassan</t>
  </si>
  <si>
    <t>Mohsin Alzahrani</t>
  </si>
  <si>
    <t>Anna Jimenez</t>
  </si>
  <si>
    <t>Dong Ren Qian Xin</t>
  </si>
  <si>
    <t>Zhou Haiyan</t>
  </si>
  <si>
    <t>Jerry Martin</t>
  </si>
  <si>
    <t>Yang Xiaoping</t>
  </si>
  <si>
    <t>Amy Chavez</t>
  </si>
  <si>
    <t>Fu Yun</t>
  </si>
  <si>
    <t>Maha Jaber</t>
  </si>
  <si>
    <t>Qiu Shuang</t>
  </si>
  <si>
    <t>Chang Yuanyuan</t>
  </si>
  <si>
    <t>Diana Sanchez</t>
  </si>
  <si>
    <t>Adeeb Kamal</t>
  </si>
  <si>
    <t>Aly Azmi</t>
  </si>
  <si>
    <t>Hamdi Zaki</t>
  </si>
  <si>
    <t>Kong Ling</t>
  </si>
  <si>
    <t>Hamdi Amin</t>
  </si>
  <si>
    <t>Gamal Mohammad</t>
  </si>
  <si>
    <t>Azhar Omar</t>
  </si>
  <si>
    <t>Samuel Gomez</t>
  </si>
  <si>
    <t>Yin Lan</t>
  </si>
  <si>
    <t>Gao Song</t>
  </si>
  <si>
    <t>Haytham Salem</t>
  </si>
  <si>
    <t>Faiz Osman</t>
  </si>
  <si>
    <t>Anthony Evans</t>
  </si>
  <si>
    <t>Ma Ping</t>
  </si>
  <si>
    <t>Amanda Walker</t>
  </si>
  <si>
    <t>Jordan Rodriguez</t>
  </si>
  <si>
    <t>Kyle Smith</t>
  </si>
  <si>
    <t>Dong Yun</t>
  </si>
  <si>
    <t>Melissa Carter</t>
  </si>
  <si>
    <t>Qasim Mousa</t>
  </si>
  <si>
    <t>Xiong Guoqiang</t>
  </si>
  <si>
    <t>Lai Zhiyong</t>
  </si>
  <si>
    <t>Lori Evans</t>
  </si>
  <si>
    <t>Kareem Alanazi</t>
  </si>
  <si>
    <t>Dina Mahmood</t>
  </si>
  <si>
    <t>William Adams</t>
  </si>
  <si>
    <t>Ye Jin</t>
  </si>
  <si>
    <t>Yao Lan</t>
  </si>
  <si>
    <t>Mao Zhen</t>
  </si>
  <si>
    <t>Larry Lewis</t>
  </si>
  <si>
    <t>Karen Morales</t>
  </si>
  <si>
    <t>Noura Mahmoud</t>
  </si>
  <si>
    <t>Nidal Ziyad Nouf Salim</t>
  </si>
  <si>
    <t>Guo Qiong</t>
  </si>
  <si>
    <t>Lai Zhiwei</t>
  </si>
  <si>
    <t>Samuel Morales</t>
  </si>
  <si>
    <t>Sajid Abbas</t>
  </si>
  <si>
    <t>Naveed Hussein</t>
  </si>
  <si>
    <t>Eng Abdallah</t>
  </si>
  <si>
    <t>Ashley Diaz</t>
  </si>
  <si>
    <t>Bobby Johnson</t>
  </si>
  <si>
    <t>Wu Xiaoping</t>
  </si>
  <si>
    <t>Su Min</t>
  </si>
  <si>
    <t>Tan Xuan</t>
  </si>
  <si>
    <t>Christine Miller</t>
  </si>
  <si>
    <t>Kathryn Cook</t>
  </si>
  <si>
    <t>Kareem Mirza</t>
  </si>
  <si>
    <t>Wei Wu Ning</t>
  </si>
  <si>
    <t>Akram Taha</t>
  </si>
  <si>
    <t>Hind Siddiqui</t>
  </si>
  <si>
    <t>Nidal Abbas</t>
  </si>
  <si>
    <t>Ma Xiaoyu</t>
  </si>
  <si>
    <t>Huang Xiang</t>
  </si>
  <si>
    <t>Abdulmohsen Ahmad</t>
  </si>
  <si>
    <t>Ghada Abdulhadi Saleem</t>
  </si>
  <si>
    <t>Liu Qiong</t>
  </si>
  <si>
    <t>Hazem Ahmad</t>
  </si>
  <si>
    <t>Shahid Zain</t>
  </si>
  <si>
    <t>Medhat Alzahrani</t>
  </si>
  <si>
    <t>Emily Gonzales</t>
  </si>
  <si>
    <t>Nidal Amer</t>
  </si>
  <si>
    <t>Cai Hongyan</t>
  </si>
  <si>
    <t>Sajid Siddiqui</t>
  </si>
  <si>
    <t>Nadia Said</t>
  </si>
  <si>
    <t>Zhou Hai</t>
  </si>
  <si>
    <t>Ann Moore</t>
  </si>
  <si>
    <t>Zhao Guohua</t>
  </si>
  <si>
    <t>Alexis Diaz</t>
  </si>
  <si>
    <t>Wang Xing</t>
  </si>
  <si>
    <t>He Rong</t>
  </si>
  <si>
    <t>Tang Lijuan</t>
  </si>
  <si>
    <t>Xia Gang</t>
  </si>
  <si>
    <t>Dong Jinhua</t>
  </si>
  <si>
    <t>Patrick Cook</t>
  </si>
  <si>
    <t>Taher Raja Sulaiman Abou</t>
  </si>
  <si>
    <t>Haifa Hussain</t>
  </si>
  <si>
    <t>Li Yong</t>
  </si>
  <si>
    <t>Dai Xing</t>
  </si>
  <si>
    <t>Lori Carter</t>
  </si>
  <si>
    <t>Yin Qiang</t>
  </si>
  <si>
    <t>Ralph Gonzales</t>
  </si>
  <si>
    <t>Pamela Peterson</t>
  </si>
  <si>
    <t>Roy Wood</t>
  </si>
  <si>
    <t>Ebrahim Alzahrani</t>
  </si>
  <si>
    <t>Yin Ming</t>
  </si>
  <si>
    <t>Mo Qiong</t>
  </si>
  <si>
    <t>Ren Gong Song</t>
  </si>
  <si>
    <t>Kelly Adams</t>
  </si>
  <si>
    <t>Ghada Malik</t>
  </si>
  <si>
    <t>Nadeem Alanazi</t>
  </si>
  <si>
    <t>Ashley Green</t>
  </si>
  <si>
    <t>Fu Qiang</t>
  </si>
  <si>
    <t>Juan Hill</t>
  </si>
  <si>
    <t>Zahra Amer</t>
  </si>
  <si>
    <t>Dina Saleem</t>
  </si>
  <si>
    <t>Brenda Peterson</t>
  </si>
  <si>
    <t>Sahar Alotaibi</t>
  </si>
  <si>
    <t>Margaret Ross</t>
  </si>
  <si>
    <t>Yuan Xiaodong</t>
  </si>
  <si>
    <t>Samar Alzahrani</t>
  </si>
  <si>
    <t>Zhu Zhiqiang</t>
  </si>
  <si>
    <t>Frances Ward</t>
  </si>
  <si>
    <t>Lauren Julia Nguyen</t>
  </si>
  <si>
    <t>Kayla Lee</t>
  </si>
  <si>
    <t>Ann Carter</t>
  </si>
  <si>
    <t>Billy Cox</t>
  </si>
  <si>
    <t>Vincent Ramos</t>
  </si>
  <si>
    <t>Julie Green</t>
  </si>
  <si>
    <t>Gabriel Flores</t>
  </si>
  <si>
    <t>Wen Yun</t>
  </si>
  <si>
    <t>Qu Wei Xiaoping</t>
  </si>
  <si>
    <t>Tahir Alamri</t>
  </si>
  <si>
    <t>Fang Jin</t>
  </si>
  <si>
    <t>Ding Nan</t>
  </si>
  <si>
    <t>Barbara Morgan</t>
  </si>
  <si>
    <t>Hong Hongyan</t>
  </si>
  <si>
    <t>Yuan Hongwei</t>
  </si>
  <si>
    <t>Amanda Hernandez</t>
  </si>
  <si>
    <t>Ihab Alshehri</t>
  </si>
  <si>
    <t>Sulaiman Ehsan Nasser</t>
  </si>
  <si>
    <t>Daniel Adams</t>
  </si>
  <si>
    <t>Ihab Haytham Abou</t>
  </si>
  <si>
    <t>Dylan Cook</t>
  </si>
  <si>
    <t>Judith Martin</t>
  </si>
  <si>
    <t>Kayla James</t>
  </si>
  <si>
    <t>Jessica Myers</t>
  </si>
  <si>
    <t>Lolo Salem</t>
  </si>
  <si>
    <t>Tian Laoshi</t>
  </si>
  <si>
    <t>Sun Cheng</t>
  </si>
  <si>
    <t>Noha Abo</t>
  </si>
  <si>
    <t>Philip Ward</t>
  </si>
  <si>
    <t>Saif Ismail</t>
  </si>
  <si>
    <t>Name</t>
  </si>
  <si>
    <t>You are hosting the Microsoft Excel Horse Derby.</t>
  </si>
  <si>
    <t>Levels 5 and 6 ask you to simulate a full race, first for a single horse then for a full heat.</t>
  </si>
  <si>
    <t>Bonus Questions #1 and #2 can be completed independent of the Levels. Bonus Questions #3 - #5 will be easier to complete after answering the associated levels first.</t>
  </si>
  <si>
    <t>How many horses are included in the 'Racing Horse Details' table?</t>
  </si>
  <si>
    <t>Which horse's base speed is the fastest?</t>
  </si>
  <si>
    <t>If all horses competed in one race, which horse would win?</t>
  </si>
  <si>
    <t>Gauging the speed.</t>
  </si>
  <si>
    <t>Horse Name</t>
  </si>
  <si>
    <t>Sunny Skipper</t>
  </si>
  <si>
    <t>Poppy Popcorn</t>
  </si>
  <si>
    <t>Mystic Moonbeam</t>
  </si>
  <si>
    <t>Zany Zeal</t>
  </si>
  <si>
    <t>Fluffy Frost</t>
  </si>
  <si>
    <t>Cosmic Cruiser</t>
  </si>
  <si>
    <t>Rex Radiance</t>
  </si>
  <si>
    <t>Sparks Sprinter</t>
  </si>
  <si>
    <t>Twirling Tornado</t>
  </si>
  <si>
    <t>Rex Razzle</t>
  </si>
  <si>
    <t>Majestic Mirage</t>
  </si>
  <si>
    <t>Mighty Meteor</t>
  </si>
  <si>
    <t>Proud Pioneer</t>
  </si>
  <si>
    <t>Flashy Firecracker</t>
  </si>
  <si>
    <t>Rocking Racer</t>
  </si>
  <si>
    <t>Peppy Ponytail</t>
  </si>
  <si>
    <t>Golden Gale</t>
  </si>
  <si>
    <t>Dapper Dandy</t>
  </si>
  <si>
    <t>Dazzling Delight</t>
  </si>
  <si>
    <t>Rushing Rapids</t>
  </si>
  <si>
    <t>Zesty Zephyr</t>
  </si>
  <si>
    <t>The first race.</t>
  </si>
  <si>
    <t>Clever Cloud</t>
  </si>
  <si>
    <t>Spirited Specter</t>
  </si>
  <si>
    <t>Sassy Storm</t>
  </si>
  <si>
    <t>Glistening Glory</t>
  </si>
  <si>
    <t>Charming Charmer</t>
  </si>
  <si>
    <t>Mellow Moonlight</t>
  </si>
  <si>
    <t>Nimble Nighthawk</t>
  </si>
  <si>
    <t>Giddy Gallant</t>
  </si>
  <si>
    <t>Luminous Legend</t>
  </si>
  <si>
    <t>Heroic Harmony</t>
  </si>
  <si>
    <t>Dynamic Dream</t>
  </si>
  <si>
    <t>Rusty Racer</t>
  </si>
  <si>
    <t>Enigmatic Ember</t>
  </si>
  <si>
    <t>Racing Rocket</t>
  </si>
  <si>
    <t>Spunky Starlight</t>
  </si>
  <si>
    <t>Lucky Lightning</t>
  </si>
  <si>
    <t>Zippy Zephyr</t>
  </si>
  <si>
    <t>Mapping the track.</t>
  </si>
  <si>
    <t>Mud</t>
  </si>
  <si>
    <t>Picking up Speed.</t>
  </si>
  <si>
    <r>
      <t xml:space="preserve">Include the impact of </t>
    </r>
    <r>
      <rPr>
        <b/>
        <i/>
        <sz val="11"/>
        <rFont val="Roboto"/>
      </rPr>
      <t>water</t>
    </r>
    <r>
      <rPr>
        <i/>
        <sz val="11"/>
        <rFont val="Roboto"/>
      </rPr>
      <t xml:space="preserve"> or </t>
    </r>
    <r>
      <rPr>
        <b/>
        <i/>
        <sz val="11"/>
        <rFont val="Roboto"/>
      </rPr>
      <t>mud</t>
    </r>
    <r>
      <rPr>
        <i/>
        <sz val="11"/>
        <rFont val="Roboto"/>
      </rPr>
      <t>.</t>
    </r>
  </si>
  <si>
    <t>Frosty Falcon</t>
  </si>
  <si>
    <t>Keen Knight</t>
  </si>
  <si>
    <t>Jazzy Jester</t>
  </si>
  <si>
    <t>Prancing Pixie</t>
  </si>
  <si>
    <t>Whimsical Whirlwind</t>
  </si>
  <si>
    <t>Frosted Fantasy</t>
  </si>
  <si>
    <t>Fiery Frenzy</t>
  </si>
  <si>
    <t>Gallant Geyser</t>
  </si>
  <si>
    <t>Galloping Gizmo</t>
  </si>
  <si>
    <t>Daring Dancer</t>
  </si>
  <si>
    <t>Gleaming Gem</t>
  </si>
  <si>
    <t>Bold Bandit</t>
  </si>
  <si>
    <t>Jolly Jumper</t>
  </si>
  <si>
    <t>Around the Track.</t>
  </si>
  <si>
    <t>Calculate the time it takes for a horse to complete the full track, in seconds.</t>
  </si>
  <si>
    <t>Do not round any interim calculations.</t>
  </si>
  <si>
    <t>Round your answer to the nearest second.</t>
  </si>
  <si>
    <t>Brilliant Breeze</t>
  </si>
  <si>
    <t>Nifty Navigator</t>
  </si>
  <si>
    <t>Sprightly Spirit</t>
  </si>
  <si>
    <t>Lively Lark</t>
  </si>
  <si>
    <t>Breezy Blizzard</t>
  </si>
  <si>
    <t>Gorgeous Glide</t>
  </si>
  <si>
    <t>Starlit Starburst</t>
  </si>
  <si>
    <t>Very Hard</t>
  </si>
  <si>
    <t>Which horse will win the race?</t>
  </si>
  <si>
    <t>Horse #1</t>
  </si>
  <si>
    <t>Horse #2</t>
  </si>
  <si>
    <t>Horse #3</t>
  </si>
  <si>
    <t>Horse #4</t>
  </si>
  <si>
    <t>Horse #5</t>
  </si>
  <si>
    <t>Jovial Jockey</t>
  </si>
  <si>
    <t>Energetic Echo</t>
  </si>
  <si>
    <t>Fleet Foot</t>
  </si>
  <si>
    <t>Dazzling Dreamer</t>
  </si>
  <si>
    <t>Jubilant Jive</t>
  </si>
  <si>
    <t>Vivid Velocity</t>
  </si>
  <si>
    <t>Shiny Shooter</t>
  </si>
  <si>
    <t>Blazing Blaze</t>
  </si>
  <si>
    <t>Bright Blaze</t>
  </si>
  <si>
    <t>Radiant Ruler</t>
  </si>
  <si>
    <t>Raging River</t>
  </si>
  <si>
    <t>Majestic Majesty</t>
  </si>
  <si>
    <t>Pondering Pegasus</t>
  </si>
  <si>
    <t>Snazzy Strider</t>
  </si>
  <si>
    <t>Dashing Dynamo</t>
  </si>
  <si>
    <t>Velvet Vortex</t>
  </si>
  <si>
    <t>STARTING LINE</t>
  </si>
  <si>
    <t>FINISH LINE</t>
  </si>
  <si>
    <t>1 Cell = 1 furlough</t>
  </si>
  <si>
    <t>Dirt</t>
  </si>
  <si>
    <t>Race Horse Data</t>
  </si>
  <si>
    <t>Base Speed
(Seconds / furlough)</t>
  </si>
  <si>
    <t>Speed Change, Water</t>
  </si>
  <si>
    <t>Speed Change, Mud</t>
  </si>
  <si>
    <t>Twilight Tango</t>
  </si>
  <si>
    <t>Whispering Willow</t>
  </si>
  <si>
    <t>Cheeky Charger</t>
  </si>
  <si>
    <t>Sunny Serenity</t>
  </si>
  <si>
    <t>Flaming Firefly</t>
  </si>
  <si>
    <t>Hasty Hurricane</t>
  </si>
  <si>
    <t>Starry Stallion</t>
  </si>
  <si>
    <t>Wandering Whisper</t>
  </si>
  <si>
    <t>Bold Blitzen</t>
  </si>
  <si>
    <t>Curious Comet</t>
  </si>
  <si>
    <t>Thrilling Thunder</t>
  </si>
  <si>
    <t>Twinkling Titan</t>
  </si>
  <si>
    <t>Primal Pulse</t>
  </si>
  <si>
    <t>Slick Silver</t>
  </si>
  <si>
    <t>Happy Hoof</t>
  </si>
  <si>
    <t>Pristine Pearl</t>
  </si>
  <si>
    <t>1, 2, 3</t>
  </si>
  <si>
    <t>First Touchdown</t>
  </si>
  <si>
    <t>Field Goal missed</t>
  </si>
  <si>
    <t>FGm</t>
  </si>
  <si>
    <t>Field Goal scored</t>
  </si>
  <si>
    <t>FGs</t>
  </si>
  <si>
    <t>Fumble</t>
  </si>
  <si>
    <t>Pass caught</t>
  </si>
  <si>
    <t>Pc</t>
  </si>
  <si>
    <r>
      <t xml:space="preserve">Example1 </t>
    </r>
    <r>
      <rPr>
        <sz val="11"/>
        <rFont val="Roboto"/>
      </rPr>
      <t>- The first touchdown (TD) is play # 8</t>
    </r>
    <r>
      <rPr>
        <b/>
        <sz val="11"/>
        <rFont val="Roboto"/>
      </rPr>
      <t>:</t>
    </r>
  </si>
  <si>
    <t>Pass dropped</t>
  </si>
  <si>
    <t>Pd</t>
  </si>
  <si>
    <t xml:space="preserve"> Play #1 is Pass caught (Pc). Play #2 is Run (R). Play #3 is Pass dropped (Pd).</t>
  </si>
  <si>
    <t>Pass intercepted</t>
  </si>
  <si>
    <t>Pi</t>
  </si>
  <si>
    <t xml:space="preserve"> Play #4 is Pass intercepted (Pi). Et cetera.</t>
  </si>
  <si>
    <t>Run</t>
  </si>
  <si>
    <t>Touchdown (TD) is the eighth play in the list of plays.</t>
  </si>
  <si>
    <t>Touchdown</t>
  </si>
  <si>
    <t>TD</t>
  </si>
  <si>
    <t>How many times does a play appear in a game?</t>
  </si>
  <si>
    <t>Game 21: Answer is between 60 and 70</t>
  </si>
  <si>
    <t>Game 22: Answer is between 1 and 10</t>
  </si>
  <si>
    <t>Game 23: Answer is between 10 and 20</t>
  </si>
  <si>
    <t>Total points scored</t>
  </si>
  <si>
    <t>How many points in total are scored in each game?</t>
  </si>
  <si>
    <t>Touchdowns are 6 points.</t>
  </si>
  <si>
    <r>
      <t xml:space="preserve">Example3 </t>
    </r>
    <r>
      <rPr>
        <sz val="11"/>
        <rFont val="Roboto"/>
      </rPr>
      <t>- Total points scored = 30.</t>
    </r>
  </si>
  <si>
    <t>18 points from touchdowns (3 * 6 points each)</t>
  </si>
  <si>
    <t>On what play does Team Two have its first play of the game?</t>
  </si>
  <si>
    <t>Team One starts off with the ball in all games.</t>
  </si>
  <si>
    <r>
      <t xml:space="preserve">Example4 </t>
    </r>
    <r>
      <rPr>
        <sz val="11"/>
        <rFont val="Roboto"/>
      </rPr>
      <t>- Team Two's first play of the game is the 10th play.</t>
    </r>
  </si>
  <si>
    <t>Team One starts off with the ball.</t>
  </si>
  <si>
    <t>On play 9, Team One scores.</t>
  </si>
  <si>
    <t>Following Team One scoring, Team Two has the ball for play # 10.</t>
  </si>
  <si>
    <t>Pd;R;Pd;Pc;R;Pd;Pc;Pc;TD;R;R;F;Pc;Pd;Pd;Pc;R;R;Pc;Pd;R;Pc;Pc;Pd;Pd;Pd;R;FGs;TD;TD;Pc;Pc;R;Pd;R;Pi;Pc;Pc;Pc;Pd;Pd;Pc;Pc;Pc;Pc;TD;R;Pc;R;R;Pi;Pc;R;Pc;FGs;Pc;R;Pc;FGm;Pd;Pc;TD;Pc;Pc;Pc;Pc;Pd;Pc;R;FGs;Pc;Pc;R;Pc;R;Pd;R;Pc;R;Pd;Pd;R;TD;Pc;R;TD;R;Pd;TD;Pd;Pc;Pi;R;Pc;Pc;Pd;Pc;R;Pc;Pd;Pd;Pc;Pc;Pd;Pc;R;Pi;Pd;Pd;Pd;R;Pc;TD;Pd;Pd;FGs;Pc;R;R;Pc;F;Pc;Pi;FGm;Pc;Pd;FGs;F;Pc;Pd;Pc;Pc;FGs;Pd;TD;Pc;Pc;F;Pc;Pc;R;TD;F;Pd;Pi;Pc;Pc;F;Pd;FGm</t>
  </si>
  <si>
    <t>Pc;Pd;Pc;Pc;R;Pc;Pi;Pd;R;R;Pc;Pc;Pd;Pd;R;Pd;Pc;R;TD;Pd;Pc;Pc;Pc;Pd;Pc;Pd;TD;Pc;Pd;Pd;Pc;R;R;Pc;TD;FGm;Pc;R;Pc;Pd;R;R;R;Pd;R;Pd;FGs;Pc;R;Pd;Pc;Pd;R;R;FGs;R;Pi;Pc;Pc;Pc;Pd;Pc;R;Pc;Pc;Pc;R;Pc;R;Pc;TD;Pc;Pc;R;Pc;Pi;R;Pc;Pc;R;Pc;R;Pc;Pc;Pd;Pc;R;Pi;Pd;Pc;Pc;Pd;Pc;TD;Pc;Pc;Pc;FGs;Pc;Pc;TD;Pi;Pd;Pd;F;Pc;Pc;Pd;Pc;R;Pc;R;TD;F;R;Pd;Pc;R;R;Pi;Pc;Pc;R;Pc;FGm;Pc;Pd;R;Pd;Pc;FGs;R;R;TD;Pi;R;TD;FGm;R;Pc;R;Pd;R;F;Pc;R;F;Pd;Pd;Pd</t>
  </si>
  <si>
    <t>Pc;R;R;Pc;R;R;Pc;R;R;R;R;R;Pi;Pc;R;Pd;TD;Pc;Pd;R;Pc;Pi;Pc;FGs;FGm;TD;R;Pd;R;Pc;FGs;Pi;Pc;Pd;R;Pc;R;Pc;Pc;R;Pd;Pc;Pc;Pc;Pd;R;Pc;Pc;Pc;Pc;TD;Pd;Pd;Pd;Pd;TD;Pc;R;Pc;Pd;Pi;Pc;R;R;R;R;Pc;Pc;Pc;F;R;Pc;R;Pc;R;Pc;Pd;R;Pc;Pc;R;R;R;Pd;Pd;Pd;R;Pd;R;Pi;TD;Pc;R;Pc;F;R;Pd;Pd;Pc;R;R;Pc;Pc;Pi;R;Pd;Pd;Pc;Pc;R;R;Pd;FGm;FGs;Pd;R;R;R;R;F;Pc;Pd;Pd;Pc;Pd;R;Pd;R;Pc;Pc;TD;FGs;Pi;Pc;Pc;FGm;Pc;R;Pc;TD;Pc;Pc;Pc;Pc;R;Pc;Pc;Pc;R;Pc</t>
  </si>
  <si>
    <t>Pd;R;R;Pc;R;R;R;Pc;R;R;Pd;R;R;Pc;Pc;Pd;Pd;Pc;R;TD;R;F;Pi;Pd;Pd;R;R;Pc;F;Pd;TD;Pd;R;Pc;R;TD;Pd;R;Pc;Pc;Pc;Pc;Pc;F;R;F;Pc;Pc;F;Pd;Pc;Pc;R;R;Pc;R;Pc;Pc;TD;R;R;R;Pc;R;F;Pc;TD;TD;Pi;R;Pc;Pi;R;Pc;F;R;Pi;Pd;Pc;Pc;Pc;R;R;Pc;R;Pd;FGs;FGs;Pi;R;Pi;Pc;FGm;R;Pc;R;Pc;Pc;Pc;Pd;Pc;Pi;Pc;R;Pd;R;Pc;Pd;FGs;Pd;Pc;Pc;Pc;Pi;Pc;Pc;FGs;R;Pi;R;R;Pd;R;R;TD;Pc;Pd;Pc;R;Pc;Pc;R;Pc;Pd;Pc;FGs;TD;R;R;Pi;Pc;R;Pc;R;Pc;R;R;R;Pc;R</t>
  </si>
  <si>
    <t>Pd;R;R;R;Pc;Pc;R;Pc;Pc;Pc;Pi;R;Pc;Pc;Pc;Pd;Pc;R;R;Pc;Pc;R;R;R;F;Pd;Pc;Pc;FGs;Pd;Pc;R;Pc;Pc;F;R;R;Pc;Pc;Pd;R;Pd;Pc;Pc;Pd;R;Pd;R;Pd;Pi;Pc;Pc;Pi;Pc;Pd;F;TD;R;R;TD;Pd;Pc;Pd;Pc;Pi;R;F;TD;R;Pc;R;R;Pi;Pc;Pd;Pc;Pc;Pd;FGm;Pd;Pc;Pd;Pc;Pd;Pc;FGm;R;R;Pd;Pc;FGm;Pc;R;Pd;R;R;Pd;F;Pc;R;R;FGs;Pd;TD;Pc;Pd;Pc;Pd;TD;Pc;Pd;Pd;Pi;Pc;Pd;R;TD;Pd;Pc;Pi;TD;R;FGs;TD;TD;Pc;Pd;Pd;R;FGm;R;R;Pc;Pd;FGs;R;R;FGs;Pc;Pc;R;Pd;Pc;Pd;Pc;R;Pc;FGs;Pd;Pc</t>
  </si>
  <si>
    <t>Pc;Pc;Pi;Pd;R;R;R;F;R;Pd;Pi;Pc;R;Pd;R;TD;Pd;R;Pc;Pd;FGs;R;Pd;R;Pd;F;Pc;Pi;TD;R;Pd;Pc;TD;R;FGm;R;Pd;Pi;Pc;Pd;Pc;Pc;Pc;Pc;R;R;Pc;R;R;Pc;R;Pd;R;R;Pc;R;Pd;Pd;Pc;Pd;R;Pi;R;TD;Pc;F;Pc;Pc;Pi;R;Pd;Pc;Pc;TD;FGs;R;R;R;Pd;Pi;Pc;Pc;Pc;Pc;Pi;Pc;Pd;Pc;R;Pc;Pi;Pd;R;TD;R;Pc;Pc;F;Pc;Pc;Pc;Pi;FGs;Pc;FGm;Pc;Pd;R;R;Pc;R;Pc;Pd;Pc;Pc;R;Pd;Pd;R;R;R;Pc;Pd;F;R;R;Pc;R;Pd;R;FGs;R;Pd;Pc;R;Pc;Pc;TD;Pd;Pd;R;Pc;R;Pc;FGs;Pi;R;R;Pc;R</t>
  </si>
  <si>
    <t>Pc;R;R;Pc;Pd;Pd;R;R;Pc;FGm;Pc;Pc;R;Pd;R;R;Pc;R;Pc;TD;R;FGs;Pd;Pc;R;Pc;R;Pd;R;Pc;R;R;Pd;Pi;Pc;FGs;Pi;Pd;R;R;Pc;Pc;Pd;Pd;R;R;TD;Pc;Pc;Pc;R;R;R;Pc;R;Pd;Pc;Pc;R;Pc;Pd;Pd;Pc;R;R;Pc;R;Pd;Pc;R;TD;R;F;Pd;R;R;R;R;FGs;R;R;Pc;R;Pi;R;R;Pc;Pc;Pc;Pc;R;R;Pi;TD;R;Pd;Pc;Pd;R;Pi;R;R;R;R;Pd;R;R;Pi;R;R;TD;Pi;R;Pd;Pc;R;Pd;Pd;Pc;Pc;R;R;R;Pd;R;TD;Pi;Pc;Pd;FGs;Pc;Pc;R;Pc;R;Pc;FGm;R;Pc;F;Pd;Pc;Pd;Pc;Pc;Pc;Pc;R;Pc;Pc</t>
  </si>
  <si>
    <t>R;Pc;R;R;R;Pd;R;R;Pd;Pc;R;R;Pc;F;R;Pc;Pd;Pc;R;R;Pc;Pc;Pc;FGs;Pd;Pc;R;R;F;R;FGm;TD;Pc;TD;TD;R;R;R;R;Pd;R;FGs;Pc;TD;Pc;Pi;Pc;Pc;Pd;R;Pc;Pc;R;R;Pd;R;TD;R;R;Pd;R;TD;Pc;Pd;Pc;Pi;Pd;Pd;FGs;TD;Pd;Pd;R;F;Pd;Pc;R;TD;Pc;Pd;Pc;R;F;FGs;R;R;TD;Pc;Pc;FGm;R;R;Pd;TD;TD;Pc;Pc;Pd;F;Pc;R;TD;R;FGs;Pc;Pc;R;TD;R;Pc;TD;R;R;Pd;Pc;F;R;R;F;R;R;R;Pd;R;Pc;Pi;R;Pd;Pi;Pc;R;R;Pd;Pc;Pd;R;Pc;Pc;F;Pd;Pd;Pd;Pc;Pc;Pc;R;R;R;Pc;R</t>
  </si>
  <si>
    <t>F;FGs;R;R;Pd;R;R;R;F;R;R;Pc;R;Pc;Pd;Pc;R;F;Pc;Pd;Pc;R;Pc;Pd;Pi;Pc;FGm;Pi;Pi;FGs;TD;Pc;Pc;R;Pc;Pd;Pd;Pd;Pc;R;R;TD;R;Pd;Pd;Pc;Pc;TD;Pc;Pc;Pc;F;Pd;FGs;Pc;Pc;FGs;Pc;Pd;Pi;R;Pc;R;Pd;Pc;Pc;R;Pd;Pd;Pd;R;Pd;Pd;R;R;R;Pc;Pd;R;Pd;R;Pd;R;Pc;Pc;TD;Pd;R;R;Pc;Pc;Pd;Pi;R;Pd;R;R;F;Pc;R;R;R;R;Pi;Pd;R;Pc;Pc;Pc;Pc;Pc;R;Pd;Pc;Pi;TD;Pi;Pd;Pi;Pd;Pd;Pd;R;R;R;R;Pc;TD;Pc;Pc;Pc;Pc;R;Pc;Pc;Pc;Pc;R;R;R;Pc;Pc;R;R;R;F;Pc;R;Pc;Pc</t>
  </si>
  <si>
    <t>Pd;R;R;Pd;F;Pc;R;R;R;Pi;R;Pc;TD;Pc;F;R;Pc;Pc;Pc;Pc;R;TD;Pd;Pd;Pd;Pc;Pd;Pc;FGs;R;R;TD;Pi;R;Pd;R;R;Pc;Pc;Pc;R;Pc;Pd;Pc;R;Pc;Pc;Pd;Pi;Pd;Pi;R;FGs;Pc;Pc;Pc;FGs;FGs;R;Pd;Pd;R;FGm;FGm;TD;FGs;Pd;Pd;Pd;Pc;Pc;R;Pd;Pd;Pi;Pd;Pc;Pc;Pc;Pd;Pc;TD;Pd;R;Pc;Pc;Pc;FGm;Pc;Pc;TD;Pc;Pi;Pd;TD;Pd;R;Pc;R;F;R;Pd;F;Pd;Pc;Pc;Pd;Pd;R;F;Pi;R;Pd;TD;Pi;Pd;R;Pc;Pc;Pc;Pi;Pc;R;R;Pc;Pc;R;Pd;Pd;Pd;Pd;R;R;F;TD;Pd;Pc;Pc;R;Pc;Pc;Pc;TD;Pc;R;R;TD;Pc;Pd;TD</t>
  </si>
  <si>
    <t>Pc;R;R;Pc;R;Pc;R;R;R;R;Pc;Pd;R;R;R;Pc;Pc;Pc;R;R;R;R;Pc;Pi;Pc;R;Pc;Pd;Pd;Pi;Pc;Pd;Pd;Pd;Pc;Pc;Pi;R;Pd;R;TD;R;R;FGm;R;R;R;Pc;Pc;R;R;Pc;F;Pc;Pc;Pd;Pc;TD;Pd;R;R;Pc;Pd;Pd;Pd;FGs;Pc;R;R;R;Pd;TD;Pd;R;FGm;Pc;R;Pc;F;R;Pc;Pc;Pc;Pc;R;R;Pc;Pd;Pi;Pc;Pd;R;FGs;R;Pi;Pd;Pd;Pd;R;Pc;Pc;Pd;R;Pc;R;R;F;Pc;FGs;R;Pd;Pd;Pc;Pc;Pc;Pc;R;F;Pi;Pi;Pc;Pc;Pd;R;R;FGs;Pd;R;Pc;Pc;R;R;Pc;Pc;Pd;Pc;Pc;Pc;Pc;R;Pc;R;Pc;R;Pc;Pi;F;Pd;R;Pi</t>
  </si>
  <si>
    <t>Pc;Pc;Pc;R;Pc;Pd;Pc;Pc;R;Pd;R;Pc;Pc;Pc;R;Pc;Pd;Pc;Pd;Pd;R;Pc;Pc;R;Pi;Pc;R;R;Pc;Pc;R;Pc;Pd;F;Pc;R;Pd;Pc;R;Pd;R;R;Pc;Pd;Pc;R;R;R;R;R;TD;Pi;R;Pc;Pc;Pd;TD;F;Pc;R;FGs;TD;Pc;Pc;Pd;Pd;Pd;Pc;TD;R;R;R;R;R;Pd;Pd;Pc;Pd;R;TD;Pc;Pc;R;Pc;Pc;Pc;R;Pd;Pc;R;Pd;R;Pc;Pc;FGs;Pc;Pc;Pc;Pd;R;Pc;TD;R;Pc;Pc;Pd;Pc;R;Pi;FGm;F;Pi;R;R;FGm;Pc;Pc;Pc;Pd;Pd;FGs;Pc;Pd;Pd;R;Pc;Pi;Pd;R;Pc;Pd;R;Pc;Pi;R;F;R;Pd;Pc;Pc;Pd;R;Pi;F;Pi;Pd;R;R;R;R</t>
  </si>
  <si>
    <t>Pd;R;R;Pd;Pd;R;R;Pc;Pc;Pc;Pc;Pc;Pd;R;Pi;Pd;R;R;R;TD;R;Pc;Pc;TD;Pc;Pc;Pd;Pi;Pd;Pc;R;Pc;Pc;R;R;TD;TD;R;Pc;Pd;Pc;Pi;Pd;Pd;Pd;Pc;R;Pc;Pc;Pc;Pc;Pd;Pc;R;R;Pi;Pi;Pd;Pc;TD;TD;Pd;Pc;TD;FGs;Pc;R;FGs;R;R;Pc;Pc;Pi;Pc;R;Pc;Pd;Pd;R;Pc;Pd;Pc;Pc;F;Pc;Pi;R;R;Pi;Pc;F;FGm;Pd;Pc;FGm;R;Pd;Pd;Pc;Pc;Pc;R;R;R;Pd;Pi;Pc;Pc;Pd;R;Pc;R;Pd;Pc;Pc;Pc;F;Pc;Pd;F;Pc;TD;TD;Pd;TD;FGm;Pd;Pc;Pd;FGs;FGm;Pd;Pd;F;F;R;R;R;Pc;R;Pc;Pd;Pd;R;Pd;Pd;Pc;R;Pc;Pc</t>
  </si>
  <si>
    <t>Pc;R;R;Pc;R;Pd;R;Pc;Pc;Pd;Pc;Pd;Pc;Pc;R;Pc;Pc;Pc;Pc;Pd;Pi;R;R;Pc;R;Pc;Pi;R;R;Pc;Pd;R;Pd;R;Pi;R;Pc;Pd;Pc;F;Pc;R;Pc;R;R;FGs;Pc;R;Pc;R;R;F;R;Pc;Pd;Pc;Pc;R;R;Pi;Pc;Pc;Pd;R;Pd;Pd;R;Pc;R;TD;R;R;R;F;Pc;Pc;Pi;Pc;R;Pc;TD;R;Pc;Pd;Pd;FGs;R;R;R;Pi;Pd;R;R;Pc;R;R;Pc;Pd;Pc;Pc;Pd;R;R;Pd;Pc;Pd;R;R;TD;Pc;R;Pi;R;Pc;Pd;Pd;Pc;Pc;Pc;Pc;Pc;Pc;FGs;R;Pd;Pd;R;R;Pc;Pi;R;R;R;R;Pc;Pd;Pc;Pc;Pc;Pc;Pi;Pc;R;R;Pd;Pc;Pd;F;R;Pc</t>
  </si>
  <si>
    <t>R;Pd;R;R;Pc;R;TD;Pc;R;Pd;Pc;R;Pc;TD;Pi;Pi;Pc;R;Pc;R;R;R;TD;R;Pc;Pd;R;R;R;TD;Pi;Pc;F;Pc;Pi;R;Pd;TD;R;FGm;F;Pi;R;Pc;Pd;Pd;Pc;R;R;Pc;Pc;Pc;R;R;Pc;R;Pd;Pc;R;F;Pc;R;R;Pc;R;R;R;Pc;Pc;Pd;Pd;R;Pc;Pi;R;Pc;Pd;Pc;Pc;Pc;R;R;Pc;R;Pc;Pd;Pc;Pd;Pd;Pd;Pc;Pc;R;R;Pc;Pc;Pd;Pi;Pc;Pd;R;Pc;FGs;R;Pc;R;Pc;Pc;Pd;TD;R;Pi;Pd;Pc;Pd;F;Pc;R;Pd;Pd;Pc;Pd;Pd;Pd;Pc;R;R;Pi;Pc;R;Pd;TD;R;F;Pd;R;R;F;Pi;Pc;R;Pd;TD;F;Pc;FGs;Pi;FGs;R;Pc</t>
  </si>
  <si>
    <t>Pd;R;R;Pd;Pd;R;R;Pc;Pc;Pc;Pc;F;Pd;R;R;Pd;R;R;R;Pd;TD;Pc;Pc;TD;Pc;Pc;Pd;Pi;Pd;Pc;R;Pc;Pc;R;R;TD;TD;R;Pc;Pd;Pc;Pi;Pd;Pd;Pd;Pc;R;Pc;Pc;Pc;Pc;Pd;Pc;R;R;Pi;Pi;Pd;Pc;TD;TD;Pd;Pc;TD;FGs;Pc;R;FGs;R;R;Pc;Pc;Pi;Pc;R;Pc;Pd;Pd;R;Pc;Pd;Pc;Pc;F;Pc;Pi;R;R;Pi;Pc;F;FGm;Pd;Pc;FGm;R;Pd;Pd;Pc;Pc;Pc;R;R;R;Pd;Pi;Pc;Pc;Pd;R;Pc;R;Pd;Pc;Pc;Pc;F;Pc;Pd;F;Pc;TD;TD;Pd;TD;FGm;Pd;Pc;Pd;FGs;FGm;Pd;Pd;F;F;R;R;R;Pc;R;Pc;Pd;Pd;R;Pd;Pd;Pc;R;Pc;Pc</t>
  </si>
  <si>
    <t>Pd;Pd;R;R;R;F;Pi;Pc;Pc;Pd;R;TD;Pd;R;Pd;Pd;R;R;Pd;FGs;FGm;R;FGs;Pc;R;Pc;R;FGs;TD;Pc;Pc;Pc;Pc;TD;Pd;R;TD;Pc;R;Pc;Pc;Pc;Pc;Pi;Pc;Pd;Pc;Pc;Pi;Pc;Pc;Pd;Pc;Pd;Pi;Pc;Pc;R;Pc;Pd;R;R;R;R;FGm;Pc;FGs;TD;FGm;Pc;Pc;R;F;Pd;Pc;Pc;Pc;R;F;Pc;R;R;R;Pc;Pd;R;R;Pd;R;R;Pc;Pd;Pi;Pd;Pc;FGs;R;Pi;R;F;Pc;Pd;Pc;R;R;Pc;FGm;Pd;Pd;R;Pc;Pd;Pc;Pc;Pc;Pc;Pc;R;Pc;Pi;Pc;Pc;Pi;TD;Pd;Pd;R;Pc;Pd;Pc;Pc;Pi;Pc;Pc;Pc;R;Pc;Pd;Pd;R;Pc;Pc;R;Pc;TD;Pd;R;Pi;R;Pc</t>
  </si>
  <si>
    <t>Pc;Pd;Pc;Pd;Pc;Pd;Pd;R;R;Pc;R;Pd;R;Pc;R;Pc;FGs;R;R;Pd;R;R;Pc;TD;R;Pc;R;Pd;FGs;Pd;Pc;Pd;R;FGs;Pi;R;Pc;TD;Pc;Pi;R;Pc;FGs;Pc;Pd;Pi;Pi;Pd;Pc;R;Pc;TD;Pc;Pd;R;TD;R;R;R;TD;R;Pi;R;Pd;Pd;R;R;R;R;R;R;R;R;Pc;R;TD;F;Pc;R;FGs;Pc;Pd;Pc;R;Pd;Pc;F;R;Pd;F;Pc;Pc;Pd;R;Pc;Pd;R;R;Pi;TD;R;R;Pc;R;R;FGs;FGs;Pc;R;Pd;Pd;R;R;TD;F;Pd;Pd;R;Pi;Pd;FGm;R;Pc;TD;R;F;TD;Pc;Pc;R;R;Pc;TD;TD;FGm;Pd;R;FGs;R;FGs;Pc;R;R;R;Pc;R;R;R;Pc;Pd</t>
  </si>
  <si>
    <t>Pd;Pc;Pd;Pd;TD;Pc;Pc;Pc;R;R;R;Pc;Pi;Pd;Pd;FGm;R;Pd;Pc;Pc;Pc;Pc;Pi;Pd;Pc;Pc;Pd;Pc;Pd;Pi;Pd;F;Pc;Pc;R;Pc;R;Pi;R;F;Pd;Pc;Pc;Pc;Pc;R;Pc;Pc;R;R;R;Pc;R;R;Pd;Pc;R;R;R;R;Pd;Pc;R;R;Pc;Pd;F;R;R;Pd;Pc;Pi;Pi;R;R;Pd;Pc;R;Pc;Pd;Pc;FGs;Pd;Pd;Pd;Pi;Pc;Pd;Pc;Pd;R;Pc;Pd;R;R;Pc;FGm;Pc;Pc;FGs;Pc;Pd;Pc;R;R;Pd;Pd;R;Pc;Pd;Pc;Pc;Pc;R;Pc;F;R;R;Pc;R;Pc;Pd;Pd;Pd;Pc;Pd;R;R;Pc;R;R;R;Pc;Pc;Pd;R;Pd;Pi;Pi;R;R;Pc;Pc;Pc;R;Pd;Pd;Pd;Pc;R</t>
  </si>
  <si>
    <t>What is the longest consecutive sequence of running plays in each game?</t>
  </si>
  <si>
    <t>Change of Possession</t>
  </si>
  <si>
    <t>On what play does the Xth possession begin?</t>
  </si>
  <si>
    <t>Possession of the ball follows the rules from Level 4.</t>
  </si>
  <si>
    <t>Game 81: Answer is between 130 and 140</t>
  </si>
  <si>
    <t>Game 82: Answer is between 80 and 90</t>
  </si>
  <si>
    <t>Possession</t>
  </si>
  <si>
    <t>Pc;Pd;Pc;Pc;R;Pc;Pc;Pd;R;R;Pc;Pc;Pd;Pd;R;Pd;Pc;R;F;Pd;Pc;Pc;Pc;Pd;Pc;Pd;TD;Pc;Pd;Pd;Pc;R;R;Pc;F;FGm;Pc;R;Pc;Pd;R;R;R;Pd;R;Pd;FGs;Pc;R;Pd;Pc;Pd;R;R;FGs;R;Pi;Pc;Pc;Pc;Pd;Pc;R;Pc;Pc;Pc;R;Pc;R;Pc;TD;Pc;Pc;R;Pc;Pi;R;Pc;Pc;R;Pc;R;Pc;Pc;Pd;Pc;R;Pi;Pd;Pc;Pc;Pd;Pc;TD;Pc;Pc;Pc;FGs;Pc;Pc;TD;Pi;Pd;Pd;F;Pc;Pc;Pd;Pc;R;Pc;R;TD;F;R;Pd;Pc;R;R;Pi;Pc;Pc;R;Pc;FGm;Pc;Pd;R;Pd;Pc;FGs;R;R;TD;Pi;R;TD;FGm;R;Pc;R;Pd;R;F;Pc;R;F;Pd;Pd;Pd</t>
  </si>
  <si>
    <t>Pc;R;R;Pc;Pd;Pd;R;R;Pc;FGs;Pc;Pc;R;Pd;R;R;Pc;R;Pc;TD;R;FGs;Pd;Pc;R;Pc;R;Pd;R;Pc;R;R;Pd;Pi;Pc;FGs;Pi;Pd;R;R;Pc;Pc;Pd;Pd;R;R;TD;Pc;Pc;Pc;R;R;R;Pc;R;Pd;Pc;Pc;R;Pc;Pd;Pd;Pc;R;R;Pc;R;Pd;Pc;R;TD;R;F;Pd;R;R;R;R;FGs;R;R;Pc;R;Pi;R;R;Pc;Pc;Pc;Pc;R;R;Pi;TD;R;Pd;Pc;Pd;R;Pi;R;R;R;R;Pd;R;R;FGs;R;R;TD;Pi;R;Pd;Pc;R;Pd;Pd;Pc;Pc;R;R;R;Pd;R;TD;Pi;Pc;Pd;FGm;Pc;Pc;R;Pc;R;Pc;FGs;R;Pc;F;Pd;Pc;Pd;Pc;Pc;Pc;Pc;R;Pc;TD</t>
  </si>
  <si>
    <t>Pd;R;R;Pd;F;Pc;R;R;R;Pi;R;Pc;F;Pc;F;R;Pc;Pc;Pc;Pc;R;TD;Pd;Pd;Pd;Pc;Pd;Pc;F;R;R;R;Pi;R;Pd;R;R;Pc;Pc;Pc;R;Pc;Pd;Pc;R;Pc;Pc;Pd;Pi;Pd;Pi;R;FGs;Pc;Pc;Pc;FGs;FGs;R;Pd;Pd;R;FGm;FGm;TD;FGs;Pd;Pd;Pd;Pc;Pc;R;Pd;Pd;Pi;Pd;Pc;Pc;Pc;Pd;Pc;TD;Pd;R;Pc;Pc;Pc;FGm;Pc;Pc;TD;Pc;Pi;Pd;TD;Pd;R;Pc;R;F;R;Pd;F;Pd;Pc;Pc;Pd;Pd;R;F;Pi;R;Pd;TD;Pi;Pd;R;Pc;Pc;Pc;Pi;Pc;R;R;Pc;Pc;R;Pd;Pd;Pd;Pd;R;R;F;TD;Pd;Pc;Pc;R;Pc;Pc;Pc;TD;Pc;R;R;TD;Pc;Pd;TD</t>
  </si>
  <si>
    <t>Pc;R;R;Pc;R;R;Pc;R;R;R;R;R;Pi;Pc;R;Pd;F;Pc;Pd;R;Pc;Pi;Pc;R;FGm;R;R;Pd;R;Pc;FGs;R;Pc;Pd;R;Pc;R;Pc;Pc;R;Pd;Pc;Pc;Pc;Pd;R;Pc;Pc;Pc;Pc;F;Pd;Pc;Pd;Pd;R;Pc;R;Pc;Pd;Pi;Pc;R;R;R;R;Pc;Pc;Pc;F;R;Pc;R;Pc;R;Pc;Pd;R;Pc;Pc;R;R;R;Pd;Pd;Pd;R;Pd;R;Pi;TD;Pc;R;Pc;F;R;Pd;Pd;Pc;R;R;Pc;Pc;Pi;R;Pd;Pd;Pc;Pc;R;R;Pd;FGm;FGs;Pd;R;R;R;R;F;Pc;Pd;Pd;Pc;Pd;R;Pd;R;Pc;Pc;TD;FGs;Pi;Pc;Pc;FGm;Pc;R;Pc;TD;Pc;Pc;Pc;Pc;R;Pc;Pc;Pc;R;Pc</t>
  </si>
  <si>
    <t>Winning Team's Score</t>
  </si>
  <si>
    <t>In the event of a tie score, both teams win.</t>
  </si>
  <si>
    <t>Game 101: Answer is between 20 and 30</t>
  </si>
  <si>
    <t>Game 102: Answer is between 10 and 20</t>
  </si>
  <si>
    <t>Game 103: Answer is between 30 and 40</t>
  </si>
  <si>
    <t>Yes</t>
  </si>
  <si>
    <t>No</t>
  </si>
  <si>
    <t>Sunday</t>
  </si>
  <si>
    <t>Tuesday</t>
  </si>
  <si>
    <t>In 2024, how many birthdays occur on a Tuesday?</t>
  </si>
  <si>
    <t>In 2024, which day of the week has the most birthdays?</t>
  </si>
  <si>
    <t>Monday</t>
  </si>
  <si>
    <t>Wednesday</t>
  </si>
  <si>
    <t>Thursday</t>
  </si>
  <si>
    <t>Friday</t>
  </si>
  <si>
    <t>Saturday</t>
  </si>
  <si>
    <t>In 2024, how many birthdays occur on the third Tuesday within a month?</t>
  </si>
  <si>
    <t>In 2024, how many birthdays occur within the last 5 days of the month? In February, the last five days would include February 25 through February 29.</t>
  </si>
  <si>
    <t>How many birthdays in 2024 do not have a half-birthday? A half-birthday does not exist if the same day of the month does not occur in the month six months later. For example, August 30th does not have a half-birthday, because February 30th does not exist. August 29th, 2024 also does not have a half-birthday, although August 29th, 2023 does have a half-birthday.</t>
  </si>
  <si>
    <t>Which day of the week has the fewest Excel Esports event days in 2024?</t>
  </si>
  <si>
    <t>From January 25th to December 5th, what is the longest consecutive sequence of days without an Excel Esports event day? For example, the gap between the first "FMWC Regular Stage" that ends on January 29th and the "Exhibition Events and Battles (GES)" on February 8th is 9 days.</t>
  </si>
  <si>
    <t>How many birthdays in 2024 occur on an Excel Esports event day?</t>
  </si>
  <si>
    <t>How many birthdays in 2024 occur on an Excel Esports event day and on a weekend?</t>
  </si>
  <si>
    <t>Which horse has the longest name? Include spaces when counting the length of horses' names.</t>
  </si>
  <si>
    <t>How many horses are slowed down by both Water and Mud? Horses are slowed down by a surface if the speed change is negative.</t>
  </si>
  <si>
    <t>Do not round your answer at any point in your calculations.</t>
  </si>
  <si>
    <t>Among the five horses in each race, the horse with the lowest time to complete the track will win the race.</t>
  </si>
  <si>
    <t>How many total points are scored by both teams using the Plays data in Levels 4, 5, 6, and 7 (excluding the examples)?</t>
  </si>
  <si>
    <t>4, 5, 6, 7</t>
  </si>
  <si>
    <t>How many running plays (R) occur across all games in Level 1 (excluding the example)?</t>
  </si>
  <si>
    <t xml:space="preserve">Across Levels 1, 2, &amp; 3 (excluding examples), how many passing plays occur? Include "Pass caught", "Pass dropped", and </t>
  </si>
  <si>
    <t>On what Play does the first touchdown occur?</t>
  </si>
  <si>
    <t>Each game within Level 1 has 150 plays.</t>
  </si>
  <si>
    <t>Play Name</t>
  </si>
  <si>
    <t>Play Abbreviation</t>
  </si>
  <si>
    <t>Change of Possession?</t>
  </si>
  <si>
    <t>When Team One has the ball, Team Two team gets the ball when a change of possession occurs.</t>
  </si>
  <si>
    <t>A change of possession occurs after Team One scores, Team One fumbles (all fumbles are recovered by the other team), Team One has a pass intercepted, or Team One misses a field goal.</t>
  </si>
  <si>
    <t xml:space="preserve">There are consecutive runs starting at plays 10, 17, 49, and 118. </t>
  </si>
  <si>
    <t>Each sequence is 2 runs.</t>
  </si>
  <si>
    <t>The longest sequence is also 2 runs.</t>
  </si>
  <si>
    <t>How many points does the winning team score in each game?</t>
  </si>
  <si>
    <r>
      <t xml:space="preserve">Example6: </t>
    </r>
    <r>
      <rPr>
        <sz val="11"/>
        <rFont val="Roboto"/>
      </rPr>
      <t>The 7th possession ends with a Touchdown on play 46. Possession 8 begins with play 47.</t>
    </r>
  </si>
  <si>
    <r>
      <rPr>
        <b/>
        <sz val="11"/>
        <rFont val="Roboto"/>
      </rPr>
      <t>Example5</t>
    </r>
    <r>
      <rPr>
        <sz val="11"/>
        <rFont val="Roboto"/>
      </rPr>
      <t xml:space="preserve"> - The longest consecutive runs sequence is 2 runs.</t>
    </r>
  </si>
  <si>
    <t>Use data on the sequence of plays to analyze the types of plays within games, change of possessions, and winning scores.</t>
  </si>
  <si>
    <t>Be sure to answer the five bonus questions to maximize your score and show your gridiron prowess.</t>
  </si>
  <si>
    <t>Horse Racing</t>
  </si>
  <si>
    <t>Birthday</t>
  </si>
  <si>
    <t>Example7</t>
  </si>
  <si>
    <t>How many people were born before January 1, 2000?</t>
  </si>
  <si>
    <t>You are coaching a big time American football team (e.g., Dallas Cowboys or Miami Dolphins)!!</t>
  </si>
  <si>
    <t>Your high level analytical skills will boost your team's Super Bowl prospects!!</t>
  </si>
  <si>
    <t>Play Type</t>
  </si>
  <si>
    <t>The race track is shown on the 'Race Track' tab, and consists of 50 cells (50 furlongs) with different conditions (Dirt, Water, Mud).</t>
  </si>
  <si>
    <t>Levels 1 - 4 walk you through determining a horse's speed at any given part of the 50-furlong race.</t>
  </si>
  <si>
    <t>The race starts at the 'Starting Line' in Cell B2 on the "Race Track" tab and ends at the 'Finish Line' in Cell BA2.</t>
  </si>
  <si>
    <t>Considering 7-day periods starting on each Sunday within 2024 and ending on the next Saturday, which week has the most birthdays? Report the date of the Sunday at the start of that week.</t>
  </si>
  <si>
    <t/>
  </si>
  <si>
    <t>Tu</t>
  </si>
  <si>
    <t>Th</t>
  </si>
  <si>
    <t>Sa</t>
  </si>
  <si>
    <t>Su</t>
  </si>
  <si>
    <t>count either team's score toward the total.</t>
  </si>
  <si>
    <t>"Pass intercepted." For Level 2, do not include the "Play Type" in column G.</t>
  </si>
  <si>
    <t xml:space="preserve">Across Levels 1, 2, &amp; 3 (excluding examples), how many times does the most frequent play occur? For Level 2, do not </t>
  </si>
  <si>
    <t>include the "Play Type" in column G.</t>
  </si>
  <si>
    <t>What could be better than Excel Esports on your birthday? In this case, you will answer a number of questions around birthdays and see how many lucky people had</t>
  </si>
  <si>
    <t xml:space="preserve">their birthdays on an Excel Esports event day this year. In the data below, you are given names with dates of birth. Determine when their birthday is in 2024 and </t>
  </si>
  <si>
    <t xml:space="preserve">answer the questions on the "Birthday Case Answers" tab. For the later questions, you will need to use the information found on the "Calendar" tab that details </t>
  </si>
  <si>
    <r>
      <t xml:space="preserve">For the Horse Racing and Touchdown Cases, enter your answers in the </t>
    </r>
    <r>
      <rPr>
        <b/>
        <sz val="11"/>
        <color rgb="FF00B050"/>
        <rFont val="Calibri"/>
        <family val="2"/>
        <scheme val="minor"/>
      </rPr>
      <t>GREEN</t>
    </r>
    <r>
      <rPr>
        <sz val="11"/>
        <color theme="1"/>
        <rFont val="Calibri"/>
        <family val="2"/>
        <scheme val="minor"/>
      </rPr>
      <t xml:space="preserve"> answer cells on the case tab. For the Birthday Case, the "Birthday Case Answers" tab contains the questions along with </t>
    </r>
    <r>
      <rPr>
        <b/>
        <sz val="11"/>
        <color rgb="FF00B050"/>
        <rFont val="Calibri"/>
        <family val="2"/>
        <scheme val="minor"/>
      </rPr>
      <t>GREEN</t>
    </r>
    <r>
      <rPr>
        <sz val="11"/>
        <color theme="1"/>
        <rFont val="Calibri"/>
        <family val="2"/>
        <scheme val="minor"/>
      </rPr>
      <t xml:space="preserve"> answer cells that contain dropdown lists of up to 10 potential answers. Select your answer from among the options provided. Wrong answers due to guessing are not penalized, but the organizers reserve the right to disqualify participants if their submitted models show signs of cheating such as, but not limited to, not providing evidence of producing their submitted answers, producing evidence of cheating, or showing evidence of collaboration with third parties or other students. Answers provided outside of the defined answer cells will not be graded.</t>
    </r>
  </si>
  <si>
    <r>
      <t xml:space="preserve">This file contains </t>
    </r>
    <r>
      <rPr>
        <u/>
        <sz val="11"/>
        <color theme="1"/>
        <rFont val="Calibri (Body)"/>
      </rPr>
      <t>three cases</t>
    </r>
    <r>
      <rPr>
        <sz val="11"/>
        <color theme="1"/>
        <rFont val="Calibri"/>
        <family val="2"/>
        <scheme val="minor"/>
      </rPr>
      <t>, each represented by different colored tabs to the right. Read the instructions carefully and build your models to answer the questions. For the Horse Racing and Touchdown Cases, use the example answers for each level to check your work. For the Birthday Case, use the answer tab for guidance as each question is multiple choice (choices are provided in the dropdown lists) with up to 10 potential answers. When you are finished, you must submit your model on the ExPrep platform. Only submit the model you downloaded (i.e., do not share models with others) and be sure to submit by the end of the two-hour window (see "Scoring" section below for late penalties). Good luck!</t>
    </r>
  </si>
  <si>
    <t>MEWC Online Rounds and MEWC/MECC Live Finals in Las Vegas</t>
  </si>
  <si>
    <t>How long does each horse take to travel one furlong (one cell), in seconds? Data on each horse is provided on the "Horses" tab.</t>
  </si>
  <si>
    <t>Given each horse's base speed, how long will it take to complete the 50-furlong race?</t>
  </si>
  <si>
    <t>For each section of the track, determine whether the section is filled with 'Water', 'Mud', or 'Dirt'.</t>
  </si>
  <si>
    <t>Some sections (a one fulong cell) of the race track have water or mud, depicted by the blue and brown cells.</t>
  </si>
  <si>
    <t>Example3: What is section #21 filled with?</t>
  </si>
  <si>
    <t>- Because the track section is Brown, the track is filled with Mud.</t>
  </si>
  <si>
    <t>What is the speed of the horse within the given track section?</t>
  </si>
  <si>
    <t>- Within the 'Race Horse Data' table, Nimble Nighthawk's base speed is 16.2 seconds/furlong.</t>
  </si>
  <si>
    <t>- Track section #44 is filled with Mud, causing a -20% impact.</t>
  </si>
  <si>
    <t>- The horse's new speed is 12.96 seconds / furlong.</t>
  </si>
  <si>
    <t>Track Section</t>
  </si>
  <si>
    <t>Do not include the impact of water or mud (i.e., just use a horse's base speed).</t>
  </si>
  <si>
    <t>In Level 7 (excluding the example), what is the sum of the scores of the losing teams? If a games ends in a tie, do not</t>
  </si>
  <si>
    <t>Field goals scored are 3 points.</t>
  </si>
  <si>
    <t>12 points from field goals scored (4 * 3 points each)</t>
  </si>
  <si>
    <r>
      <t xml:space="preserve">Example2 </t>
    </r>
    <r>
      <rPr>
        <sz val="11"/>
        <rFont val="Roboto"/>
      </rPr>
      <t>- Touchdown (TD) appears 9 times.</t>
    </r>
  </si>
  <si>
    <t xml:space="preserve">Excel Esports events in 2024. Note that weekend days are Sunday and Saturday (WEEKDAY() results of 1 and 7) when no [return type] is specified (i.e., the default option). </t>
  </si>
  <si>
    <t>What is the sum of the days of the month for all birthdays that occur on weekend days in 2024? Weekend days are Saturday and Sunday. For example, the first two weekend days in 2024 are Saturday, January 6th and Sunday, January 7th. Those two days sum to 13 (6+7=13).</t>
  </si>
  <si>
    <t>Using the data on the "Calendar" tab, how many Excel Esports event days are there in 2024? Count each boxed day on the calendar as an event day. For example, the first boxed day is January 25th.</t>
  </si>
  <si>
    <t>What is the sum of the days of the month for all "FMWC Regular Stages" event days in 2024? For example, the second FMWC Regular Stage takes place from March 8th to 11th. The sum of those days is 38 (8+9+10+11=38).</t>
  </si>
  <si>
    <t>Slowed down by water and mud?</t>
  </si>
  <si>
    <t>Race Time</t>
  </si>
  <si>
    <t>This should be the correct time</t>
  </si>
  <si>
    <t>Birthday 2024</t>
  </si>
  <si>
    <t>IsNumber?</t>
  </si>
  <si>
    <t>DayOfWeek</t>
  </si>
  <si>
    <t>3rdTuesdayInMonth</t>
  </si>
  <si>
    <t>FallsOn3rdTuesdayOfTheMonth?</t>
  </si>
  <si>
    <t>Period</t>
  </si>
  <si>
    <t>PeriodLabel</t>
  </si>
  <si>
    <t>Within 5 last days of the month?</t>
  </si>
  <si>
    <t>HasHalfBirthday?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</si>
</sst>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quot;#,##0_);[Red]\(&quot;$&quot;#,##0\)"/>
    <numFmt numFmtId="165" formatCode="&quot;$&quot;#,##0.00_);[Red]\(&quot;$&quot;#,##0.00\)"/>
    <numFmt numFmtId="166" formatCode="_(* #,##0.00_);_(* \(#,##0.00\);_(* &quot;-&quot;??_);_(@_)"/>
    <numFmt numFmtId="167" formatCode="mmmm\ \'yy"/>
    <numFmt numFmtId="168" formatCode="d"/>
    <numFmt numFmtId="169" formatCode="_(* #,##0_);_(* \(#,##0\);_(* &quot;-&quot;??_);_(@_)"/>
    <numFmt numFmtId="170" formatCode="0.0"/>
    <numFmt numFmtId="171" formatCode="0%;\-0%"/>
    <numFmt numFmtId="172" formatCode="m/d/yy;@"/>
    <numFmt numFmtId="174" formatCode="#"/>
  </numFmts>
  <fonts count="56">
    <font>
      <sz val="20"/>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Roboto"/>
    </font>
    <font>
      <sz val="11"/>
      <name val="Roboto"/>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sz val="14"/>
      <color theme="1"/>
      <name val="Calibri"/>
      <family val="2"/>
      <scheme val="minor"/>
    </font>
    <font>
      <b/>
      <sz val="12"/>
      <color theme="1"/>
      <name val="Calibri"/>
      <family val="2"/>
      <scheme val="minor"/>
    </font>
    <font>
      <b/>
      <sz val="24"/>
      <color theme="0"/>
      <name val="Agency FB"/>
      <family val="2"/>
    </font>
    <font>
      <b/>
      <sz val="11"/>
      <color theme="1"/>
      <name val="Calibri"/>
      <family val="2"/>
      <scheme val="minor"/>
    </font>
    <font>
      <b/>
      <sz val="11"/>
      <color rgb="FF00B050"/>
      <name val="Calibri"/>
      <family val="2"/>
      <scheme val="minor"/>
    </font>
    <font>
      <b/>
      <sz val="12"/>
      <color theme="0"/>
      <name val="Roboto"/>
    </font>
    <font>
      <i/>
      <sz val="11"/>
      <color theme="1"/>
      <name val="Roboto"/>
    </font>
    <font>
      <i/>
      <sz val="11"/>
      <name val="Roboto"/>
    </font>
    <font>
      <sz val="10"/>
      <name val="Calibri"/>
      <family val="2"/>
      <scheme val="minor"/>
    </font>
    <font>
      <b/>
      <sz val="16"/>
      <color theme="1"/>
      <name val="Roboto"/>
    </font>
    <font>
      <sz val="20"/>
      <color theme="1"/>
      <name val="Calibri"/>
      <family val="2"/>
      <scheme val="minor"/>
    </font>
    <font>
      <b/>
      <sz val="12"/>
      <color theme="0"/>
      <name val="Calibri"/>
      <family val="2"/>
      <scheme val="minor"/>
    </font>
    <font>
      <sz val="10"/>
      <name val="Arial"/>
      <family val="2"/>
    </font>
    <font>
      <b/>
      <sz val="26"/>
      <color theme="0"/>
      <name val="Calibri"/>
      <family val="2"/>
      <scheme val="minor"/>
    </font>
    <font>
      <sz val="14"/>
      <name val="Calibri"/>
      <family val="2"/>
      <scheme val="minor"/>
    </font>
    <font>
      <b/>
      <sz val="15"/>
      <color theme="0"/>
      <name val="Calibri"/>
      <family val="2"/>
      <scheme val="minor"/>
    </font>
    <font>
      <sz val="12"/>
      <name val="Calibri"/>
      <family val="2"/>
      <scheme val="minor"/>
    </font>
    <font>
      <b/>
      <sz val="10"/>
      <color theme="1" tint="0.249977111117893"/>
      <name val="Calibri"/>
      <family val="2"/>
      <scheme val="minor"/>
    </font>
    <font>
      <b/>
      <sz val="12"/>
      <name val="Calibri"/>
      <family val="2"/>
      <scheme val="minor"/>
    </font>
    <font>
      <b/>
      <sz val="9"/>
      <color indexed="81"/>
      <name val="Tahoma"/>
      <family val="2"/>
    </font>
    <font>
      <sz val="9"/>
      <color indexed="81"/>
      <name val="Tahoma"/>
      <family val="2"/>
    </font>
    <font>
      <b/>
      <sz val="12"/>
      <color theme="1" tint="0.34998626667073579"/>
      <name val="Calibri"/>
      <family val="2"/>
      <scheme val="minor"/>
    </font>
    <font>
      <sz val="11"/>
      <color theme="1" tint="0.249977111117893"/>
      <name val="Calibri"/>
      <family val="2"/>
      <scheme val="minor"/>
    </font>
    <font>
      <b/>
      <i/>
      <sz val="11"/>
      <name val="Roboto"/>
    </font>
    <font>
      <b/>
      <sz val="14"/>
      <color theme="0"/>
      <name val="Calibri"/>
      <family val="2"/>
      <scheme val="minor"/>
    </font>
    <font>
      <b/>
      <sz val="14"/>
      <color theme="1"/>
      <name val="Calibri"/>
      <family val="2"/>
      <scheme val="minor"/>
    </font>
    <font>
      <sz val="14"/>
      <name val="Roboto"/>
    </font>
    <font>
      <b/>
      <sz val="36"/>
      <color theme="0"/>
      <name val="Agency FB"/>
      <family val="2"/>
    </font>
    <font>
      <b/>
      <sz val="22"/>
      <color theme="0"/>
      <name val="Agency FB"/>
      <family val="2"/>
    </font>
    <font>
      <u/>
      <sz val="11"/>
      <color theme="1"/>
      <name val="Calibri (Body)"/>
    </font>
    <font>
      <b/>
      <sz val="12"/>
      <color theme="4" tint="-0.249977111117893"/>
      <name val="Calibri"/>
      <family val="2"/>
      <scheme val="minor"/>
    </font>
    <font>
      <sz val="10"/>
      <color theme="1"/>
      <name val="Calibri"/>
      <family val="2"/>
      <scheme val="minor"/>
    </font>
    <font>
      <sz val="12"/>
      <color rgb="FFFFFFFF"/>
      <name val="Arial"/>
      <family val="2"/>
      <charset val="238"/>
    </font>
    <font>
      <b/>
      <sz val="11"/>
      <color rgb="FFFF0000"/>
      <name val="Roboto"/>
    </font>
    <font>
      <b/>
      <sz val="11"/>
      <name val="Roboto"/>
      <charset val="238"/>
    </font>
    <font>
      <sz val="9"/>
      <color indexed="81"/>
      <name val="Tahoma"/>
      <family val="2"/>
      <charset val="238"/>
    </font>
  </fonts>
  <fills count="25">
    <fill>
      <patternFill patternType="none"/>
    </fill>
    <fill>
      <patternFill patternType="gray125"/>
    </fill>
    <fill>
      <patternFill patternType="solid">
        <fgColor theme="0"/>
        <bgColor indexed="64"/>
      </patternFill>
    </fill>
    <fill>
      <patternFill patternType="solid">
        <fgColor rgb="FF006837"/>
        <bgColor indexed="64"/>
      </patternFill>
    </fill>
    <fill>
      <patternFill patternType="solid">
        <fgColor theme="9" tint="0.59996337778862885"/>
        <bgColor indexed="64"/>
      </patternFill>
    </fill>
    <fill>
      <patternFill patternType="solid">
        <fgColor theme="9" tint="0.59999389629810485"/>
        <bgColor indexed="64"/>
      </patternFill>
    </fill>
    <fill>
      <patternFill patternType="solid">
        <fgColor rgb="FFBF1F36"/>
        <bgColor auto="1"/>
      </patternFill>
    </fill>
    <fill>
      <patternFill patternType="solid">
        <fgColor theme="4" tint="-0.249977111117893"/>
        <bgColor indexed="64"/>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rgb="FF00B0F0"/>
        <bgColor indexed="64"/>
      </patternFill>
    </fill>
    <fill>
      <patternFill patternType="solid">
        <fgColor rgb="FF725242"/>
        <bgColor indexed="64"/>
      </patternFill>
    </fill>
    <fill>
      <patternFill patternType="darkGray">
        <fgColor theme="0"/>
        <bgColor theme="1"/>
      </patternFill>
    </fill>
    <fill>
      <patternFill patternType="solid">
        <fgColor rgb="FF001838"/>
        <bgColor auto="1"/>
      </patternFill>
    </fill>
    <fill>
      <patternFill patternType="solid">
        <fgColor rgb="FF9E1B32"/>
        <bgColor auto="1"/>
      </patternFill>
    </fill>
    <fill>
      <patternFill patternType="solid">
        <fgColor rgb="FF9E1B32"/>
        <bgColor indexed="64"/>
      </patternFill>
    </fill>
    <fill>
      <patternFill patternType="solid">
        <fgColor rgb="FFED203F"/>
        <bgColor auto="1"/>
      </patternFill>
    </fill>
    <fill>
      <patternFill patternType="solid">
        <fgColor rgb="FFED203F"/>
        <bgColor indexed="64"/>
      </patternFill>
    </fill>
    <fill>
      <patternFill patternType="solid">
        <fgColor rgb="FFF6C7CD"/>
        <bgColor indexed="64"/>
      </patternFill>
    </fill>
    <fill>
      <patternFill patternType="solid">
        <fgColor rgb="FF001838"/>
        <bgColor indexed="64"/>
      </patternFill>
    </fill>
  </fills>
  <borders count="80">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top style="medium">
        <color indexed="64"/>
      </top>
      <bottom/>
      <diagonal/>
    </border>
    <border>
      <left/>
      <right style="medium">
        <color indexed="64"/>
      </right>
      <top style="medium">
        <color indexed="64"/>
      </top>
      <bottom/>
      <diagonal/>
    </border>
    <border>
      <left/>
      <right style="thin">
        <color theme="0" tint="-0.24994659260841701"/>
      </right>
      <top/>
      <bottom style="thin">
        <color theme="0" tint="-0.24994659260841701"/>
      </bottom>
      <diagonal/>
    </border>
    <border>
      <left style="medium">
        <color indexed="64"/>
      </left>
      <right/>
      <top/>
      <bottom/>
      <diagonal/>
    </border>
    <border>
      <left/>
      <right/>
      <top/>
      <bottom style="thin">
        <color theme="0" tint="-0.24994659260841701"/>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medium">
        <color indexed="64"/>
      </top>
      <bottom/>
      <diagonal/>
    </border>
    <border>
      <left style="thin">
        <color theme="0" tint="-0.499984740745262"/>
      </left>
      <right style="thin">
        <color theme="0"/>
      </right>
      <top style="medium">
        <color indexed="64"/>
      </top>
      <bottom/>
      <diagonal/>
    </border>
    <border>
      <left style="thin">
        <color theme="0" tint="-0.499984740745262"/>
      </left>
      <right style="thin">
        <color theme="0"/>
      </right>
      <top/>
      <bottom style="thin">
        <color theme="0"/>
      </bottom>
      <diagonal/>
    </border>
    <border>
      <left style="thin">
        <color theme="0" tint="-0.499984740745262"/>
      </left>
      <right style="thin">
        <color theme="0"/>
      </right>
      <top style="thin">
        <color theme="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style="thin">
        <color theme="0" tint="-0.24994659260841701"/>
      </left>
      <right/>
      <top/>
      <bottom/>
      <diagonal/>
    </border>
    <border>
      <left/>
      <right style="thin">
        <color theme="0" tint="-0.24994659260841701"/>
      </right>
      <top/>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ck">
        <color indexed="64"/>
      </left>
      <right style="thick">
        <color indexed="64"/>
      </right>
      <top style="thick">
        <color indexed="64"/>
      </top>
      <bottom style="thick">
        <color indexed="64"/>
      </bottom>
      <diagonal/>
    </border>
    <border>
      <left style="thin">
        <color theme="0" tint="-0.499984740745262"/>
      </left>
      <right style="thin">
        <color theme="0" tint="-0.499984740745262"/>
      </right>
      <top style="thin">
        <color indexed="64"/>
      </top>
      <bottom style="thin">
        <color theme="0" tint="-0.499984740745262"/>
      </bottom>
      <diagonal/>
    </border>
    <border>
      <left style="thin">
        <color theme="0" tint="-0.499984740745262"/>
      </left>
      <right/>
      <top style="thin">
        <color indexed="64"/>
      </top>
      <bottom style="thin">
        <color theme="0" tint="-0.499984740745262"/>
      </bottom>
      <diagonal/>
    </border>
    <border>
      <left/>
      <right style="thin">
        <color theme="0"/>
      </right>
      <top style="thin">
        <color indexed="64"/>
      </top>
      <bottom style="thin">
        <color theme="0"/>
      </bottom>
      <diagonal/>
    </border>
    <border>
      <left/>
      <right style="thin">
        <color theme="0"/>
      </right>
      <top style="thin">
        <color theme="0"/>
      </top>
      <bottom style="thin">
        <color theme="0"/>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style="thin">
        <color theme="0" tint="-0.24994659260841701"/>
      </top>
      <bottom style="thin">
        <color theme="0" tint="-0.34998626667073579"/>
      </bottom>
      <diagonal/>
    </border>
    <border>
      <left/>
      <right/>
      <top style="thin">
        <color theme="0" tint="-0.24994659260841701"/>
      </top>
      <bottom style="thin">
        <color theme="0" tint="-0.34998626667073579"/>
      </bottom>
      <diagonal/>
    </border>
    <border>
      <left/>
      <right style="thin">
        <color theme="0" tint="-0.24994659260841701"/>
      </right>
      <top style="thin">
        <color theme="0" tint="-0.24994659260841701"/>
      </top>
      <bottom style="thin">
        <color theme="0" tint="-0.34998626667073579"/>
      </bottom>
      <diagonal/>
    </border>
    <border>
      <left style="thin">
        <color theme="0" tint="-0.499984740745262"/>
      </left>
      <right style="thin">
        <color theme="0"/>
      </right>
      <top style="thin">
        <color theme="0"/>
      </top>
      <bottom style="thin">
        <color theme="0" tint="-0.499984740745262"/>
      </bottom>
      <diagonal/>
    </border>
    <border>
      <left/>
      <right style="thick">
        <color theme="1"/>
      </right>
      <top/>
      <bottom/>
      <diagonal/>
    </border>
    <border>
      <left style="thick">
        <color theme="1"/>
      </left>
      <right style="thin">
        <color theme="0" tint="-0.499984740745262"/>
      </right>
      <top style="thin">
        <color indexed="64"/>
      </top>
      <bottom style="thin">
        <color theme="0" tint="-0.499984740745262"/>
      </bottom>
      <diagonal/>
    </border>
    <border>
      <left style="thin">
        <color theme="0" tint="-0.499984740745262"/>
      </left>
      <right style="thick">
        <color auto="1"/>
      </right>
      <top style="thin">
        <color indexed="64"/>
      </top>
      <bottom style="thin">
        <color theme="0" tint="-0.499984740745262"/>
      </bottom>
      <diagonal/>
    </border>
    <border>
      <left style="thick">
        <color auto="1"/>
      </left>
      <right style="thin">
        <color theme="0" tint="-0.499984740745262"/>
      </right>
      <top style="thin">
        <color theme="0" tint="-0.499984740745262"/>
      </top>
      <bottom/>
      <diagonal/>
    </border>
    <border>
      <left style="thick">
        <color auto="1"/>
      </left>
      <right style="thin">
        <color theme="0" tint="-0.499984740745262"/>
      </right>
      <top/>
      <bottom/>
      <diagonal/>
    </border>
    <border>
      <left style="thick">
        <color theme="1"/>
      </left>
      <right style="thin">
        <color theme="0" tint="-0.499984740745262"/>
      </right>
      <top style="thin">
        <color theme="0" tint="-0.499984740745262"/>
      </top>
      <bottom style="thin">
        <color indexed="64"/>
      </bottom>
      <diagonal/>
    </border>
    <border>
      <left style="thin">
        <color theme="0" tint="-0.499984740745262"/>
      </left>
      <right style="thin">
        <color theme="0" tint="-0.499984740745262"/>
      </right>
      <top style="thin">
        <color theme="0" tint="-0.499984740745262"/>
      </top>
      <bottom style="thin">
        <color indexed="64"/>
      </bottom>
      <diagonal/>
    </border>
    <border>
      <left style="thin">
        <color theme="0" tint="-0.499984740745262"/>
      </left>
      <right style="thick">
        <color auto="1"/>
      </right>
      <top style="thin">
        <color theme="0" tint="-0.499984740745262"/>
      </top>
      <bottom style="thin">
        <color indexed="64"/>
      </bottom>
      <diagonal/>
    </border>
    <border>
      <left style="thick">
        <color auto="1"/>
      </left>
      <right style="thin">
        <color theme="0" tint="-0.499984740745262"/>
      </right>
      <top/>
      <bottom style="thin">
        <color theme="0" tint="-0.499984740745262"/>
      </bottom>
      <diagonal/>
    </border>
    <border>
      <left style="thin">
        <color theme="0" tint="-0.24994659260841701"/>
      </left>
      <right style="medium">
        <color indexed="64"/>
      </right>
      <top/>
      <bottom style="thin">
        <color theme="0" tint="-0.24994659260841701"/>
      </bottom>
      <diagonal/>
    </border>
    <border>
      <left style="medium">
        <color indexed="64"/>
      </left>
      <right/>
      <top style="thin">
        <color theme="0" tint="-0.24994659260841701"/>
      </top>
      <bottom style="thin">
        <color theme="0" tint="-0.24994659260841701"/>
      </bottom>
      <diagonal/>
    </border>
    <border>
      <left style="thin">
        <color theme="0" tint="-0.24994659260841701"/>
      </left>
      <right style="medium">
        <color indexed="64"/>
      </right>
      <top style="thin">
        <color theme="0" tint="-0.24994659260841701"/>
      </top>
      <bottom style="thin">
        <color theme="0" tint="-0.24994659260841701"/>
      </bottom>
      <diagonal/>
    </border>
    <border>
      <left style="medium">
        <color indexed="64"/>
      </left>
      <right/>
      <top style="thin">
        <color theme="0" tint="-0.24994659260841701"/>
      </top>
      <bottom style="medium">
        <color indexed="64"/>
      </bottom>
      <diagonal/>
    </border>
    <border>
      <left/>
      <right/>
      <top style="thin">
        <color theme="0" tint="-0.24994659260841701"/>
      </top>
      <bottom style="medium">
        <color indexed="64"/>
      </bottom>
      <diagonal/>
    </border>
    <border>
      <left style="thin">
        <color theme="0" tint="-0.24994659260841701"/>
      </left>
      <right style="medium">
        <color indexed="64"/>
      </right>
      <top style="thin">
        <color theme="0" tint="-0.24994659260841701"/>
      </top>
      <bottom style="medium">
        <color indexed="64"/>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bottom/>
      <diagonal/>
    </border>
    <border>
      <left style="medium">
        <color indexed="64"/>
      </left>
      <right/>
      <top style="medium">
        <color indexed="64"/>
      </top>
      <bottom style="thin">
        <color theme="0" tint="-0.24994659260841701"/>
      </bottom>
      <diagonal/>
    </border>
    <border>
      <left/>
      <right style="thin">
        <color theme="0" tint="-0.24994659260841701"/>
      </right>
      <top style="medium">
        <color indexed="64"/>
      </top>
      <bottom style="thin">
        <color theme="0" tint="-0.24994659260841701"/>
      </bottom>
      <diagonal/>
    </border>
    <border>
      <left style="thin">
        <color theme="0" tint="-0.24994659260841701"/>
      </left>
      <right style="thin">
        <color theme="0" tint="-0.24994659260841701"/>
      </right>
      <top style="medium">
        <color indexed="64"/>
      </top>
      <bottom style="thin">
        <color theme="0" tint="-0.24994659260841701"/>
      </bottom>
      <diagonal/>
    </border>
    <border>
      <left style="thin">
        <color theme="0" tint="-0.24994659260841701"/>
      </left>
      <right/>
      <top style="medium">
        <color indexed="64"/>
      </top>
      <bottom style="thin">
        <color theme="0" tint="-0.24994659260841701"/>
      </bottom>
      <diagonal/>
    </border>
    <border>
      <left/>
      <right/>
      <top style="medium">
        <color indexed="64"/>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medium">
        <color auto="1"/>
      </bottom>
      <diagonal/>
    </border>
    <border>
      <left style="thin">
        <color theme="0" tint="-0.24994659260841701"/>
      </left>
      <right/>
      <top style="thin">
        <color theme="0" tint="-0.24994659260841701"/>
      </top>
      <bottom style="medium">
        <color auto="1"/>
      </bottom>
      <diagonal/>
    </border>
    <border>
      <left style="thin">
        <color theme="0" tint="-0.24994659260841701"/>
      </left>
      <right style="thin">
        <color theme="0" tint="-0.24994659260841701"/>
      </right>
      <top style="thin">
        <color theme="0" tint="-0.24994659260841701"/>
      </top>
      <bottom style="medium">
        <color auto="1"/>
      </bottom>
      <diagonal/>
    </border>
    <border>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style="medium">
        <color indexed="64"/>
      </left>
      <right style="medium">
        <color indexed="64"/>
      </right>
      <top/>
      <bottom style="medium">
        <color indexed="64"/>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s>
  <cellStyleXfs count="11">
    <xf numFmtId="0" fontId="0" fillId="0" borderId="0"/>
    <xf numFmtId="0" fontId="4" fillId="0" borderId="0"/>
    <xf numFmtId="0" fontId="8" fillId="0" borderId="0" applyNumberFormat="0" applyFill="0" applyBorder="0" applyAlignment="0" applyProtection="0"/>
    <xf numFmtId="0" fontId="4" fillId="0" borderId="0"/>
    <xf numFmtId="0" fontId="32" fillId="0" borderId="0"/>
    <xf numFmtId="0" fontId="30" fillId="0" borderId="0"/>
    <xf numFmtId="166" fontId="4" fillId="0" borderId="0" applyFont="0" applyFill="0" applyBorder="0" applyAlignment="0" applyProtection="0"/>
    <xf numFmtId="166" fontId="30" fillId="0" borderId="0" applyFont="0" applyFill="0" applyBorder="0" applyAlignment="0" applyProtection="0"/>
    <xf numFmtId="9" fontId="30" fillId="0" borderId="0" applyFont="0" applyFill="0" applyBorder="0" applyAlignment="0" applyProtection="0"/>
    <xf numFmtId="9" fontId="4" fillId="0" borderId="0" applyFont="0" applyFill="0" applyBorder="0" applyAlignment="0" applyProtection="0"/>
    <xf numFmtId="0" fontId="2" fillId="0" borderId="0"/>
  </cellStyleXfs>
  <cellXfs count="327">
    <xf numFmtId="0" fontId="0" fillId="0" borderId="0" xfId="0"/>
    <xf numFmtId="0" fontId="5" fillId="2" borderId="0" xfId="1" applyFont="1" applyFill="1"/>
    <xf numFmtId="0" fontId="5" fillId="2" borderId="0" xfId="1" applyFont="1" applyFill="1" applyAlignment="1">
      <alignment vertical="top" wrapText="1"/>
    </xf>
    <xf numFmtId="0" fontId="6" fillId="2" borderId="0" xfId="1" applyFont="1" applyFill="1" applyAlignment="1">
      <alignment vertical="top" wrapText="1"/>
    </xf>
    <xf numFmtId="0" fontId="6" fillId="2" borderId="0" xfId="1" applyFont="1" applyFill="1"/>
    <xf numFmtId="0" fontId="5" fillId="2" borderId="0" xfId="1" applyFont="1" applyFill="1" applyAlignment="1">
      <alignment horizontal="center"/>
    </xf>
    <xf numFmtId="0" fontId="7" fillId="2" borderId="0" xfId="1" applyFont="1" applyFill="1" applyAlignment="1">
      <alignment horizontal="center"/>
    </xf>
    <xf numFmtId="0" fontId="5" fillId="2" borderId="0" xfId="1" applyFont="1" applyFill="1" applyAlignment="1">
      <alignment horizontal="left"/>
    </xf>
    <xf numFmtId="0" fontId="9" fillId="2" borderId="0" xfId="1" applyFont="1" applyFill="1"/>
    <xf numFmtId="0" fontId="10" fillId="2" borderId="0" xfId="1" applyFont="1" applyFill="1" applyAlignment="1">
      <alignment horizontal="left"/>
    </xf>
    <xf numFmtId="0" fontId="7" fillId="2" borderId="0" xfId="1" applyFont="1" applyFill="1" applyAlignment="1">
      <alignment horizontal="left"/>
    </xf>
    <xf numFmtId="0" fontId="12" fillId="2" borderId="1" xfId="1" applyFont="1" applyFill="1" applyBorder="1" applyAlignment="1">
      <alignment horizontal="center" vertical="center" wrapText="1"/>
    </xf>
    <xf numFmtId="0" fontId="13" fillId="2" borderId="1" xfId="1" applyFont="1" applyFill="1" applyBorder="1" applyAlignment="1">
      <alignment horizontal="center" vertical="center" wrapText="1"/>
    </xf>
    <xf numFmtId="0" fontId="14" fillId="2" borderId="1" xfId="1" applyFont="1" applyFill="1" applyBorder="1" applyAlignment="1">
      <alignment horizontal="center" vertical="center"/>
    </xf>
    <xf numFmtId="3" fontId="15" fillId="3" borderId="2" xfId="1" applyNumberFormat="1" applyFont="1" applyFill="1" applyBorder="1" applyAlignment="1">
      <alignment horizontal="center" vertical="center"/>
    </xf>
    <xf numFmtId="0" fontId="13" fillId="0" borderId="1" xfId="1" applyFont="1" applyBorder="1" applyAlignment="1">
      <alignment horizontal="center" vertical="center" wrapText="1"/>
    </xf>
    <xf numFmtId="0" fontId="6" fillId="2" borderId="0" xfId="1" applyFont="1" applyFill="1" applyAlignment="1">
      <alignment horizontal="center"/>
    </xf>
    <xf numFmtId="3" fontId="5" fillId="2" borderId="0" xfId="1" applyNumberFormat="1" applyFont="1" applyFill="1"/>
    <xf numFmtId="0" fontId="5" fillId="2" borderId="0" xfId="0" applyFont="1" applyFill="1" applyAlignment="1">
      <alignment horizontal="center"/>
    </xf>
    <xf numFmtId="0" fontId="15" fillId="3" borderId="2" xfId="1" applyFont="1" applyFill="1" applyBorder="1" applyAlignment="1">
      <alignment horizontal="center" vertical="center"/>
    </xf>
    <xf numFmtId="164" fontId="5" fillId="2" borderId="0" xfId="1" applyNumberFormat="1" applyFont="1" applyFill="1" applyAlignment="1">
      <alignment horizontal="center"/>
    </xf>
    <xf numFmtId="0" fontId="19" fillId="2" borderId="0" xfId="1" applyFont="1" applyFill="1" applyAlignment="1">
      <alignment horizontal="left" vertical="center"/>
    </xf>
    <xf numFmtId="14" fontId="5" fillId="2" borderId="0" xfId="1" applyNumberFormat="1" applyFont="1" applyFill="1" applyAlignment="1">
      <alignment horizontal="center"/>
    </xf>
    <xf numFmtId="165" fontId="5" fillId="2" borderId="0" xfId="1" applyNumberFormat="1" applyFont="1" applyFill="1" applyAlignment="1">
      <alignment horizontal="center"/>
    </xf>
    <xf numFmtId="0" fontId="5" fillId="2" borderId="0" xfId="1" applyFont="1" applyFill="1" applyAlignment="1">
      <alignment horizontal="left" indent="1"/>
    </xf>
    <xf numFmtId="0" fontId="6" fillId="2" borderId="0" xfId="1" applyFont="1" applyFill="1" applyAlignment="1">
      <alignment horizontal="left" indent="1"/>
    </xf>
    <xf numFmtId="0" fontId="18" fillId="4" borderId="9" xfId="0" applyFont="1" applyFill="1" applyBorder="1" applyAlignment="1">
      <alignment horizontal="center" vertical="center"/>
    </xf>
    <xf numFmtId="0" fontId="10" fillId="2" borderId="4" xfId="1" applyFont="1" applyFill="1" applyBorder="1" applyAlignment="1">
      <alignment horizontal="left"/>
    </xf>
    <xf numFmtId="0" fontId="5" fillId="2" borderId="15" xfId="1" applyFont="1" applyFill="1" applyBorder="1" applyAlignment="1">
      <alignment horizontal="left"/>
    </xf>
    <xf numFmtId="0" fontId="5" fillId="2" borderId="15" xfId="1" applyFont="1" applyFill="1" applyBorder="1" applyAlignment="1">
      <alignment horizontal="center"/>
    </xf>
    <xf numFmtId="0" fontId="6" fillId="2" borderId="15" xfId="1" applyFont="1" applyFill="1" applyBorder="1"/>
    <xf numFmtId="0" fontId="5" fillId="2" borderId="16" xfId="1" applyFont="1" applyFill="1" applyBorder="1"/>
    <xf numFmtId="0" fontId="6" fillId="2" borderId="18" xfId="1" applyFont="1" applyFill="1" applyBorder="1" applyAlignment="1">
      <alignment horizontal="left"/>
    </xf>
    <xf numFmtId="0" fontId="5" fillId="2" borderId="5" xfId="1" applyFont="1" applyFill="1" applyBorder="1"/>
    <xf numFmtId="0" fontId="6" fillId="2" borderId="6" xfId="1" applyFont="1" applyFill="1" applyBorder="1" applyAlignment="1">
      <alignment horizontal="left"/>
    </xf>
    <xf numFmtId="0" fontId="5" fillId="2" borderId="7" xfId="1" applyFont="1" applyFill="1" applyBorder="1" applyAlignment="1">
      <alignment horizontal="left"/>
    </xf>
    <xf numFmtId="0" fontId="5" fillId="2" borderId="7" xfId="1" applyFont="1" applyFill="1" applyBorder="1" applyAlignment="1">
      <alignment horizontal="center"/>
    </xf>
    <xf numFmtId="0" fontId="6" fillId="2" borderId="7" xfId="1" applyFont="1" applyFill="1" applyBorder="1"/>
    <xf numFmtId="0" fontId="5" fillId="2" borderId="8" xfId="1" applyFont="1" applyFill="1" applyBorder="1"/>
    <xf numFmtId="0" fontId="13" fillId="2" borderId="25" xfId="0" quotePrefix="1" applyFont="1" applyFill="1" applyBorder="1" applyAlignment="1">
      <alignment vertical="center"/>
    </xf>
    <xf numFmtId="0" fontId="13" fillId="2" borderId="26" xfId="0" quotePrefix="1" applyFont="1" applyFill="1" applyBorder="1" applyAlignment="1">
      <alignment vertical="center"/>
    </xf>
    <xf numFmtId="0" fontId="13" fillId="2" borderId="27" xfId="0" quotePrefix="1" applyFont="1" applyFill="1" applyBorder="1" applyAlignment="1">
      <alignment vertical="center"/>
    </xf>
    <xf numFmtId="0" fontId="13" fillId="2" borderId="19" xfId="0" quotePrefix="1" applyFont="1" applyFill="1" applyBorder="1" applyAlignment="1">
      <alignment vertical="center"/>
    </xf>
    <xf numFmtId="0" fontId="13" fillId="2" borderId="17" xfId="0" quotePrefix="1" applyFont="1" applyFill="1" applyBorder="1" applyAlignment="1">
      <alignment vertical="center"/>
    </xf>
    <xf numFmtId="0" fontId="13" fillId="2" borderId="19" xfId="0" quotePrefix="1" applyFont="1" applyFill="1" applyBorder="1" applyAlignment="1">
      <alignment vertical="center" wrapText="1"/>
    </xf>
    <xf numFmtId="0" fontId="13" fillId="2" borderId="17" xfId="0" quotePrefix="1" applyFont="1" applyFill="1" applyBorder="1" applyAlignment="1">
      <alignment vertical="center" wrapText="1"/>
    </xf>
    <xf numFmtId="0" fontId="10" fillId="2" borderId="0" xfId="1" applyFont="1" applyFill="1" applyAlignment="1">
      <alignment horizontal="left" indent="1"/>
    </xf>
    <xf numFmtId="0" fontId="13" fillId="2" borderId="28" xfId="0" quotePrefix="1" applyFont="1" applyFill="1" applyBorder="1" applyAlignment="1">
      <alignment vertical="center"/>
    </xf>
    <xf numFmtId="0" fontId="13" fillId="2" borderId="0" xfId="0" quotePrefix="1" applyFont="1" applyFill="1" applyAlignment="1">
      <alignment vertical="center"/>
    </xf>
    <xf numFmtId="0" fontId="13" fillId="2" borderId="29" xfId="0" quotePrefix="1" applyFont="1" applyFill="1" applyBorder="1" applyAlignment="1">
      <alignment vertical="center"/>
    </xf>
    <xf numFmtId="1" fontId="15" fillId="3" borderId="2" xfId="1" applyNumberFormat="1" applyFont="1" applyFill="1" applyBorder="1" applyAlignment="1">
      <alignment horizontal="center" vertical="center"/>
    </xf>
    <xf numFmtId="1" fontId="5" fillId="2" borderId="0" xfId="1" applyNumberFormat="1" applyFont="1" applyFill="1"/>
    <xf numFmtId="3" fontId="15" fillId="3" borderId="2" xfId="1" quotePrefix="1" applyNumberFormat="1" applyFont="1" applyFill="1" applyBorder="1" applyAlignment="1">
      <alignment horizontal="center" vertical="center"/>
    </xf>
    <xf numFmtId="0" fontId="0" fillId="2" borderId="0" xfId="0" applyFill="1"/>
    <xf numFmtId="38" fontId="15" fillId="3" borderId="2" xfId="1" applyNumberFormat="1" applyFont="1" applyFill="1" applyBorder="1" applyAlignment="1">
      <alignment horizontal="center" vertical="center"/>
    </xf>
    <xf numFmtId="38" fontId="5" fillId="2" borderId="0" xfId="1" applyNumberFormat="1" applyFont="1" applyFill="1"/>
    <xf numFmtId="0" fontId="6" fillId="2" borderId="0" xfId="1" quotePrefix="1" applyFont="1" applyFill="1" applyAlignment="1">
      <alignment horizontal="left" indent="2"/>
    </xf>
    <xf numFmtId="0" fontId="6" fillId="2" borderId="0" xfId="1" applyFont="1" applyFill="1" applyAlignment="1">
      <alignment horizontal="left"/>
    </xf>
    <xf numFmtId="0" fontId="4" fillId="2" borderId="0" xfId="1" applyFill="1" applyProtection="1">
      <protection locked="0"/>
    </xf>
    <xf numFmtId="0" fontId="22" fillId="6" borderId="0" xfId="1" applyFont="1" applyFill="1" applyAlignment="1">
      <alignment horizontal="centerContinuous" vertical="center"/>
    </xf>
    <xf numFmtId="0" fontId="23" fillId="2" borderId="0" xfId="1" applyFont="1" applyFill="1" applyProtection="1">
      <protection locked="0"/>
    </xf>
    <xf numFmtId="3" fontId="16" fillId="0" borderId="3" xfId="1" applyNumberFormat="1" applyFont="1" applyBorder="1" applyAlignment="1">
      <alignment horizontal="center" vertical="center"/>
    </xf>
    <xf numFmtId="0" fontId="3" fillId="0" borderId="0" xfId="0" applyFont="1"/>
    <xf numFmtId="0" fontId="3" fillId="0" borderId="0" xfId="1" applyFont="1"/>
    <xf numFmtId="0" fontId="5" fillId="2" borderId="0" xfId="0" applyFont="1" applyFill="1"/>
    <xf numFmtId="0" fontId="21" fillId="0" borderId="0" xfId="1" applyFont="1"/>
    <xf numFmtId="0" fontId="3" fillId="0" borderId="0" xfId="1" applyFont="1" applyAlignment="1">
      <alignment horizontal="center"/>
    </xf>
    <xf numFmtId="0" fontId="21" fillId="0" borderId="0" xfId="1" applyFont="1" applyAlignment="1">
      <alignment horizontal="center"/>
    </xf>
    <xf numFmtId="0" fontId="13" fillId="0" borderId="33" xfId="1" applyFont="1" applyBorder="1" applyAlignment="1">
      <alignment horizontal="center" vertical="center" wrapText="1"/>
    </xf>
    <xf numFmtId="0" fontId="13" fillId="0" borderId="34" xfId="1" applyFont="1" applyBorder="1" applyAlignment="1">
      <alignment horizontal="center" vertical="center" wrapText="1"/>
    </xf>
    <xf numFmtId="1" fontId="3" fillId="0" borderId="0" xfId="1" applyNumberFormat="1" applyFont="1" applyAlignment="1">
      <alignment horizontal="center"/>
    </xf>
    <xf numFmtId="0" fontId="13" fillId="0" borderId="30" xfId="1" applyFont="1" applyBorder="1" applyAlignment="1">
      <alignment horizontal="center" vertical="center" wrapText="1"/>
    </xf>
    <xf numFmtId="3" fontId="25" fillId="3" borderId="36" xfId="1" applyNumberFormat="1" applyFont="1" applyFill="1" applyBorder="1" applyAlignment="1">
      <alignment horizontal="center" vertical="center"/>
    </xf>
    <xf numFmtId="3" fontId="3" fillId="0" borderId="0" xfId="1" applyNumberFormat="1" applyFont="1" applyAlignment="1">
      <alignment horizontal="center"/>
    </xf>
    <xf numFmtId="0" fontId="13" fillId="0" borderId="0" xfId="1" applyFont="1" applyAlignment="1">
      <alignment horizontal="center" vertical="center" wrapText="1"/>
    </xf>
    <xf numFmtId="0" fontId="26" fillId="2" borderId="0" xfId="1" applyFont="1" applyFill="1"/>
    <xf numFmtId="0" fontId="27" fillId="2" borderId="15" xfId="1" applyFont="1" applyFill="1" applyBorder="1"/>
    <xf numFmtId="0" fontId="27" fillId="2" borderId="0" xfId="1" applyFont="1" applyFill="1"/>
    <xf numFmtId="0" fontId="27" fillId="2" borderId="7" xfId="1" applyFont="1" applyFill="1" applyBorder="1"/>
    <xf numFmtId="165" fontId="7" fillId="2" borderId="0" xfId="1" applyNumberFormat="1" applyFont="1" applyFill="1" applyAlignment="1">
      <alignment horizontal="left"/>
    </xf>
    <xf numFmtId="0" fontId="7" fillId="2" borderId="0" xfId="1" applyFont="1" applyFill="1"/>
    <xf numFmtId="0" fontId="12" fillId="2" borderId="13" xfId="1" applyFont="1" applyFill="1" applyBorder="1" applyAlignment="1">
      <alignment horizontal="center" vertical="center" wrapText="1"/>
    </xf>
    <xf numFmtId="0" fontId="4" fillId="0" borderId="0" xfId="3" applyAlignment="1">
      <alignment horizontal="left"/>
    </xf>
    <xf numFmtId="3" fontId="5" fillId="2" borderId="0" xfId="1" applyNumberFormat="1" applyFont="1" applyFill="1" applyAlignment="1">
      <alignment horizontal="center"/>
    </xf>
    <xf numFmtId="0" fontId="4" fillId="0" borderId="0" xfId="1"/>
    <xf numFmtId="1" fontId="3" fillId="0" borderId="0" xfId="1" applyNumberFormat="1" applyFont="1"/>
    <xf numFmtId="3" fontId="3" fillId="0" borderId="0" xfId="1" applyNumberFormat="1" applyFont="1"/>
    <xf numFmtId="165" fontId="3" fillId="0" borderId="0" xfId="1" applyNumberFormat="1" applyFont="1"/>
    <xf numFmtId="1" fontId="5" fillId="2" borderId="0" xfId="1" applyNumberFormat="1" applyFont="1" applyFill="1" applyAlignment="1">
      <alignment horizontal="center"/>
    </xf>
    <xf numFmtId="0" fontId="29" fillId="2" borderId="0" xfId="1" applyFont="1" applyFill="1"/>
    <xf numFmtId="0" fontId="28" fillId="0" borderId="0" xfId="4" applyFont="1"/>
    <xf numFmtId="0" fontId="28" fillId="0" borderId="0" xfId="4" applyFont="1" applyAlignment="1">
      <alignment vertical="center"/>
    </xf>
    <xf numFmtId="0" fontId="34" fillId="0" borderId="0" xfId="4" applyFont="1"/>
    <xf numFmtId="0" fontId="34" fillId="0" borderId="0" xfId="4" applyFont="1" applyAlignment="1">
      <alignment vertical="center"/>
    </xf>
    <xf numFmtId="0" fontId="36" fillId="0" borderId="0" xfId="4" applyFont="1" applyAlignment="1">
      <alignment vertical="center"/>
    </xf>
    <xf numFmtId="0" fontId="37" fillId="8" borderId="0" xfId="4" applyFont="1" applyFill="1" applyAlignment="1">
      <alignment horizontal="center" vertical="center"/>
    </xf>
    <xf numFmtId="0" fontId="41" fillId="0" borderId="0" xfId="4" applyFont="1" applyAlignment="1">
      <alignment horizontal="left" vertical="center"/>
    </xf>
    <xf numFmtId="0" fontId="42" fillId="0" borderId="0" xfId="4" applyFont="1" applyAlignment="1">
      <alignment vertical="center"/>
    </xf>
    <xf numFmtId="14" fontId="16" fillId="0" borderId="3" xfId="1" applyNumberFormat="1" applyFont="1" applyBorder="1" applyAlignment="1">
      <alignment horizontal="center" vertical="center"/>
    </xf>
    <xf numFmtId="0" fontId="5" fillId="2" borderId="0" xfId="5" applyFont="1" applyFill="1" applyAlignment="1">
      <alignment horizontal="center"/>
    </xf>
    <xf numFmtId="0" fontId="5" fillId="2" borderId="0" xfId="1" applyFont="1" applyFill="1" applyAlignment="1">
      <alignment horizontal="center" vertical="center"/>
    </xf>
    <xf numFmtId="0" fontId="12" fillId="2" borderId="21" xfId="5" applyFont="1" applyFill="1" applyBorder="1" applyAlignment="1">
      <alignment horizontal="center" vertical="center" wrapText="1"/>
    </xf>
    <xf numFmtId="0" fontId="13" fillId="2" borderId="20" xfId="5" applyFont="1" applyFill="1" applyBorder="1" applyAlignment="1">
      <alignment horizontal="center" vertical="center" wrapText="1"/>
    </xf>
    <xf numFmtId="0" fontId="14" fillId="2" borderId="21" xfId="5" applyFont="1" applyFill="1" applyBorder="1" applyAlignment="1">
      <alignment horizontal="center" vertical="center"/>
    </xf>
    <xf numFmtId="1" fontId="15" fillId="3" borderId="22" xfId="5" applyNumberFormat="1" applyFont="1" applyFill="1" applyBorder="1" applyAlignment="1">
      <alignment horizontal="center" vertical="center"/>
    </xf>
    <xf numFmtId="0" fontId="5" fillId="2" borderId="0" xfId="5" applyFont="1" applyFill="1" applyAlignment="1">
      <alignment horizontal="center" vertical="center"/>
    </xf>
    <xf numFmtId="0" fontId="13" fillId="2" borderId="40" xfId="5" quotePrefix="1" applyFont="1" applyFill="1" applyBorder="1" applyAlignment="1">
      <alignment horizontal="left" vertical="center" indent="1"/>
    </xf>
    <xf numFmtId="0" fontId="13" fillId="2" borderId="0" xfId="5" quotePrefix="1" applyFont="1" applyFill="1" applyAlignment="1">
      <alignment horizontal="center" vertical="center"/>
    </xf>
    <xf numFmtId="0" fontId="13" fillId="2" borderId="29" xfId="5" quotePrefix="1" applyFont="1" applyFill="1" applyBorder="1" applyAlignment="1">
      <alignment horizontal="center" vertical="center"/>
    </xf>
    <xf numFmtId="0" fontId="6" fillId="2" borderId="0" xfId="1" applyFont="1" applyFill="1" applyAlignment="1">
      <alignment horizontal="center" vertical="center"/>
    </xf>
    <xf numFmtId="0" fontId="12" fillId="2" borderId="20" xfId="5" applyFont="1" applyFill="1" applyBorder="1" applyAlignment="1">
      <alignment horizontal="center" vertical="center" wrapText="1"/>
    </xf>
    <xf numFmtId="0" fontId="13" fillId="2" borderId="20" xfId="5" quotePrefix="1" applyFont="1" applyFill="1" applyBorder="1" applyAlignment="1">
      <alignment horizontal="center" vertical="center" wrapText="1"/>
    </xf>
    <xf numFmtId="0" fontId="14" fillId="2" borderId="20" xfId="5" applyFont="1" applyFill="1" applyBorder="1" applyAlignment="1">
      <alignment horizontal="center" vertical="center"/>
    </xf>
    <xf numFmtId="0" fontId="15" fillId="3" borderId="24" xfId="5" applyFont="1" applyFill="1" applyBorder="1" applyAlignment="1">
      <alignment horizontal="center" vertical="center"/>
    </xf>
    <xf numFmtId="0" fontId="13" fillId="2" borderId="41" xfId="5" quotePrefix="1" applyFont="1" applyFill="1" applyBorder="1" applyAlignment="1">
      <alignment horizontal="left" vertical="center" indent="1"/>
    </xf>
    <xf numFmtId="0" fontId="13" fillId="2" borderId="42" xfId="5" quotePrefix="1" applyFont="1" applyFill="1" applyBorder="1" applyAlignment="1">
      <alignment horizontal="center" vertical="center" wrapText="1"/>
    </xf>
    <xf numFmtId="0" fontId="13" fillId="2" borderId="43" xfId="5" quotePrefix="1" applyFont="1" applyFill="1" applyBorder="1" applyAlignment="1">
      <alignment horizontal="center" vertical="center" wrapText="1"/>
    </xf>
    <xf numFmtId="0" fontId="13" fillId="2" borderId="28" xfId="5" quotePrefix="1" applyFont="1" applyFill="1" applyBorder="1" applyAlignment="1">
      <alignment horizontal="left" vertical="center" indent="1"/>
    </xf>
    <xf numFmtId="0" fontId="13" fillId="2" borderId="25" xfId="5" quotePrefix="1" applyFont="1" applyFill="1" applyBorder="1" applyAlignment="1">
      <alignment horizontal="center" vertical="center" wrapText="1"/>
    </xf>
    <xf numFmtId="0" fontId="13" fillId="2" borderId="26" xfId="5" quotePrefix="1" applyFont="1" applyFill="1" applyBorder="1" applyAlignment="1">
      <alignment horizontal="center" vertical="center" wrapText="1"/>
    </xf>
    <xf numFmtId="0" fontId="12" fillId="2" borderId="1" xfId="5" applyFont="1" applyFill="1" applyBorder="1" applyAlignment="1">
      <alignment horizontal="center" vertical="center" wrapText="1"/>
    </xf>
    <xf numFmtId="0" fontId="13" fillId="2" borderId="1" xfId="5" applyFont="1" applyFill="1" applyBorder="1" applyAlignment="1">
      <alignment horizontal="center" vertical="center" wrapText="1"/>
    </xf>
    <xf numFmtId="0" fontId="14" fillId="2" borderId="1" xfId="5" applyFont="1" applyFill="1" applyBorder="1" applyAlignment="1">
      <alignment horizontal="center" vertical="center"/>
    </xf>
    <xf numFmtId="0" fontId="15" fillId="3" borderId="44" xfId="5" applyFont="1" applyFill="1" applyBorder="1" applyAlignment="1">
      <alignment horizontal="center" vertical="center"/>
    </xf>
    <xf numFmtId="0" fontId="13" fillId="2" borderId="25" xfId="5" quotePrefix="1" applyFont="1" applyFill="1" applyBorder="1" applyAlignment="1">
      <alignment horizontal="left" vertical="center"/>
    </xf>
    <xf numFmtId="169" fontId="9" fillId="2" borderId="0" xfId="6" applyNumberFormat="1" applyFont="1" applyFill="1"/>
    <xf numFmtId="169" fontId="6" fillId="2" borderId="0" xfId="6" applyNumberFormat="1" applyFont="1" applyFill="1"/>
    <xf numFmtId="169" fontId="5" fillId="2" borderId="0" xfId="6" applyNumberFormat="1" applyFont="1" applyFill="1"/>
    <xf numFmtId="0" fontId="18" fillId="4" borderId="9" xfId="5" applyFont="1" applyFill="1" applyBorder="1" applyAlignment="1">
      <alignment horizontal="center" vertical="center"/>
    </xf>
    <xf numFmtId="169" fontId="5" fillId="2" borderId="0" xfId="6" applyNumberFormat="1" applyFont="1" applyFill="1" applyAlignment="1">
      <alignment horizontal="center"/>
    </xf>
    <xf numFmtId="170" fontId="15" fillId="3" borderId="2" xfId="7" applyNumberFormat="1" applyFont="1" applyFill="1" applyBorder="1" applyAlignment="1">
      <alignment horizontal="center" vertical="center"/>
    </xf>
    <xf numFmtId="170" fontId="5" fillId="2" borderId="0" xfId="1" applyNumberFormat="1" applyFont="1" applyFill="1"/>
    <xf numFmtId="1" fontId="15" fillId="3" borderId="2" xfId="7" applyNumberFormat="1" applyFont="1" applyFill="1" applyBorder="1" applyAlignment="1">
      <alignment horizontal="center" vertical="center"/>
    </xf>
    <xf numFmtId="0" fontId="13" fillId="2" borderId="1" xfId="1" applyFont="1" applyFill="1" applyBorder="1" applyAlignment="1">
      <alignment horizontal="center" vertical="center"/>
    </xf>
    <xf numFmtId="0" fontId="5" fillId="2" borderId="0" xfId="1" applyFont="1" applyFill="1" applyAlignment="1">
      <alignment horizontal="center" wrapText="1"/>
    </xf>
    <xf numFmtId="3" fontId="15" fillId="3" borderId="2" xfId="7" applyNumberFormat="1" applyFont="1" applyFill="1" applyBorder="1" applyAlignment="1">
      <alignment horizontal="center" vertical="center"/>
    </xf>
    <xf numFmtId="0" fontId="27" fillId="2" borderId="0" xfId="1" applyFont="1" applyFill="1" applyAlignment="1">
      <alignment horizontal="left"/>
    </xf>
    <xf numFmtId="4" fontId="15" fillId="3" borderId="2" xfId="7" applyNumberFormat="1" applyFont="1" applyFill="1" applyBorder="1" applyAlignment="1">
      <alignment horizontal="center" vertical="center"/>
    </xf>
    <xf numFmtId="2" fontId="15" fillId="3" borderId="2" xfId="7" applyNumberFormat="1" applyFont="1" applyFill="1" applyBorder="1" applyAlignment="1">
      <alignment horizontal="center" vertical="center"/>
    </xf>
    <xf numFmtId="0" fontId="18" fillId="13" borderId="9" xfId="5" applyFont="1" applyFill="1" applyBorder="1" applyAlignment="1">
      <alignment horizontal="center" vertical="center"/>
    </xf>
    <xf numFmtId="0" fontId="4" fillId="0" borderId="0" xfId="1" applyAlignment="1">
      <alignment horizontal="center"/>
    </xf>
    <xf numFmtId="0" fontId="4" fillId="12" borderId="46" xfId="1" applyFill="1" applyBorder="1"/>
    <xf numFmtId="0" fontId="4" fillId="12" borderId="33" xfId="1" applyFill="1" applyBorder="1"/>
    <xf numFmtId="0" fontId="4" fillId="15" borderId="33" xfId="1" applyFill="1" applyBorder="1"/>
    <xf numFmtId="0" fontId="4" fillId="16" borderId="33" xfId="1" applyFill="1" applyBorder="1"/>
    <xf numFmtId="0" fontId="4" fillId="12" borderId="47" xfId="1" applyFill="1" applyBorder="1"/>
    <xf numFmtId="0" fontId="4" fillId="12" borderId="31" xfId="1" applyFill="1" applyBorder="1"/>
    <xf numFmtId="0" fontId="4" fillId="12" borderId="1" xfId="1" applyFill="1" applyBorder="1"/>
    <xf numFmtId="0" fontId="4" fillId="15" borderId="1" xfId="1" applyFill="1" applyBorder="1"/>
    <xf numFmtId="0" fontId="4" fillId="16" borderId="1" xfId="1" applyFill="1" applyBorder="1"/>
    <xf numFmtId="0" fontId="4" fillId="12" borderId="30" xfId="1" applyFill="1" applyBorder="1"/>
    <xf numFmtId="0" fontId="4" fillId="12" borderId="50" xfId="1" applyFill="1" applyBorder="1"/>
    <xf numFmtId="0" fontId="4" fillId="12" borderId="51" xfId="1" applyFill="1" applyBorder="1"/>
    <xf numFmtId="0" fontId="4" fillId="15" borderId="51" xfId="1" applyFill="1" applyBorder="1"/>
    <xf numFmtId="0" fontId="4" fillId="16" borderId="51" xfId="1" applyFill="1" applyBorder="1"/>
    <xf numFmtId="0" fontId="4" fillId="12" borderId="52" xfId="1" applyFill="1" applyBorder="1"/>
    <xf numFmtId="0" fontId="45" fillId="0" borderId="0" xfId="5" applyFont="1"/>
    <xf numFmtId="0" fontId="45" fillId="0" borderId="0" xfId="5" applyFont="1" applyAlignment="1">
      <alignment vertical="center"/>
    </xf>
    <xf numFmtId="170" fontId="20" fillId="0" borderId="1" xfId="5" applyNumberFormat="1" applyFont="1" applyBorder="1" applyAlignment="1">
      <alignment horizontal="center"/>
    </xf>
    <xf numFmtId="171" fontId="20" fillId="0" borderId="1" xfId="8" applyNumberFormat="1" applyFont="1" applyBorder="1" applyAlignment="1">
      <alignment horizontal="center"/>
    </xf>
    <xf numFmtId="0" fontId="20" fillId="0" borderId="0" xfId="5" applyFont="1"/>
    <xf numFmtId="0" fontId="2" fillId="0" borderId="0" xfId="10"/>
    <xf numFmtId="0" fontId="13" fillId="2" borderId="40" xfId="0" quotePrefix="1" applyFont="1" applyFill="1" applyBorder="1" applyAlignment="1">
      <alignment vertical="center"/>
    </xf>
    <xf numFmtId="0" fontId="13" fillId="2" borderId="25" xfId="0" quotePrefix="1" applyFont="1" applyFill="1" applyBorder="1" applyAlignment="1">
      <alignment vertical="center" wrapText="1"/>
    </xf>
    <xf numFmtId="0" fontId="13" fillId="2" borderId="26" xfId="0" quotePrefix="1" applyFont="1" applyFill="1" applyBorder="1" applyAlignment="1">
      <alignment vertical="center" wrapText="1"/>
    </xf>
    <xf numFmtId="0" fontId="12" fillId="0" borderId="19" xfId="0" applyFont="1" applyBorder="1" applyAlignment="1">
      <alignment horizontal="centerContinuous" vertical="center"/>
    </xf>
    <xf numFmtId="3" fontId="12" fillId="2" borderId="54" xfId="0" applyNumberFormat="1" applyFont="1" applyFill="1" applyBorder="1" applyAlignment="1">
      <alignment horizontal="centerContinuous" vertical="center"/>
    </xf>
    <xf numFmtId="3" fontId="12" fillId="2" borderId="56" xfId="0" applyNumberFormat="1" applyFont="1" applyFill="1" applyBorder="1" applyAlignment="1">
      <alignment horizontal="centerContinuous" vertical="center"/>
    </xf>
    <xf numFmtId="3" fontId="12" fillId="2" borderId="59" xfId="0" applyNumberFormat="1" applyFont="1" applyFill="1" applyBorder="1" applyAlignment="1">
      <alignment horizontal="centerContinuous" vertical="center"/>
    </xf>
    <xf numFmtId="172" fontId="13" fillId="0" borderId="60" xfId="1" applyNumberFormat="1" applyFont="1" applyBorder="1" applyAlignment="1">
      <alignment horizontal="center" vertical="center"/>
    </xf>
    <xf numFmtId="3" fontId="13" fillId="0" borderId="61" xfId="1" applyNumberFormat="1" applyFont="1" applyBorder="1" applyAlignment="1">
      <alignment horizontal="centerContinuous" vertical="center" wrapText="1"/>
    </xf>
    <xf numFmtId="3" fontId="13" fillId="0" borderId="62" xfId="1" applyNumberFormat="1" applyFont="1" applyBorder="1" applyAlignment="1">
      <alignment horizontal="centerContinuous" vertical="center" wrapText="1"/>
    </xf>
    <xf numFmtId="0" fontId="5" fillId="2" borderId="63" xfId="1" applyFont="1" applyFill="1" applyBorder="1" applyAlignment="1">
      <alignment horizontal="left"/>
    </xf>
    <xf numFmtId="0" fontId="5" fillId="2" borderId="63" xfId="1" applyFont="1" applyFill="1" applyBorder="1" applyAlignment="1">
      <alignment horizontal="center"/>
    </xf>
    <xf numFmtId="0" fontId="6" fillId="2" borderId="0" xfId="1" applyFont="1" applyFill="1" applyAlignment="1">
      <alignment horizontal="left" indent="2"/>
    </xf>
    <xf numFmtId="3" fontId="13" fillId="0" borderId="60" xfId="1" applyNumberFormat="1" applyFont="1" applyBorder="1" applyAlignment="1">
      <alignment horizontal="left" vertical="center"/>
    </xf>
    <xf numFmtId="0" fontId="46" fillId="2" borderId="4" xfId="1" applyFont="1" applyFill="1" applyBorder="1" applyAlignment="1">
      <alignment horizontal="left"/>
    </xf>
    <xf numFmtId="0" fontId="46" fillId="2" borderId="18" xfId="1" applyFont="1" applyFill="1" applyBorder="1" applyAlignment="1">
      <alignment horizontal="left"/>
    </xf>
    <xf numFmtId="0" fontId="46" fillId="2" borderId="6" xfId="1" applyFont="1" applyFill="1" applyBorder="1" applyAlignment="1">
      <alignment horizontal="left"/>
    </xf>
    <xf numFmtId="165" fontId="2" fillId="0" borderId="0" xfId="1" applyNumberFormat="1" applyFont="1"/>
    <xf numFmtId="14" fontId="3" fillId="0" borderId="0" xfId="1" applyNumberFormat="1" applyFont="1"/>
    <xf numFmtId="0" fontId="4" fillId="2" borderId="0" xfId="0" applyFont="1" applyFill="1"/>
    <xf numFmtId="0" fontId="5" fillId="2" borderId="61" xfId="1" applyFont="1" applyFill="1" applyBorder="1"/>
    <xf numFmtId="0" fontId="6" fillId="2" borderId="61" xfId="1" applyFont="1" applyFill="1" applyBorder="1"/>
    <xf numFmtId="0" fontId="7" fillId="2" borderId="61" xfId="1" applyFont="1" applyFill="1" applyBorder="1" applyAlignment="1">
      <alignment horizontal="center"/>
    </xf>
    <xf numFmtId="0" fontId="6" fillId="2" borderId="62" xfId="1" applyFont="1" applyFill="1" applyBorder="1"/>
    <xf numFmtId="0" fontId="12" fillId="0" borderId="55" xfId="0" applyFont="1" applyBorder="1" applyAlignment="1">
      <alignment horizontal="left" vertical="center"/>
    </xf>
    <xf numFmtId="0" fontId="12" fillId="0" borderId="57" xfId="0" applyFont="1" applyBorder="1" applyAlignment="1">
      <alignment horizontal="left" vertical="center"/>
    </xf>
    <xf numFmtId="0" fontId="12" fillId="0" borderId="58" xfId="0" applyFont="1" applyBorder="1" applyAlignment="1">
      <alignment horizontal="left" vertical="center"/>
    </xf>
    <xf numFmtId="0" fontId="12" fillId="0" borderId="64" xfId="0" applyFont="1" applyBorder="1" applyAlignment="1">
      <alignment horizontal="left" vertical="center"/>
    </xf>
    <xf numFmtId="0" fontId="6" fillId="2" borderId="65" xfId="1" applyFont="1" applyFill="1" applyBorder="1"/>
    <xf numFmtId="0" fontId="5" fillId="2" borderId="67" xfId="1" applyFont="1" applyFill="1" applyBorder="1"/>
    <xf numFmtId="0" fontId="6" fillId="2" borderId="68" xfId="1" applyFont="1" applyFill="1" applyBorder="1"/>
    <xf numFmtId="0" fontId="6" fillId="2" borderId="39" xfId="1" applyFont="1" applyFill="1" applyBorder="1"/>
    <xf numFmtId="0" fontId="5" fillId="2" borderId="37" xfId="1" applyFont="1" applyFill="1" applyBorder="1"/>
    <xf numFmtId="0" fontId="6" fillId="2" borderId="38" xfId="1" applyFont="1" applyFill="1" applyBorder="1"/>
    <xf numFmtId="0" fontId="5" fillId="2" borderId="38" xfId="1" applyFont="1" applyFill="1" applyBorder="1" applyAlignment="1">
      <alignment horizontal="center"/>
    </xf>
    <xf numFmtId="0" fontId="6" fillId="2" borderId="70" xfId="1" applyFont="1" applyFill="1" applyBorder="1"/>
    <xf numFmtId="0" fontId="5" fillId="2" borderId="71" xfId="1" applyFont="1" applyFill="1" applyBorder="1"/>
    <xf numFmtId="0" fontId="6" fillId="2" borderId="58" xfId="1" applyFont="1" applyFill="1" applyBorder="1"/>
    <xf numFmtId="0" fontId="12" fillId="0" borderId="66" xfId="0" applyFont="1" applyBorder="1" applyAlignment="1">
      <alignment horizontal="left" vertical="center"/>
    </xf>
    <xf numFmtId="0" fontId="12" fillId="0" borderId="69" xfId="0" applyFont="1" applyBorder="1" applyAlignment="1">
      <alignment horizontal="left" vertical="center"/>
    </xf>
    <xf numFmtId="0" fontId="12" fillId="0" borderId="66" xfId="0" applyFont="1" applyBorder="1" applyAlignment="1">
      <alignment vertical="center"/>
    </xf>
    <xf numFmtId="0" fontId="12" fillId="0" borderId="69" xfId="0" applyFont="1" applyBorder="1" applyAlignment="1">
      <alignment vertical="center"/>
    </xf>
    <xf numFmtId="0" fontId="12" fillId="0" borderId="72" xfId="0" applyFont="1" applyBorder="1" applyAlignment="1">
      <alignment vertical="center"/>
    </xf>
    <xf numFmtId="0" fontId="5" fillId="2" borderId="38" xfId="1" applyFont="1" applyFill="1" applyBorder="1"/>
    <xf numFmtId="0" fontId="5" fillId="2" borderId="58" xfId="1" applyFont="1" applyFill="1" applyBorder="1"/>
    <xf numFmtId="3" fontId="13" fillId="2" borderId="60" xfId="1" applyNumberFormat="1" applyFont="1" applyFill="1" applyBorder="1" applyAlignment="1">
      <alignment horizontal="left" vertical="center"/>
    </xf>
    <xf numFmtId="3" fontId="13" fillId="2" borderId="61" xfId="1" applyNumberFormat="1" applyFont="1" applyFill="1" applyBorder="1" applyAlignment="1">
      <alignment horizontal="left" vertical="center"/>
    </xf>
    <xf numFmtId="1" fontId="13" fillId="0" borderId="60" xfId="1" applyNumberFormat="1" applyFont="1" applyBorder="1" applyAlignment="1">
      <alignment horizontal="left" vertical="center"/>
    </xf>
    <xf numFmtId="0" fontId="5" fillId="2" borderId="39" xfId="1" applyFont="1" applyFill="1" applyBorder="1" applyAlignment="1">
      <alignment horizontal="left"/>
    </xf>
    <xf numFmtId="0" fontId="43" fillId="2" borderId="0" xfId="1" applyFont="1" applyFill="1" applyAlignment="1">
      <alignment horizontal="left"/>
    </xf>
    <xf numFmtId="14" fontId="25" fillId="3" borderId="36" xfId="1" applyNumberFormat="1" applyFont="1" applyFill="1" applyBorder="1" applyAlignment="1">
      <alignment horizontal="center" vertical="center"/>
    </xf>
    <xf numFmtId="3" fontId="25" fillId="3" borderId="35" xfId="1" applyNumberFormat="1" applyFont="1" applyFill="1" applyBorder="1" applyAlignment="1">
      <alignment horizontal="center" vertical="center"/>
    </xf>
    <xf numFmtId="1" fontId="15" fillId="3" borderId="14" xfId="1" applyNumberFormat="1" applyFont="1" applyFill="1" applyBorder="1" applyAlignment="1">
      <alignment horizontal="center" vertical="center"/>
    </xf>
    <xf numFmtId="3" fontId="15" fillId="3" borderId="14" xfId="1" applyNumberFormat="1" applyFont="1" applyFill="1" applyBorder="1" applyAlignment="1">
      <alignment horizontal="center" vertical="center"/>
    </xf>
    <xf numFmtId="38" fontId="15" fillId="3" borderId="14" xfId="1" applyNumberFormat="1" applyFont="1" applyFill="1" applyBorder="1" applyAlignment="1">
      <alignment horizontal="center" vertical="center"/>
    </xf>
    <xf numFmtId="2" fontId="15" fillId="3" borderId="14" xfId="1" applyNumberFormat="1" applyFont="1" applyFill="1" applyBorder="1" applyAlignment="1">
      <alignment horizontal="center" vertical="center"/>
    </xf>
    <xf numFmtId="170" fontId="15" fillId="3" borderId="14" xfId="1" applyNumberFormat="1" applyFont="1" applyFill="1" applyBorder="1" applyAlignment="1">
      <alignment horizontal="center" vertical="center"/>
    </xf>
    <xf numFmtId="0" fontId="11" fillId="20" borderId="10" xfId="5" applyFont="1" applyFill="1" applyBorder="1" applyAlignment="1">
      <alignment horizontal="center" vertical="center"/>
    </xf>
    <xf numFmtId="0" fontId="11" fillId="20" borderId="9" xfId="5" applyFont="1" applyFill="1" applyBorder="1" applyAlignment="1">
      <alignment horizontal="center" vertical="center" wrapText="1"/>
    </xf>
    <xf numFmtId="0" fontId="11" fillId="20" borderId="12" xfId="5" applyFont="1" applyFill="1" applyBorder="1" applyAlignment="1">
      <alignment horizontal="center" vertical="center"/>
    </xf>
    <xf numFmtId="3" fontId="11" fillId="20" borderId="9" xfId="5" applyNumberFormat="1" applyFont="1" applyFill="1" applyBorder="1" applyAlignment="1">
      <alignment horizontal="center" vertical="center"/>
    </xf>
    <xf numFmtId="0" fontId="11" fillId="20" borderId="10" xfId="5" applyFont="1" applyFill="1" applyBorder="1" applyAlignment="1">
      <alignment horizontal="left" vertical="center" indent="1"/>
    </xf>
    <xf numFmtId="0" fontId="11" fillId="20" borderId="12" xfId="5" applyFont="1" applyFill="1" applyBorder="1" applyAlignment="1">
      <alignment vertical="center"/>
    </xf>
    <xf numFmtId="0" fontId="11" fillId="20" borderId="11" xfId="5" applyFont="1" applyFill="1" applyBorder="1" applyAlignment="1">
      <alignment vertical="center"/>
    </xf>
    <xf numFmtId="0" fontId="17" fillId="21" borderId="10" xfId="5" applyFont="1" applyFill="1" applyBorder="1" applyAlignment="1">
      <alignment horizontal="center" vertical="center"/>
    </xf>
    <xf numFmtId="0" fontId="11" fillId="20" borderId="10" xfId="1" applyFont="1" applyFill="1" applyBorder="1" applyAlignment="1">
      <alignment horizontal="center" vertical="center"/>
    </xf>
    <xf numFmtId="0" fontId="11" fillId="20" borderId="9" xfId="1" applyFont="1" applyFill="1" applyBorder="1" applyAlignment="1">
      <alignment horizontal="center" vertical="center"/>
    </xf>
    <xf numFmtId="0" fontId="11" fillId="20" borderId="12" xfId="1" applyFont="1" applyFill="1" applyBorder="1" applyAlignment="1">
      <alignment horizontal="center" vertical="center"/>
    </xf>
    <xf numFmtId="0" fontId="17" fillId="22" borderId="10" xfId="5" applyFont="1" applyFill="1" applyBorder="1" applyAlignment="1">
      <alignment horizontal="center" vertical="center"/>
    </xf>
    <xf numFmtId="0" fontId="18" fillId="23" borderId="9" xfId="5" applyFont="1" applyFill="1" applyBorder="1" applyAlignment="1">
      <alignment horizontal="center" vertical="center"/>
    </xf>
    <xf numFmtId="0" fontId="44" fillId="24" borderId="1" xfId="5" applyFont="1" applyFill="1" applyBorder="1" applyAlignment="1">
      <alignment horizontal="centerContinuous"/>
    </xf>
    <xf numFmtId="0" fontId="25" fillId="20" borderId="32" xfId="1" applyFont="1" applyFill="1" applyBorder="1" applyAlignment="1">
      <alignment horizontal="center" vertical="center"/>
    </xf>
    <xf numFmtId="0" fontId="11" fillId="20" borderId="10" xfId="0" applyFont="1" applyFill="1" applyBorder="1" applyAlignment="1">
      <alignment horizontal="center" vertical="center"/>
    </xf>
    <xf numFmtId="0" fontId="11" fillId="20" borderId="9" xfId="0" applyFont="1" applyFill="1" applyBorder="1" applyAlignment="1">
      <alignment horizontal="center" vertical="center" wrapText="1"/>
    </xf>
    <xf numFmtId="0" fontId="11" fillId="20" borderId="12" xfId="0" applyFont="1" applyFill="1" applyBorder="1" applyAlignment="1">
      <alignment horizontal="center" vertical="center"/>
    </xf>
    <xf numFmtId="3" fontId="11" fillId="20" borderId="9" xfId="0" applyNumberFormat="1" applyFont="1" applyFill="1" applyBorder="1" applyAlignment="1">
      <alignment horizontal="center" vertical="center"/>
    </xf>
    <xf numFmtId="0" fontId="11" fillId="20" borderId="10" xfId="0" applyFont="1" applyFill="1" applyBorder="1" applyAlignment="1">
      <alignment horizontal="left" vertical="center" indent="1"/>
    </xf>
    <xf numFmtId="0" fontId="11" fillId="20" borderId="12" xfId="0" applyFont="1" applyFill="1" applyBorder="1" applyAlignment="1">
      <alignment vertical="center"/>
    </xf>
    <xf numFmtId="0" fontId="11" fillId="20" borderId="11" xfId="0" applyFont="1" applyFill="1" applyBorder="1" applyAlignment="1">
      <alignment vertical="center"/>
    </xf>
    <xf numFmtId="0" fontId="17" fillId="21" borderId="10" xfId="0" applyFont="1" applyFill="1" applyBorder="1" applyAlignment="1">
      <alignment horizontal="center" vertical="center"/>
    </xf>
    <xf numFmtId="0" fontId="11" fillId="20" borderId="10" xfId="0" applyFont="1" applyFill="1" applyBorder="1" applyAlignment="1">
      <alignment horizontal="centerContinuous" vertical="center"/>
    </xf>
    <xf numFmtId="0" fontId="11" fillId="20" borderId="12" xfId="0" applyFont="1" applyFill="1" applyBorder="1" applyAlignment="1">
      <alignment horizontal="centerContinuous" vertical="center"/>
    </xf>
    <xf numFmtId="0" fontId="11" fillId="20" borderId="11" xfId="0" applyFont="1" applyFill="1" applyBorder="1" applyAlignment="1">
      <alignment horizontal="centerContinuous" vertical="center"/>
    </xf>
    <xf numFmtId="0" fontId="11" fillId="20" borderId="9" xfId="0" applyFont="1" applyFill="1" applyBorder="1" applyAlignment="1">
      <alignment horizontal="center" vertical="center"/>
    </xf>
    <xf numFmtId="0" fontId="11" fillId="20" borderId="10" xfId="1" applyFont="1" applyFill="1" applyBorder="1" applyAlignment="1">
      <alignment horizontal="left" vertical="center" indent="1"/>
    </xf>
    <xf numFmtId="0" fontId="11" fillId="20" borderId="12" xfId="1" applyFont="1" applyFill="1" applyBorder="1" applyAlignment="1">
      <alignment vertical="center"/>
    </xf>
    <xf numFmtId="0" fontId="11" fillId="20" borderId="11" xfId="1" applyFont="1" applyFill="1" applyBorder="1" applyAlignment="1">
      <alignment vertical="center"/>
    </xf>
    <xf numFmtId="0" fontId="11" fillId="20" borderId="10" xfId="1" applyFont="1" applyFill="1" applyBorder="1" applyAlignment="1">
      <alignment horizontal="centerContinuous" vertical="center"/>
    </xf>
    <xf numFmtId="0" fontId="11" fillId="20" borderId="11" xfId="1" applyFont="1" applyFill="1" applyBorder="1" applyAlignment="1">
      <alignment horizontal="centerContinuous" vertical="center"/>
    </xf>
    <xf numFmtId="3" fontId="11" fillId="20" borderId="9" xfId="1" applyNumberFormat="1" applyFont="1" applyFill="1" applyBorder="1" applyAlignment="1">
      <alignment horizontal="center" vertical="center"/>
    </xf>
    <xf numFmtId="0" fontId="1" fillId="0" borderId="0" xfId="0" applyFont="1"/>
    <xf numFmtId="168" fontId="21" fillId="0" borderId="0" xfId="0" applyNumberFormat="1" applyFont="1" applyAlignment="1">
      <alignment horizontal="center"/>
    </xf>
    <xf numFmtId="168" fontId="50" fillId="0" borderId="0" xfId="0" applyNumberFormat="1" applyFont="1" applyAlignment="1">
      <alignment horizontal="center"/>
    </xf>
    <xf numFmtId="168" fontId="21" fillId="9" borderId="9" xfId="0" applyNumberFormat="1" applyFont="1" applyFill="1" applyBorder="1" applyAlignment="1">
      <alignment horizontal="center"/>
    </xf>
    <xf numFmtId="168" fontId="21" fillId="10" borderId="9" xfId="0" applyNumberFormat="1" applyFont="1" applyFill="1" applyBorder="1" applyAlignment="1">
      <alignment horizontal="center"/>
    </xf>
    <xf numFmtId="168" fontId="50" fillId="10" borderId="9" xfId="0" applyNumberFormat="1" applyFont="1" applyFill="1" applyBorder="1" applyAlignment="1">
      <alignment horizontal="center"/>
    </xf>
    <xf numFmtId="168" fontId="21" fillId="5" borderId="9" xfId="0" applyNumberFormat="1" applyFont="1" applyFill="1" applyBorder="1" applyAlignment="1">
      <alignment horizontal="center"/>
    </xf>
    <xf numFmtId="168" fontId="50" fillId="11" borderId="9" xfId="0" applyNumberFormat="1" applyFont="1" applyFill="1" applyBorder="1" applyAlignment="1">
      <alignment horizontal="center"/>
    </xf>
    <xf numFmtId="168" fontId="50" fillId="12" borderId="9" xfId="0" applyNumberFormat="1" applyFont="1" applyFill="1" applyBorder="1" applyAlignment="1">
      <alignment horizontal="center"/>
    </xf>
    <xf numFmtId="168" fontId="21" fillId="11" borderId="9" xfId="0" applyNumberFormat="1" applyFont="1" applyFill="1" applyBorder="1" applyAlignment="1">
      <alignment horizontal="center"/>
    </xf>
    <xf numFmtId="0" fontId="21" fillId="0" borderId="0" xfId="0" applyFont="1"/>
    <xf numFmtId="0" fontId="51" fillId="0" borderId="0" xfId="0" applyFont="1"/>
    <xf numFmtId="0" fontId="21" fillId="12" borderId="9" xfId="0" applyFont="1" applyFill="1" applyBorder="1" applyAlignment="1">
      <alignment horizontal="center"/>
    </xf>
    <xf numFmtId="0" fontId="5" fillId="2" borderId="0" xfId="1" quotePrefix="1" applyFont="1" applyFill="1" applyAlignment="1">
      <alignment horizontal="left" indent="1"/>
    </xf>
    <xf numFmtId="14" fontId="15" fillId="3" borderId="14" xfId="1" applyNumberFormat="1" applyFont="1" applyFill="1" applyBorder="1" applyAlignment="1">
      <alignment horizontal="center" vertical="center"/>
    </xf>
    <xf numFmtId="0" fontId="52" fillId="0" borderId="0" xfId="0" applyFont="1"/>
    <xf numFmtId="0" fontId="20" fillId="0" borderId="31" xfId="5" applyFont="1" applyBorder="1" applyAlignment="1">
      <alignment horizontal="center"/>
    </xf>
    <xf numFmtId="171" fontId="20" fillId="0" borderId="30" xfId="8" applyNumberFormat="1" applyFont="1" applyBorder="1" applyAlignment="1">
      <alignment horizontal="center"/>
    </xf>
    <xf numFmtId="0" fontId="44" fillId="20" borderId="73" xfId="5" applyFont="1" applyFill="1" applyBorder="1" applyAlignment="1">
      <alignment horizontal="center" vertical="center"/>
    </xf>
    <xf numFmtId="0" fontId="44" fillId="20" borderId="13" xfId="5" applyFont="1" applyFill="1" applyBorder="1" applyAlignment="1">
      <alignment horizontal="center" vertical="center" wrapText="1"/>
    </xf>
    <xf numFmtId="0" fontId="44" fillId="20" borderId="13" xfId="5" applyFont="1" applyFill="1" applyBorder="1" applyAlignment="1">
      <alignment horizontal="center" vertical="center"/>
    </xf>
    <xf numFmtId="0" fontId="44" fillId="20" borderId="74" xfId="5" applyFont="1" applyFill="1" applyBorder="1" applyAlignment="1">
      <alignment horizontal="center" vertical="center"/>
    </xf>
    <xf numFmtId="0" fontId="20" fillId="0" borderId="75" xfId="5" applyFont="1" applyBorder="1" applyAlignment="1">
      <alignment horizontal="center"/>
    </xf>
    <xf numFmtId="170" fontId="20" fillId="0" borderId="20" xfId="5" applyNumberFormat="1" applyFont="1" applyBorder="1" applyAlignment="1">
      <alignment horizontal="center"/>
    </xf>
    <xf numFmtId="171" fontId="20" fillId="0" borderId="20" xfId="8" applyNumberFormat="1" applyFont="1" applyBorder="1" applyAlignment="1">
      <alignment horizontal="center"/>
    </xf>
    <xf numFmtId="171" fontId="20" fillId="0" borderId="76" xfId="8" applyNumberFormat="1" applyFont="1" applyBorder="1" applyAlignment="1">
      <alignment horizontal="center"/>
    </xf>
    <xf numFmtId="14" fontId="53" fillId="2" borderId="0" xfId="1" applyNumberFormat="1" applyFont="1" applyFill="1" applyAlignment="1">
      <alignment horizontal="center" vertical="center"/>
    </xf>
    <xf numFmtId="0" fontId="17" fillId="20" borderId="77" xfId="1" applyFont="1" applyFill="1" applyBorder="1" applyAlignment="1">
      <alignment horizontal="center" vertical="center"/>
    </xf>
    <xf numFmtId="3" fontId="16" fillId="0" borderId="78" xfId="1" applyNumberFormat="1" applyFont="1" applyBorder="1" applyAlignment="1">
      <alignment horizontal="center" vertical="center"/>
    </xf>
    <xf numFmtId="14" fontId="16" fillId="0" borderId="78" xfId="1" applyNumberFormat="1" applyFont="1" applyBorder="1" applyAlignment="1">
      <alignment horizontal="center" vertical="center"/>
    </xf>
    <xf numFmtId="0" fontId="16" fillId="0" borderId="0" xfId="1" applyFont="1" applyAlignment="1">
      <alignment horizontal="center" vertical="center"/>
    </xf>
    <xf numFmtId="0" fontId="16" fillId="0" borderId="79" xfId="1" applyFont="1" applyBorder="1" applyAlignment="1">
      <alignment horizontal="center" vertical="center"/>
    </xf>
    <xf numFmtId="0" fontId="16" fillId="0" borderId="3" xfId="1" applyFont="1" applyBorder="1" applyAlignment="1">
      <alignment horizontal="center" vertical="center"/>
    </xf>
    <xf numFmtId="0" fontId="16" fillId="0" borderId="78" xfId="1" applyFont="1" applyBorder="1" applyAlignment="1">
      <alignment horizontal="center" vertical="center"/>
    </xf>
    <xf numFmtId="14" fontId="16" fillId="0" borderId="79" xfId="1" applyNumberFormat="1" applyFont="1" applyBorder="1" applyAlignment="1">
      <alignment horizontal="center" vertical="center"/>
    </xf>
    <xf numFmtId="14" fontId="6" fillId="2" borderId="0" xfId="1" applyNumberFormat="1" applyFont="1" applyFill="1"/>
    <xf numFmtId="0" fontId="54" fillId="2" borderId="0" xfId="1" applyFont="1" applyFill="1"/>
    <xf numFmtId="14" fontId="16" fillId="0" borderId="0" xfId="1" applyNumberFormat="1" applyFont="1" applyAlignment="1">
      <alignment horizontal="center" vertical="center"/>
    </xf>
    <xf numFmtId="0" fontId="48" fillId="19" borderId="0" xfId="0" applyFont="1" applyFill="1" applyAlignment="1">
      <alignment horizontal="center" vertical="center"/>
    </xf>
    <xf numFmtId="0" fontId="4" fillId="2" borderId="0" xfId="1" applyFill="1" applyAlignment="1" applyProtection="1">
      <alignment horizontal="left" wrapText="1"/>
      <protection locked="0"/>
    </xf>
    <xf numFmtId="0" fontId="4" fillId="2" borderId="0" xfId="1" applyFill="1" applyAlignment="1" applyProtection="1">
      <alignment horizontal="left"/>
      <protection locked="0"/>
    </xf>
    <xf numFmtId="0" fontId="22" fillId="0" borderId="0" xfId="0" applyFont="1" applyAlignment="1">
      <alignment horizontal="center" vertical="center"/>
    </xf>
    <xf numFmtId="0" fontId="47" fillId="18" borderId="0" xfId="0" applyFont="1" applyFill="1" applyAlignment="1">
      <alignment horizontal="center" vertical="center"/>
    </xf>
    <xf numFmtId="0" fontId="4" fillId="0" borderId="0" xfId="1" applyAlignment="1" applyProtection="1">
      <alignment horizontal="left" wrapText="1"/>
      <protection locked="0"/>
    </xf>
    <xf numFmtId="0" fontId="4" fillId="0" borderId="0" xfId="1" applyAlignment="1" applyProtection="1">
      <alignment horizontal="left"/>
      <protection locked="0"/>
    </xf>
    <xf numFmtId="0" fontId="31" fillId="14" borderId="45" xfId="1" applyFont="1" applyFill="1" applyBorder="1" applyAlignment="1">
      <alignment horizontal="center" vertical="center" textRotation="90"/>
    </xf>
    <xf numFmtId="0" fontId="38" fillId="17" borderId="48" xfId="1" applyFont="1" applyFill="1" applyBorder="1" applyAlignment="1">
      <alignment horizontal="center" vertical="center" textRotation="90"/>
    </xf>
    <xf numFmtId="0" fontId="38" fillId="17" borderId="49" xfId="1" applyFont="1" applyFill="1" applyBorder="1" applyAlignment="1">
      <alignment horizontal="center" vertical="center" textRotation="90"/>
    </xf>
    <xf numFmtId="0" fontId="38" fillId="17" borderId="53" xfId="1" applyFont="1" applyFill="1" applyBorder="1" applyAlignment="1">
      <alignment horizontal="center" vertical="center" textRotation="90"/>
    </xf>
    <xf numFmtId="167" fontId="35" fillId="7" borderId="0" xfId="4" applyNumberFormat="1" applyFont="1" applyFill="1" applyAlignment="1">
      <alignment horizontal="center" vertical="center"/>
    </xf>
    <xf numFmtId="0" fontId="33" fillId="7" borderId="0" xfId="4" applyFont="1" applyFill="1" applyAlignment="1">
      <alignment horizontal="center" vertical="center"/>
    </xf>
    <xf numFmtId="0" fontId="14" fillId="0" borderId="0" xfId="1" applyFont="1" applyAlignment="1">
      <alignment horizontal="left" vertical="center" wrapText="1"/>
    </xf>
    <xf numFmtId="0" fontId="12" fillId="2" borderId="20" xfId="0" applyFont="1" applyFill="1" applyBorder="1" applyAlignment="1">
      <alignment horizontal="center" vertical="center" wrapText="1"/>
    </xf>
    <xf numFmtId="0" fontId="12" fillId="2" borderId="13" xfId="0" applyFont="1" applyFill="1" applyBorder="1" applyAlignment="1">
      <alignment horizontal="center" vertical="center" wrapText="1"/>
    </xf>
    <xf numFmtId="0" fontId="13" fillId="2" borderId="20" xfId="0" applyFont="1" applyFill="1" applyBorder="1" applyAlignment="1">
      <alignment horizontal="center" vertical="center" wrapText="1"/>
    </xf>
    <xf numFmtId="0" fontId="13" fillId="2" borderId="13" xfId="0" applyFont="1" applyFill="1" applyBorder="1" applyAlignment="1">
      <alignment horizontal="center" vertical="center" wrapText="1"/>
    </xf>
    <xf numFmtId="0" fontId="14" fillId="2" borderId="20" xfId="0" applyFont="1" applyFill="1" applyBorder="1" applyAlignment="1">
      <alignment horizontal="center" vertical="center"/>
    </xf>
    <xf numFmtId="0" fontId="14" fillId="2" borderId="13" xfId="0" applyFont="1" applyFill="1" applyBorder="1" applyAlignment="1">
      <alignment horizontal="center" vertical="center"/>
    </xf>
    <xf numFmtId="0" fontId="15" fillId="3" borderId="24" xfId="0" applyFont="1" applyFill="1" applyBorder="1" applyAlignment="1">
      <alignment horizontal="center" vertical="center"/>
    </xf>
    <xf numFmtId="0" fontId="15" fillId="3" borderId="23" xfId="0" applyFont="1" applyFill="1" applyBorder="1" applyAlignment="1">
      <alignment horizontal="center" vertical="center"/>
    </xf>
    <xf numFmtId="0" fontId="12" fillId="2" borderId="21" xfId="0" applyFont="1" applyFill="1" applyBorder="1" applyAlignment="1">
      <alignment horizontal="center" vertical="center" wrapText="1"/>
    </xf>
    <xf numFmtId="0" fontId="14" fillId="2" borderId="21" xfId="0" applyFont="1" applyFill="1" applyBorder="1" applyAlignment="1">
      <alignment horizontal="center" vertical="center"/>
    </xf>
    <xf numFmtId="1" fontId="15" fillId="3" borderId="22" xfId="0" applyNumberFormat="1" applyFont="1" applyFill="1" applyBorder="1" applyAlignment="1">
      <alignment horizontal="center" vertical="center"/>
    </xf>
    <xf numFmtId="1" fontId="15" fillId="3" borderId="23" xfId="0" applyNumberFormat="1" applyFont="1" applyFill="1" applyBorder="1" applyAlignment="1">
      <alignment horizontal="center" vertical="center"/>
    </xf>
    <xf numFmtId="0" fontId="16" fillId="0" borderId="0" xfId="1" applyFont="1" applyFill="1" applyAlignment="1">
      <alignment horizontal="center" vertical="center"/>
    </xf>
    <xf numFmtId="14" fontId="16" fillId="0" borderId="0" xfId="1" applyNumberFormat="1" applyFont="1" applyFill="1" applyAlignment="1">
      <alignment horizontal="center" vertical="center"/>
    </xf>
    <xf numFmtId="174" fontId="21" fillId="10" borderId="9" xfId="0" applyNumberFormat="1" applyFont="1" applyFill="1" applyBorder="1" applyAlignment="1">
      <alignment horizontal="center"/>
    </xf>
    <xf numFmtId="174" fontId="21" fillId="5" borderId="9" xfId="0" applyNumberFormat="1" applyFont="1" applyFill="1" applyBorder="1" applyAlignment="1">
      <alignment horizontal="center"/>
    </xf>
    <xf numFmtId="174" fontId="50" fillId="10" borderId="9" xfId="0" applyNumberFormat="1" applyFont="1" applyFill="1" applyBorder="1" applyAlignment="1">
      <alignment horizontal="center"/>
    </xf>
    <xf numFmtId="174" fontId="21" fillId="9" borderId="9" xfId="0" applyNumberFormat="1" applyFont="1" applyFill="1" applyBorder="1" applyAlignment="1">
      <alignment horizontal="center"/>
    </xf>
    <xf numFmtId="174" fontId="50" fillId="12" borderId="9" xfId="0" applyNumberFormat="1" applyFont="1" applyFill="1" applyBorder="1" applyAlignment="1">
      <alignment horizontal="center"/>
    </xf>
    <xf numFmtId="174" fontId="50" fillId="11" borderId="9" xfId="0" applyNumberFormat="1" applyFont="1" applyFill="1" applyBorder="1" applyAlignment="1">
      <alignment horizontal="center"/>
    </xf>
    <xf numFmtId="174" fontId="21" fillId="11" borderId="9" xfId="0" applyNumberFormat="1" applyFont="1" applyFill="1" applyBorder="1" applyAlignment="1">
      <alignment horizontal="center"/>
    </xf>
    <xf numFmtId="0" fontId="28" fillId="0" borderId="0" xfId="4" applyFont="1" applyAlignment="1">
      <alignment horizontal="center" vertical="center"/>
    </xf>
    <xf numFmtId="0" fontId="1" fillId="0" borderId="0" xfId="0" applyNumberFormat="1" applyFont="1"/>
  </cellXfs>
  <cellStyles count="11">
    <cellStyle name="Comma 2" xfId="6" xr:uid="{85832BE6-3661-4989-8E52-14B799D2AD4F}"/>
    <cellStyle name="Comma 2 2" xfId="7" xr:uid="{0FBD0FB4-CD69-4FE6-9578-07D69EFA8EC2}"/>
    <cellStyle name="Hyperlink 2" xfId="2" xr:uid="{0FF13BA6-6DD6-4112-A86D-713263B18256}"/>
    <cellStyle name="Normal 2" xfId="4" xr:uid="{AF1E55C1-9E9C-45BF-9869-19651D5C7AFC}"/>
    <cellStyle name="Normal 2 2" xfId="5" xr:uid="{D6E0B981-3774-4382-B691-6121F753D758}"/>
    <cellStyle name="Normal 3" xfId="1" xr:uid="{9305513A-68B4-405A-BD04-11A009C3A3EC}"/>
    <cellStyle name="Normal 3 2" xfId="3" xr:uid="{9743FC7A-78B7-4F24-ABA9-9DBDAB93F38E}"/>
    <cellStyle name="Normal 4" xfId="10" xr:uid="{5B183A03-1285-4C46-941B-05254E9A03E3}"/>
    <cellStyle name="Normalny" xfId="0" builtinId="0"/>
    <cellStyle name="Percent 2" xfId="8" xr:uid="{46DAC0C6-0B9D-4B11-9178-D8866245B6C9}"/>
    <cellStyle name="Percent 3" xfId="9" xr:uid="{D20BB76D-D829-4295-AF50-23A07549384A}"/>
  </cellStyles>
  <dxfs count="88">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numFmt numFmtId="173" formatCode="mmmm"/>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4"/>
        <color theme="7" tint="-0.499984740745262"/>
        <name val="Roboto"/>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fill>
        <patternFill patternType="solid">
          <fgColor indexed="64"/>
          <bgColor theme="0"/>
        </patternFill>
      </fill>
    </dxf>
    <dxf>
      <font>
        <b/>
        <i val="0"/>
        <strike val="0"/>
        <condense val="0"/>
        <extend val="0"/>
        <outline val="0"/>
        <shadow val="0"/>
        <u val="none"/>
        <vertAlign val="baseline"/>
        <sz val="11"/>
        <color auto="1"/>
        <name val="Roboto"/>
        <charset val="238"/>
        <scheme val="none"/>
      </font>
      <fill>
        <patternFill patternType="solid">
          <fgColor indexed="64"/>
          <bgColor theme="0"/>
        </patternFill>
      </fill>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4"/>
        <color theme="7" tint="-0.499984740745262"/>
        <name val="Roboto"/>
        <scheme val="none"/>
      </font>
      <numFmt numFmtId="0" formatCode="General"/>
      <alignment horizontal="center" vertical="center" textRotation="0" wrapText="0" indent="0" justifyLastLine="0" shrinkToFit="0" readingOrder="0"/>
      <border diagonalUp="0" diagonalDown="0" outline="0">
        <left style="thin">
          <color theme="0" tint="-0.249977111117893"/>
        </left>
        <right/>
        <top style="thin">
          <color theme="0" tint="-0.249977111117893"/>
        </top>
        <bottom style="thin">
          <color theme="0" tint="-0.249977111117893"/>
        </bottom>
      </border>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4"/>
        <color theme="7" tint="-0.499984740745262"/>
        <name val="Roboto"/>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border outline="0">
        <top style="thin">
          <color theme="0" tint="-0.249977111117893"/>
        </top>
      </border>
    </dxf>
    <dxf>
      <border outline="0">
        <top style="medium">
          <color indexed="64"/>
        </top>
        <bottom style="thin">
          <color theme="0" tint="-0.249977111117893"/>
        </bottom>
      </border>
    </dxf>
    <dxf>
      <font>
        <b val="0"/>
        <i val="0"/>
        <strike val="0"/>
        <condense val="0"/>
        <extend val="0"/>
        <outline val="0"/>
        <shadow val="0"/>
        <u val="none"/>
        <vertAlign val="baseline"/>
        <sz val="14"/>
        <color theme="7" tint="-0.499984740745262"/>
        <name val="Roboto"/>
        <scheme val="none"/>
      </font>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4"/>
        <color theme="0"/>
        <name val="Roboto"/>
        <scheme val="none"/>
      </font>
      <fill>
        <patternFill patternType="solid">
          <fgColor indexed="64"/>
          <bgColor rgb="FF9E1B32"/>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4"/>
        <color theme="1"/>
        <name val="Calibri"/>
        <family val="2"/>
        <scheme val="minor"/>
      </font>
      <numFmt numFmtId="0" formatCode="General"/>
    </dxf>
    <dxf>
      <font>
        <b val="0"/>
        <i val="0"/>
        <strike val="0"/>
        <condense val="0"/>
        <extend val="0"/>
        <outline val="0"/>
        <shadow val="0"/>
        <u val="none"/>
        <vertAlign val="baseline"/>
        <sz val="14"/>
        <color theme="1"/>
        <name val="Calibri"/>
        <family val="2"/>
        <scheme val="minor"/>
      </font>
      <numFmt numFmtId="0" formatCode="General"/>
    </dxf>
    <dxf>
      <font>
        <b val="0"/>
        <i val="0"/>
        <strike val="0"/>
        <condense val="0"/>
        <extend val="0"/>
        <outline val="0"/>
        <shadow val="0"/>
        <u val="none"/>
        <vertAlign val="baseline"/>
        <sz val="14"/>
        <color theme="1"/>
        <name val="Calibri"/>
        <family val="2"/>
        <scheme val="minor"/>
      </font>
      <numFmt numFmtId="171" formatCode="0%;\-0%"/>
      <alignment horizontal="center" vertical="bottom"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14"/>
        <color theme="1"/>
        <name val="Calibri"/>
        <family val="2"/>
        <scheme val="minor"/>
      </font>
      <numFmt numFmtId="171" formatCode="0%;\-0%"/>
      <alignment horizontal="center"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4"/>
        <color theme="1"/>
        <name val="Calibri"/>
        <family val="2"/>
        <scheme val="minor"/>
      </font>
      <numFmt numFmtId="170" formatCode="0.0"/>
      <alignment horizontal="center"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top style="thin">
          <color theme="0" tint="-0.499984740745262"/>
        </top>
      </border>
    </dxf>
    <dxf>
      <border outline="0">
        <left style="thin">
          <color theme="0" tint="-0.499984740745262"/>
        </left>
        <right style="thin">
          <color theme="0" tint="-0.499984740745262"/>
        </right>
        <top style="thin">
          <color theme="0" tint="-0.499984740745262"/>
        </top>
        <bottom style="thin">
          <color theme="0" tint="-0.499984740745262"/>
        </bottom>
      </border>
    </dxf>
    <dxf>
      <border outline="0">
        <bottom style="thin">
          <color theme="0" tint="-0.499984740745262"/>
        </bottom>
      </border>
    </dxf>
    <dxf>
      <font>
        <b/>
        <i val="0"/>
        <strike val="0"/>
        <condense val="0"/>
        <extend val="0"/>
        <outline val="0"/>
        <shadow val="0"/>
        <u val="none"/>
        <vertAlign val="baseline"/>
        <sz val="14"/>
        <color theme="0"/>
        <name val="Calibri"/>
        <family val="2"/>
        <scheme val="minor"/>
      </font>
      <fill>
        <patternFill patternType="solid">
          <fgColor indexed="64"/>
          <bgColor rgb="FF9E1B32"/>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2" defaultPivotStyle="PivotStyleLight16"/>
  <colors>
    <mruColors>
      <color rgb="FF9E1B32"/>
      <color rgb="FFED203F"/>
      <color rgb="FF001838"/>
      <color rgb="FFF6C7CD"/>
      <color rgb="FFD47771"/>
      <color rgb="FFBF1F36"/>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fmworldcup.com/" TargetMode="External"/><Relationship Id="rId2" Type="http://schemas.openxmlformats.org/officeDocument/2006/relationships/image" Target="../media/image1.png"/><Relationship Id="rId1" Type="http://schemas.openxmlformats.org/officeDocument/2006/relationships/hyperlink" Target="https://eller.arizona.edu/" TargetMode="External"/><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3314</xdr:colOff>
      <xdr:row>21</xdr:row>
      <xdr:rowOff>105137</xdr:rowOff>
    </xdr:from>
    <xdr:to>
      <xdr:col>2</xdr:col>
      <xdr:colOff>79514</xdr:colOff>
      <xdr:row>25</xdr:row>
      <xdr:rowOff>168306</xdr:rowOff>
    </xdr:to>
    <xdr:pic>
      <xdr:nvPicPr>
        <xdr:cNvPr id="2" name="Picture 1">
          <a:hlinkClick xmlns:r="http://schemas.openxmlformats.org/officeDocument/2006/relationships" r:id="rId1"/>
          <a:extLst>
            <a:ext uri="{FF2B5EF4-FFF2-40B4-BE49-F238E27FC236}">
              <a16:creationId xmlns:a16="http://schemas.microsoft.com/office/drawing/2014/main" id="{B8CAD7DE-30B6-40D4-B8B4-627600B580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2414" y="7039337"/>
          <a:ext cx="2743200" cy="774369"/>
        </a:xfrm>
        <a:prstGeom prst="rect">
          <a:avLst/>
        </a:prstGeom>
      </xdr:spPr>
    </xdr:pic>
    <xdr:clientData/>
  </xdr:twoCellAnchor>
  <xdr:twoCellAnchor editAs="oneCell">
    <xdr:from>
      <xdr:col>4</xdr:col>
      <xdr:colOff>2057400</xdr:colOff>
      <xdr:row>21</xdr:row>
      <xdr:rowOff>39101</xdr:rowOff>
    </xdr:from>
    <xdr:to>
      <xdr:col>5</xdr:col>
      <xdr:colOff>2184400</xdr:colOff>
      <xdr:row>25</xdr:row>
      <xdr:rowOff>28747</xdr:rowOff>
    </xdr:to>
    <xdr:pic>
      <xdr:nvPicPr>
        <xdr:cNvPr id="3" name="Picture 2">
          <a:hlinkClick xmlns:r="http://schemas.openxmlformats.org/officeDocument/2006/relationships" r:id="rId3"/>
          <a:extLst>
            <a:ext uri="{FF2B5EF4-FFF2-40B4-BE49-F238E27FC236}">
              <a16:creationId xmlns:a16="http://schemas.microsoft.com/office/drawing/2014/main" id="{94DFEAA0-BD29-43C7-B2CF-247BFAB62F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9600" y="6973301"/>
          <a:ext cx="2743200" cy="700846"/>
        </a:xfrm>
        <a:prstGeom prst="rect">
          <a:avLst/>
        </a:prstGeom>
      </xdr:spPr>
    </xdr:pic>
    <xdr:clientData/>
  </xdr:twoCellAnchor>
  <xdr:twoCellAnchor editAs="oneCell">
    <xdr:from>
      <xdr:col>2</xdr:col>
      <xdr:colOff>876301</xdr:colOff>
      <xdr:row>0</xdr:row>
      <xdr:rowOff>12700</xdr:rowOff>
    </xdr:from>
    <xdr:to>
      <xdr:col>4</xdr:col>
      <xdr:colOff>1723105</xdr:colOff>
      <xdr:row>6</xdr:row>
      <xdr:rowOff>116840</xdr:rowOff>
    </xdr:to>
    <xdr:pic>
      <xdr:nvPicPr>
        <xdr:cNvPr id="4" name="Picture 3">
          <a:extLst>
            <a:ext uri="{FF2B5EF4-FFF2-40B4-BE49-F238E27FC236}">
              <a16:creationId xmlns:a16="http://schemas.microsoft.com/office/drawing/2014/main" id="{69C7F409-9BA0-A6DB-E491-7AF43CFE8A50}"/>
            </a:ext>
          </a:extLst>
        </xdr:cNvPr>
        <xdr:cNvPicPr>
          <a:picLocks noChangeAspect="1"/>
        </xdr:cNvPicPr>
      </xdr:nvPicPr>
      <xdr:blipFill>
        <a:blip xmlns:r="http://schemas.openxmlformats.org/officeDocument/2006/relationships" r:embed="rId5"/>
        <a:stretch>
          <a:fillRect/>
        </a:stretch>
      </xdr:blipFill>
      <xdr:spPr>
        <a:xfrm>
          <a:off x="3962401" y="12700"/>
          <a:ext cx="3932904" cy="146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269773</xdr:colOff>
      <xdr:row>3</xdr:row>
      <xdr:rowOff>181428</xdr:rowOff>
    </xdr:from>
    <xdr:to>
      <xdr:col>9</xdr:col>
      <xdr:colOff>2025952</xdr:colOff>
      <xdr:row>9</xdr:row>
      <xdr:rowOff>328421</xdr:rowOff>
    </xdr:to>
    <xdr:pic>
      <xdr:nvPicPr>
        <xdr:cNvPr id="2" name="Picture 1">
          <a:extLst>
            <a:ext uri="{FF2B5EF4-FFF2-40B4-BE49-F238E27FC236}">
              <a16:creationId xmlns:a16="http://schemas.microsoft.com/office/drawing/2014/main" id="{BB629BEA-7B41-45F9-95BA-D6508C782470}"/>
            </a:ext>
          </a:extLst>
        </xdr:cNvPr>
        <xdr:cNvPicPr>
          <a:picLocks noChangeAspect="1"/>
        </xdr:cNvPicPr>
      </xdr:nvPicPr>
      <xdr:blipFill>
        <a:blip xmlns:r="http://schemas.openxmlformats.org/officeDocument/2006/relationships" r:embed="rId1"/>
        <a:stretch>
          <a:fillRect/>
        </a:stretch>
      </xdr:blipFill>
      <xdr:spPr>
        <a:xfrm>
          <a:off x="12485963" y="1028095"/>
          <a:ext cx="1756179" cy="1946159"/>
        </a:xfrm>
        <a:prstGeom prst="rect">
          <a:avLst/>
        </a:prstGeom>
        <a:ln>
          <a:solidFill>
            <a:schemeClr val="tx1"/>
          </a:solidFill>
        </a:ln>
      </xdr:spPr>
    </xdr:pic>
    <xdr:clientData/>
  </xdr:twoCellAnchor>
  <xdr:twoCellAnchor>
    <xdr:from>
      <xdr:col>1</xdr:col>
      <xdr:colOff>1</xdr:colOff>
      <xdr:row>11</xdr:row>
      <xdr:rowOff>0</xdr:rowOff>
    </xdr:from>
    <xdr:to>
      <xdr:col>10</xdr:col>
      <xdr:colOff>16933</xdr:colOff>
      <xdr:row>12</xdr:row>
      <xdr:rowOff>16933</xdr:rowOff>
    </xdr:to>
    <xdr:sp macro="" textlink="">
      <xdr:nvSpPr>
        <xdr:cNvPr id="3" name="Rectangle 2">
          <a:extLst>
            <a:ext uri="{FF2B5EF4-FFF2-40B4-BE49-F238E27FC236}">
              <a16:creationId xmlns:a16="http://schemas.microsoft.com/office/drawing/2014/main" id="{475F0F2B-017C-485B-A248-958236AE150A}"/>
            </a:ext>
          </a:extLst>
        </xdr:cNvPr>
        <xdr:cNvSpPr/>
      </xdr:nvSpPr>
      <xdr:spPr>
        <a:xfrm>
          <a:off x="237068" y="3217333"/>
          <a:ext cx="14037732" cy="355600"/>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Instructions</a:t>
          </a:r>
          <a:endParaRPr lang="en-US" sz="1800" b="1"/>
        </a:p>
      </xdr:txBody>
    </xdr:sp>
    <xdr:clientData/>
  </xdr:twoCellAnchor>
  <xdr:twoCellAnchor>
    <xdr:from>
      <xdr:col>1</xdr:col>
      <xdr:colOff>2</xdr:colOff>
      <xdr:row>1</xdr:row>
      <xdr:rowOff>8032</xdr:rowOff>
    </xdr:from>
    <xdr:to>
      <xdr:col>10</xdr:col>
      <xdr:colOff>45358</xdr:colOff>
      <xdr:row>2</xdr:row>
      <xdr:rowOff>12700</xdr:rowOff>
    </xdr:to>
    <xdr:sp macro="" textlink="">
      <xdr:nvSpPr>
        <xdr:cNvPr id="4" name="Rectangle 3">
          <a:extLst>
            <a:ext uri="{FF2B5EF4-FFF2-40B4-BE49-F238E27FC236}">
              <a16:creationId xmlns:a16="http://schemas.microsoft.com/office/drawing/2014/main" id="{EE7849BE-7D95-42F7-839C-256084615E06}"/>
            </a:ext>
          </a:extLst>
        </xdr:cNvPr>
        <xdr:cNvSpPr/>
      </xdr:nvSpPr>
      <xdr:spPr>
        <a:xfrm>
          <a:off x="241907" y="204580"/>
          <a:ext cx="14045594" cy="397763"/>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1"/>
            <a:t>Microsoft</a:t>
          </a:r>
          <a:r>
            <a:rPr lang="en-US" sz="2400" b="1" baseline="0"/>
            <a:t> Excel Collegiate Challenge 2024</a:t>
          </a:r>
          <a:endParaRPr lang="en-US" sz="2000" b="1"/>
        </a:p>
      </xdr:txBody>
    </xdr:sp>
    <xdr:clientData/>
  </xdr:twoCellAnchor>
  <xdr:twoCellAnchor>
    <xdr:from>
      <xdr:col>0</xdr:col>
      <xdr:colOff>219808</xdr:colOff>
      <xdr:row>3</xdr:row>
      <xdr:rowOff>8032</xdr:rowOff>
    </xdr:from>
    <xdr:to>
      <xdr:col>6</xdr:col>
      <xdr:colOff>1235808</xdr:colOff>
      <xdr:row>4</xdr:row>
      <xdr:rowOff>19538</xdr:rowOff>
    </xdr:to>
    <xdr:sp macro="" textlink="">
      <xdr:nvSpPr>
        <xdr:cNvPr id="5" name="Rectangle 4">
          <a:extLst>
            <a:ext uri="{FF2B5EF4-FFF2-40B4-BE49-F238E27FC236}">
              <a16:creationId xmlns:a16="http://schemas.microsoft.com/office/drawing/2014/main" id="{455F16D0-B099-440F-A27A-CDE4CD166FAF}"/>
            </a:ext>
          </a:extLst>
        </xdr:cNvPr>
        <xdr:cNvSpPr/>
      </xdr:nvSpPr>
      <xdr:spPr>
        <a:xfrm>
          <a:off x="219808" y="848186"/>
          <a:ext cx="7126654" cy="353429"/>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Horse Racing (500</a:t>
          </a:r>
          <a:r>
            <a:rPr lang="en-US" sz="1800" b="1" baseline="0"/>
            <a:t> Points)</a:t>
          </a:r>
        </a:p>
      </xdr:txBody>
    </xdr:sp>
    <xdr:clientData/>
  </xdr:twoCellAnchor>
  <xdr:twoCellAnchor>
    <xdr:from>
      <xdr:col>9</xdr:col>
      <xdr:colOff>257024</xdr:colOff>
      <xdr:row>2</xdr:row>
      <xdr:rowOff>241904</xdr:rowOff>
    </xdr:from>
    <xdr:to>
      <xdr:col>10</xdr:col>
      <xdr:colOff>0</xdr:colOff>
      <xdr:row>4</xdr:row>
      <xdr:rowOff>30480</xdr:rowOff>
    </xdr:to>
    <xdr:sp macro="" textlink="">
      <xdr:nvSpPr>
        <xdr:cNvPr id="6" name="Rectangle 5">
          <a:extLst>
            <a:ext uri="{FF2B5EF4-FFF2-40B4-BE49-F238E27FC236}">
              <a16:creationId xmlns:a16="http://schemas.microsoft.com/office/drawing/2014/main" id="{2BAE542C-1340-49F1-B941-F082CB3E2F81}"/>
            </a:ext>
          </a:extLst>
        </xdr:cNvPr>
        <xdr:cNvSpPr/>
      </xdr:nvSpPr>
      <xdr:spPr>
        <a:xfrm>
          <a:off x="12479504" y="831184"/>
          <a:ext cx="1774976" cy="388016"/>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Case Author</a:t>
          </a:r>
        </a:p>
      </xdr:txBody>
    </xdr:sp>
    <xdr:clientData/>
  </xdr:twoCellAnchor>
  <xdr:twoCellAnchor>
    <xdr:from>
      <xdr:col>9</xdr:col>
      <xdr:colOff>251825</xdr:colOff>
      <xdr:row>9</xdr:row>
      <xdr:rowOff>50316</xdr:rowOff>
    </xdr:from>
    <xdr:to>
      <xdr:col>10</xdr:col>
      <xdr:colOff>1</xdr:colOff>
      <xdr:row>10</xdr:row>
      <xdr:rowOff>80555</xdr:rowOff>
    </xdr:to>
    <xdr:sp macro="" textlink="">
      <xdr:nvSpPr>
        <xdr:cNvPr id="7" name="Rectangle 6">
          <a:extLst>
            <a:ext uri="{FF2B5EF4-FFF2-40B4-BE49-F238E27FC236}">
              <a16:creationId xmlns:a16="http://schemas.microsoft.com/office/drawing/2014/main" id="{4B06E14F-26AD-46E8-8541-C6F1D74095DF}"/>
            </a:ext>
          </a:extLst>
        </xdr:cNvPr>
        <xdr:cNvSpPr/>
      </xdr:nvSpPr>
      <xdr:spPr>
        <a:xfrm>
          <a:off x="12474305" y="2661436"/>
          <a:ext cx="1780176" cy="375679"/>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Jack Franken</a:t>
          </a:r>
        </a:p>
      </xdr:txBody>
    </xdr:sp>
    <xdr:clientData/>
  </xdr:twoCellAnchor>
  <xdr:twoCellAnchor>
    <xdr:from>
      <xdr:col>1</xdr:col>
      <xdr:colOff>1</xdr:colOff>
      <xdr:row>19</xdr:row>
      <xdr:rowOff>8033</xdr:rowOff>
    </xdr:from>
    <xdr:to>
      <xdr:col>10</xdr:col>
      <xdr:colOff>33866</xdr:colOff>
      <xdr:row>20</xdr:row>
      <xdr:rowOff>63501</xdr:rowOff>
    </xdr:to>
    <xdr:sp macro="" textlink="">
      <xdr:nvSpPr>
        <xdr:cNvPr id="8" name="Rectangle 7">
          <a:extLst>
            <a:ext uri="{FF2B5EF4-FFF2-40B4-BE49-F238E27FC236}">
              <a16:creationId xmlns:a16="http://schemas.microsoft.com/office/drawing/2014/main" id="{42EC9454-9C7B-4C29-9C37-89EF32F652A6}"/>
            </a:ext>
          </a:extLst>
        </xdr:cNvPr>
        <xdr:cNvSpPr/>
      </xdr:nvSpPr>
      <xdr:spPr>
        <a:xfrm>
          <a:off x="241301" y="4961033"/>
          <a:ext cx="14029265"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Bonus</a:t>
          </a:r>
          <a:r>
            <a:rPr lang="en-US" sz="2000" b="1" baseline="0"/>
            <a:t> Questions</a:t>
          </a:r>
          <a:endParaRPr lang="en-US" sz="1800" b="1"/>
        </a:p>
      </xdr:txBody>
    </xdr:sp>
    <xdr:clientData/>
  </xdr:twoCellAnchor>
  <xdr:twoCellAnchor>
    <xdr:from>
      <xdr:col>1</xdr:col>
      <xdr:colOff>12701</xdr:colOff>
      <xdr:row>29</xdr:row>
      <xdr:rowOff>236632</xdr:rowOff>
    </xdr:from>
    <xdr:to>
      <xdr:col>12</xdr:col>
      <xdr:colOff>12700</xdr:colOff>
      <xdr:row>30</xdr:row>
      <xdr:rowOff>318809</xdr:rowOff>
    </xdr:to>
    <xdr:sp macro="" textlink="">
      <xdr:nvSpPr>
        <xdr:cNvPr id="9" name="Rectangle 8">
          <a:extLst>
            <a:ext uri="{FF2B5EF4-FFF2-40B4-BE49-F238E27FC236}">
              <a16:creationId xmlns:a16="http://schemas.microsoft.com/office/drawing/2014/main" id="{043C1D28-FC5C-4FD1-A319-2A44464C499E}"/>
            </a:ext>
          </a:extLst>
        </xdr:cNvPr>
        <xdr:cNvSpPr/>
      </xdr:nvSpPr>
      <xdr:spPr>
        <a:xfrm>
          <a:off x="254001" y="8478932"/>
          <a:ext cx="17360899" cy="3361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baseline="0"/>
            <a:t>Levels</a:t>
          </a:r>
          <a:endParaRPr lang="en-US" sz="1800" b="1"/>
        </a:p>
      </xdr:txBody>
    </xdr:sp>
    <xdr:clientData/>
  </xdr:twoCellAnchor>
  <xdr:twoCellAnchor>
    <xdr:from>
      <xdr:col>0</xdr:col>
      <xdr:colOff>215900</xdr:colOff>
      <xdr:row>4</xdr:row>
      <xdr:rowOff>25400</xdr:rowOff>
    </xdr:from>
    <xdr:to>
      <xdr:col>6</xdr:col>
      <xdr:colOff>1237174</xdr:colOff>
      <xdr:row>10</xdr:row>
      <xdr:rowOff>0</xdr:rowOff>
    </xdr:to>
    <xdr:pic>
      <xdr:nvPicPr>
        <xdr:cNvPr id="12" name="Picture 11">
          <a:extLst>
            <a:ext uri="{FF2B5EF4-FFF2-40B4-BE49-F238E27FC236}">
              <a16:creationId xmlns:a16="http://schemas.microsoft.com/office/drawing/2014/main" id="{2E0D390A-21D0-D646-B7ED-0C3CAB0486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900" y="1206500"/>
          <a:ext cx="7129974"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xdr:colOff>
      <xdr:row>11</xdr:row>
      <xdr:rowOff>0</xdr:rowOff>
    </xdr:from>
    <xdr:to>
      <xdr:col>7</xdr:col>
      <xdr:colOff>0</xdr:colOff>
      <xdr:row>11</xdr:row>
      <xdr:rowOff>336177</xdr:rowOff>
    </xdr:to>
    <xdr:sp macro="" textlink="">
      <xdr:nvSpPr>
        <xdr:cNvPr id="2" name="Rectangle 1">
          <a:extLst>
            <a:ext uri="{FF2B5EF4-FFF2-40B4-BE49-F238E27FC236}">
              <a16:creationId xmlns:a16="http://schemas.microsoft.com/office/drawing/2014/main" id="{AE0FA9F2-838F-4327-82B6-88CFD51FC544}"/>
            </a:ext>
          </a:extLst>
        </xdr:cNvPr>
        <xdr:cNvSpPr/>
      </xdr:nvSpPr>
      <xdr:spPr>
        <a:xfrm>
          <a:off x="228601" y="3257550"/>
          <a:ext cx="13477874" cy="33300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Instructions</a:t>
          </a:r>
          <a:endParaRPr lang="en-US" sz="1800" b="1"/>
        </a:p>
      </xdr:txBody>
    </xdr:sp>
    <xdr:clientData/>
  </xdr:twoCellAnchor>
  <xdr:twoCellAnchor>
    <xdr:from>
      <xdr:col>1</xdr:col>
      <xdr:colOff>1</xdr:colOff>
      <xdr:row>1</xdr:row>
      <xdr:rowOff>8032</xdr:rowOff>
    </xdr:from>
    <xdr:to>
      <xdr:col>7</xdr:col>
      <xdr:colOff>0</xdr:colOff>
      <xdr:row>2</xdr:row>
      <xdr:rowOff>12700</xdr:rowOff>
    </xdr:to>
    <xdr:sp macro="" textlink="">
      <xdr:nvSpPr>
        <xdr:cNvPr id="3" name="Rectangle 2">
          <a:extLst>
            <a:ext uri="{FF2B5EF4-FFF2-40B4-BE49-F238E27FC236}">
              <a16:creationId xmlns:a16="http://schemas.microsoft.com/office/drawing/2014/main" id="{49BD1DE3-11CD-492B-8E05-83EF0FB402FC}"/>
            </a:ext>
          </a:extLst>
        </xdr:cNvPr>
        <xdr:cNvSpPr/>
      </xdr:nvSpPr>
      <xdr:spPr>
        <a:xfrm>
          <a:off x="228601" y="192182"/>
          <a:ext cx="1347787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1"/>
            <a:t>Microsoft</a:t>
          </a:r>
          <a:r>
            <a:rPr lang="en-US" sz="2400" b="1" baseline="0"/>
            <a:t> Excel Collegiate Challenge 2024</a:t>
          </a:r>
          <a:endParaRPr lang="en-US" sz="2000" b="1"/>
        </a:p>
      </xdr:txBody>
    </xdr:sp>
    <xdr:clientData/>
  </xdr:twoCellAnchor>
  <xdr:twoCellAnchor>
    <xdr:from>
      <xdr:col>1</xdr:col>
      <xdr:colOff>1</xdr:colOff>
      <xdr:row>3</xdr:row>
      <xdr:rowOff>8031</xdr:rowOff>
    </xdr:from>
    <xdr:to>
      <xdr:col>4</xdr:col>
      <xdr:colOff>44824</xdr:colOff>
      <xdr:row>4</xdr:row>
      <xdr:rowOff>29881</xdr:rowOff>
    </xdr:to>
    <xdr:sp macro="" textlink="">
      <xdr:nvSpPr>
        <xdr:cNvPr id="4" name="Rectangle 3">
          <a:extLst>
            <a:ext uri="{FF2B5EF4-FFF2-40B4-BE49-F238E27FC236}">
              <a16:creationId xmlns:a16="http://schemas.microsoft.com/office/drawing/2014/main" id="{C137F8B2-2C0B-41F0-AEE8-A0524B85B305}"/>
            </a:ext>
          </a:extLst>
        </xdr:cNvPr>
        <xdr:cNvSpPr/>
      </xdr:nvSpPr>
      <xdr:spPr>
        <a:xfrm>
          <a:off x="224119" y="844737"/>
          <a:ext cx="7351058" cy="365497"/>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Best Birthday Ever! (600 Points)</a:t>
          </a:r>
        </a:p>
      </xdr:txBody>
    </xdr:sp>
    <xdr:clientData/>
  </xdr:twoCellAnchor>
  <xdr:twoCellAnchor>
    <xdr:from>
      <xdr:col>1</xdr:col>
      <xdr:colOff>1</xdr:colOff>
      <xdr:row>18</xdr:row>
      <xdr:rowOff>8032</xdr:rowOff>
    </xdr:from>
    <xdr:to>
      <xdr:col>7</xdr:col>
      <xdr:colOff>0</xdr:colOff>
      <xdr:row>18</xdr:row>
      <xdr:rowOff>344209</xdr:rowOff>
    </xdr:to>
    <xdr:sp macro="" textlink="">
      <xdr:nvSpPr>
        <xdr:cNvPr id="8" name="Rectangle 7">
          <a:extLst>
            <a:ext uri="{FF2B5EF4-FFF2-40B4-BE49-F238E27FC236}">
              <a16:creationId xmlns:a16="http://schemas.microsoft.com/office/drawing/2014/main" id="{32BFF068-F706-457A-AC7C-46DB482D2DA1}"/>
            </a:ext>
          </a:extLst>
        </xdr:cNvPr>
        <xdr:cNvSpPr/>
      </xdr:nvSpPr>
      <xdr:spPr>
        <a:xfrm>
          <a:off x="228601" y="5430932"/>
          <a:ext cx="1347787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baseline="0"/>
            <a:t>Data</a:t>
          </a:r>
        </a:p>
      </xdr:txBody>
    </xdr:sp>
    <xdr:clientData/>
  </xdr:twoCellAnchor>
  <xdr:twoCellAnchor>
    <xdr:from>
      <xdr:col>6</xdr:col>
      <xdr:colOff>239058</xdr:colOff>
      <xdr:row>2</xdr:row>
      <xdr:rowOff>209176</xdr:rowOff>
    </xdr:from>
    <xdr:to>
      <xdr:col>6</xdr:col>
      <xdr:colOff>2032838</xdr:colOff>
      <xdr:row>10</xdr:row>
      <xdr:rowOff>145886</xdr:rowOff>
    </xdr:to>
    <xdr:grpSp>
      <xdr:nvGrpSpPr>
        <xdr:cNvPr id="13" name="Group 12">
          <a:extLst>
            <a:ext uri="{FF2B5EF4-FFF2-40B4-BE49-F238E27FC236}">
              <a16:creationId xmlns:a16="http://schemas.microsoft.com/office/drawing/2014/main" id="{8DA85467-2188-1209-5EDA-67654AC8C8F6}"/>
            </a:ext>
          </a:extLst>
        </xdr:cNvPr>
        <xdr:cNvGrpSpPr/>
      </xdr:nvGrpSpPr>
      <xdr:grpSpPr>
        <a:xfrm>
          <a:off x="12983508" y="799726"/>
          <a:ext cx="1793780" cy="2356060"/>
          <a:chOff x="11758706" y="717176"/>
          <a:chExt cx="1928250" cy="2402004"/>
        </a:xfrm>
      </xdr:grpSpPr>
      <xdr:pic>
        <xdr:nvPicPr>
          <xdr:cNvPr id="10" name="Picture 9">
            <a:extLst>
              <a:ext uri="{FF2B5EF4-FFF2-40B4-BE49-F238E27FC236}">
                <a16:creationId xmlns:a16="http://schemas.microsoft.com/office/drawing/2014/main" id="{BBBA6990-ECFE-6343-A875-680C029C39E0}"/>
              </a:ext>
            </a:extLst>
          </xdr:cNvPr>
          <xdr:cNvPicPr>
            <a:picLocks noChangeAspect="1"/>
          </xdr:cNvPicPr>
        </xdr:nvPicPr>
        <xdr:blipFill rotWithShape="1">
          <a:blip xmlns:r="http://schemas.openxmlformats.org/officeDocument/2006/relationships" r:embed="rId1"/>
          <a:srcRect l="-1582" t="4423" r="2609" b="31102"/>
          <a:stretch/>
        </xdr:blipFill>
        <xdr:spPr>
          <a:xfrm>
            <a:off x="11758706" y="1049616"/>
            <a:ext cx="1928250" cy="1873990"/>
          </a:xfrm>
          <a:prstGeom prst="rect">
            <a:avLst/>
          </a:prstGeom>
        </xdr:spPr>
      </xdr:pic>
      <xdr:sp macro="" textlink="">
        <xdr:nvSpPr>
          <xdr:cNvPr id="11" name="Rectangle 10">
            <a:extLst>
              <a:ext uri="{FF2B5EF4-FFF2-40B4-BE49-F238E27FC236}">
                <a16:creationId xmlns:a16="http://schemas.microsoft.com/office/drawing/2014/main" id="{3D35476E-E121-BF4D-A9D2-798E94EF4AF0}"/>
              </a:ext>
            </a:extLst>
          </xdr:cNvPr>
          <xdr:cNvSpPr/>
        </xdr:nvSpPr>
        <xdr:spPr>
          <a:xfrm>
            <a:off x="11796716" y="2767852"/>
            <a:ext cx="1888262" cy="351328"/>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David</a:t>
            </a:r>
            <a:r>
              <a:rPr lang="en-US" sz="2000" b="0" baseline="0">
                <a:latin typeface="AgencyFB" panose="02000806040000020003" pitchFamily="2" charset="0"/>
              </a:rPr>
              <a:t> Brown</a:t>
            </a:r>
            <a:endParaRPr lang="en-US" sz="1800" b="0">
              <a:latin typeface="AgencyFB" panose="02000806040000020003" pitchFamily="2" charset="0"/>
            </a:endParaRPr>
          </a:p>
        </xdr:txBody>
      </xdr:sp>
      <xdr:sp macro="" textlink="">
        <xdr:nvSpPr>
          <xdr:cNvPr id="12" name="Rectangle 11">
            <a:extLst>
              <a:ext uri="{FF2B5EF4-FFF2-40B4-BE49-F238E27FC236}">
                <a16:creationId xmlns:a16="http://schemas.microsoft.com/office/drawing/2014/main" id="{FB5F8518-91F5-CE4C-B540-E5F4E0AA6214}"/>
              </a:ext>
            </a:extLst>
          </xdr:cNvPr>
          <xdr:cNvSpPr/>
        </xdr:nvSpPr>
        <xdr:spPr>
          <a:xfrm>
            <a:off x="11789738" y="717176"/>
            <a:ext cx="1895510" cy="338628"/>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a:t>
            </a:r>
            <a:r>
              <a:rPr lang="en-US" sz="2000" b="0" baseline="0">
                <a:latin typeface="AgencyFB" panose="02000806040000020003" pitchFamily="2" charset="0"/>
              </a:rPr>
              <a:t> Author</a:t>
            </a:r>
            <a:endParaRPr lang="en-US" sz="1800" b="0">
              <a:latin typeface="AgencyFB" panose="02000806040000020003" pitchFamily="2" charset="0"/>
            </a:endParaRPr>
          </a:p>
        </xdr:txBody>
      </xdr:sp>
    </xdr:grpSp>
    <xdr:clientData/>
  </xdr:twoCellAnchor>
  <xdr:twoCellAnchor>
    <xdr:from>
      <xdr:col>1</xdr:col>
      <xdr:colOff>0</xdr:colOff>
      <xdr:row>4</xdr:row>
      <xdr:rowOff>14941</xdr:rowOff>
    </xdr:from>
    <xdr:to>
      <xdr:col>4</xdr:col>
      <xdr:colOff>48639</xdr:colOff>
      <xdr:row>10</xdr:row>
      <xdr:rowOff>29882</xdr:rowOff>
    </xdr:to>
    <xdr:pic>
      <xdr:nvPicPr>
        <xdr:cNvPr id="14" name="Picture 13">
          <a:extLst>
            <a:ext uri="{FF2B5EF4-FFF2-40B4-BE49-F238E27FC236}">
              <a16:creationId xmlns:a16="http://schemas.microsoft.com/office/drawing/2014/main" id="{65CBA581-103A-0240-A1B0-4E69FD19387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4118" y="1195294"/>
          <a:ext cx="7354874" cy="1807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77</xdr:col>
      <xdr:colOff>409575</xdr:colOff>
      <xdr:row>0</xdr:row>
      <xdr:rowOff>295275</xdr:rowOff>
    </xdr:from>
    <xdr:to>
      <xdr:col>81</xdr:col>
      <xdr:colOff>514732</xdr:colOff>
      <xdr:row>3</xdr:row>
      <xdr:rowOff>38189</xdr:rowOff>
    </xdr:to>
    <xdr:pic>
      <xdr:nvPicPr>
        <xdr:cNvPr id="2" name="Obraz 1" descr="Obraz zawierający tekst, Czcionka, zrzut ekranu, linia&#10;&#10;Opis wygenerowany automatycznie">
          <a:extLst>
            <a:ext uri="{FF2B5EF4-FFF2-40B4-BE49-F238E27FC236}">
              <a16:creationId xmlns:a16="http://schemas.microsoft.com/office/drawing/2014/main" id="{CF9875A4-E593-3CAB-C359-25E1B4ABD107}"/>
            </a:ext>
          </a:extLst>
        </xdr:cNvPr>
        <xdr:cNvPicPr>
          <a:picLocks noChangeAspect="1"/>
        </xdr:cNvPicPr>
      </xdr:nvPicPr>
      <xdr:blipFill>
        <a:blip xmlns:r="http://schemas.openxmlformats.org/officeDocument/2006/relationships" r:embed="rId1"/>
        <a:stretch>
          <a:fillRect/>
        </a:stretch>
      </xdr:blipFill>
      <xdr:spPr>
        <a:xfrm>
          <a:off x="27698700" y="295275"/>
          <a:ext cx="2734057" cy="6382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xdr:colOff>
      <xdr:row>1</xdr:row>
      <xdr:rowOff>8032</xdr:rowOff>
    </xdr:from>
    <xdr:to>
      <xdr:col>4</xdr:col>
      <xdr:colOff>0</xdr:colOff>
      <xdr:row>2</xdr:row>
      <xdr:rowOff>6350</xdr:rowOff>
    </xdr:to>
    <xdr:sp macro="" textlink="">
      <xdr:nvSpPr>
        <xdr:cNvPr id="4" name="Rectangle 3">
          <a:extLst>
            <a:ext uri="{FF2B5EF4-FFF2-40B4-BE49-F238E27FC236}">
              <a16:creationId xmlns:a16="http://schemas.microsoft.com/office/drawing/2014/main" id="{3087DE66-74BC-4365-86BC-4F068FDF8592}"/>
            </a:ext>
          </a:extLst>
        </xdr:cNvPr>
        <xdr:cNvSpPr/>
      </xdr:nvSpPr>
      <xdr:spPr>
        <a:xfrm>
          <a:off x="1114426" y="344582"/>
          <a:ext cx="334327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1"/>
            <a:t>Microsoft</a:t>
          </a:r>
          <a:r>
            <a:rPr lang="en-US" sz="2400" b="1" baseline="0"/>
            <a:t> Excel Collegiate Challenge 2024</a:t>
          </a:r>
          <a:endParaRPr lang="en-US" sz="2000" b="1"/>
        </a:p>
      </xdr:txBody>
    </xdr:sp>
    <xdr:clientData/>
  </xdr:twoCellAnchor>
  <xdr:twoCellAnchor>
    <xdr:from>
      <xdr:col>1</xdr:col>
      <xdr:colOff>1</xdr:colOff>
      <xdr:row>3</xdr:row>
      <xdr:rowOff>8032</xdr:rowOff>
    </xdr:from>
    <xdr:to>
      <xdr:col>4</xdr:col>
      <xdr:colOff>0</xdr:colOff>
      <xdr:row>4</xdr:row>
      <xdr:rowOff>0</xdr:rowOff>
    </xdr:to>
    <xdr:sp macro="" textlink="">
      <xdr:nvSpPr>
        <xdr:cNvPr id="6" name="Rectangle 5">
          <a:extLst>
            <a:ext uri="{FF2B5EF4-FFF2-40B4-BE49-F238E27FC236}">
              <a16:creationId xmlns:a16="http://schemas.microsoft.com/office/drawing/2014/main" id="{DEC09F4D-7500-497C-9ACB-03765DCE35DA}"/>
            </a:ext>
          </a:extLst>
        </xdr:cNvPr>
        <xdr:cNvSpPr/>
      </xdr:nvSpPr>
      <xdr:spPr>
        <a:xfrm>
          <a:off x="1114426" y="1078007"/>
          <a:ext cx="3343274" cy="331693"/>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Best</a:t>
          </a:r>
          <a:r>
            <a:rPr lang="en-US" sz="1800" b="1" baseline="0"/>
            <a:t> Birthday Ever!</a:t>
          </a:r>
          <a:endParaRPr lang="en-US" sz="1800" b="1"/>
        </a:p>
      </xdr:txBody>
    </xdr:sp>
    <xdr:clientData/>
  </xdr:twoCellAnchor>
  <xdr:twoCellAnchor>
    <xdr:from>
      <xdr:col>1</xdr:col>
      <xdr:colOff>1</xdr:colOff>
      <xdr:row>13</xdr:row>
      <xdr:rowOff>0</xdr:rowOff>
    </xdr:from>
    <xdr:to>
      <xdr:col>4</xdr:col>
      <xdr:colOff>0</xdr:colOff>
      <xdr:row>13</xdr:row>
      <xdr:rowOff>336177</xdr:rowOff>
    </xdr:to>
    <xdr:sp macro="" textlink="">
      <xdr:nvSpPr>
        <xdr:cNvPr id="7" name="Rectangle 6">
          <a:extLst>
            <a:ext uri="{FF2B5EF4-FFF2-40B4-BE49-F238E27FC236}">
              <a16:creationId xmlns:a16="http://schemas.microsoft.com/office/drawing/2014/main" id="{313E60EE-E7CD-4334-B283-F00735FA274B}"/>
            </a:ext>
          </a:extLst>
        </xdr:cNvPr>
        <xdr:cNvSpPr/>
      </xdr:nvSpPr>
      <xdr:spPr>
        <a:xfrm>
          <a:off x="1114426" y="1743075"/>
          <a:ext cx="334327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Your Answers</a:t>
          </a:r>
          <a:endParaRPr lang="en-US" sz="1800" b="1"/>
        </a:p>
      </xdr:txBody>
    </xdr:sp>
    <xdr:clientData/>
  </xdr:twoCellAnchor>
  <xdr:twoCellAnchor>
    <xdr:from>
      <xdr:col>0</xdr:col>
      <xdr:colOff>1104348</xdr:colOff>
      <xdr:row>4</xdr:row>
      <xdr:rowOff>0</xdr:rowOff>
    </xdr:from>
    <xdr:to>
      <xdr:col>4</xdr:col>
      <xdr:colOff>0</xdr:colOff>
      <xdr:row>11</xdr:row>
      <xdr:rowOff>167054</xdr:rowOff>
    </xdr:to>
    <xdr:pic>
      <xdr:nvPicPr>
        <xdr:cNvPr id="5" name="Picture 4">
          <a:extLst>
            <a:ext uri="{FF2B5EF4-FFF2-40B4-BE49-F238E27FC236}">
              <a16:creationId xmlns:a16="http://schemas.microsoft.com/office/drawing/2014/main" id="{2D5965D9-4CBD-D84F-AE50-83C628BF23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348" y="1137478"/>
          <a:ext cx="6250609" cy="15364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xdr:colOff>
      <xdr:row>11</xdr:row>
      <xdr:rowOff>0</xdr:rowOff>
    </xdr:from>
    <xdr:to>
      <xdr:col>12</xdr:col>
      <xdr:colOff>0</xdr:colOff>
      <xdr:row>11</xdr:row>
      <xdr:rowOff>336177</xdr:rowOff>
    </xdr:to>
    <xdr:sp macro="" textlink="">
      <xdr:nvSpPr>
        <xdr:cNvPr id="2" name="Rectangle 1">
          <a:extLst>
            <a:ext uri="{FF2B5EF4-FFF2-40B4-BE49-F238E27FC236}">
              <a16:creationId xmlns:a16="http://schemas.microsoft.com/office/drawing/2014/main" id="{29B44794-83DE-4549-895D-31E19ED14351}"/>
            </a:ext>
          </a:extLst>
        </xdr:cNvPr>
        <xdr:cNvSpPr/>
      </xdr:nvSpPr>
      <xdr:spPr>
        <a:xfrm>
          <a:off x="228601" y="3257550"/>
          <a:ext cx="9001124" cy="33300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Instructions</a:t>
          </a:r>
          <a:endParaRPr lang="en-US" sz="1800" b="1"/>
        </a:p>
      </xdr:txBody>
    </xdr:sp>
    <xdr:clientData/>
  </xdr:twoCellAnchor>
  <xdr:twoCellAnchor>
    <xdr:from>
      <xdr:col>1</xdr:col>
      <xdr:colOff>1</xdr:colOff>
      <xdr:row>1</xdr:row>
      <xdr:rowOff>8032</xdr:rowOff>
    </xdr:from>
    <xdr:to>
      <xdr:col>12</xdr:col>
      <xdr:colOff>0</xdr:colOff>
      <xdr:row>2</xdr:row>
      <xdr:rowOff>12700</xdr:rowOff>
    </xdr:to>
    <xdr:sp macro="" textlink="">
      <xdr:nvSpPr>
        <xdr:cNvPr id="3" name="Rectangle 2">
          <a:extLst>
            <a:ext uri="{FF2B5EF4-FFF2-40B4-BE49-F238E27FC236}">
              <a16:creationId xmlns:a16="http://schemas.microsoft.com/office/drawing/2014/main" id="{1FECE93B-87C2-443A-B385-82B8055E1A0B}"/>
            </a:ext>
          </a:extLst>
        </xdr:cNvPr>
        <xdr:cNvSpPr/>
      </xdr:nvSpPr>
      <xdr:spPr>
        <a:xfrm>
          <a:off x="228601" y="192182"/>
          <a:ext cx="900112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1"/>
            <a:t>Microsoft</a:t>
          </a:r>
          <a:r>
            <a:rPr lang="en-US" sz="2400" b="1" baseline="0"/>
            <a:t> Excel Collegiate Challenge 2024</a:t>
          </a:r>
          <a:endParaRPr lang="en-US" sz="2000" b="1"/>
        </a:p>
      </xdr:txBody>
    </xdr:sp>
    <xdr:clientData/>
  </xdr:twoCellAnchor>
  <xdr:twoCellAnchor>
    <xdr:from>
      <xdr:col>1</xdr:col>
      <xdr:colOff>0</xdr:colOff>
      <xdr:row>3</xdr:row>
      <xdr:rowOff>8032</xdr:rowOff>
    </xdr:from>
    <xdr:to>
      <xdr:col>8</xdr:col>
      <xdr:colOff>0</xdr:colOff>
      <xdr:row>4</xdr:row>
      <xdr:rowOff>29882</xdr:rowOff>
    </xdr:to>
    <xdr:sp macro="" textlink="">
      <xdr:nvSpPr>
        <xdr:cNvPr id="4" name="Rectangle 3">
          <a:extLst>
            <a:ext uri="{FF2B5EF4-FFF2-40B4-BE49-F238E27FC236}">
              <a16:creationId xmlns:a16="http://schemas.microsoft.com/office/drawing/2014/main" id="{0932454B-C839-4F59-94B3-DD01090C02B1}"/>
            </a:ext>
          </a:extLst>
        </xdr:cNvPr>
        <xdr:cNvSpPr/>
      </xdr:nvSpPr>
      <xdr:spPr>
        <a:xfrm>
          <a:off x="238125" y="855757"/>
          <a:ext cx="6981825" cy="364750"/>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Touchdown!!! (900 Points)</a:t>
          </a:r>
        </a:p>
      </xdr:txBody>
    </xdr:sp>
    <xdr:clientData/>
  </xdr:twoCellAnchor>
  <xdr:twoCellAnchor>
    <xdr:from>
      <xdr:col>1</xdr:col>
      <xdr:colOff>1</xdr:colOff>
      <xdr:row>19</xdr:row>
      <xdr:rowOff>8032</xdr:rowOff>
    </xdr:from>
    <xdr:to>
      <xdr:col>12</xdr:col>
      <xdr:colOff>0</xdr:colOff>
      <xdr:row>19</xdr:row>
      <xdr:rowOff>344209</xdr:rowOff>
    </xdr:to>
    <xdr:sp macro="" textlink="">
      <xdr:nvSpPr>
        <xdr:cNvPr id="7" name="Rectangle 6">
          <a:extLst>
            <a:ext uri="{FF2B5EF4-FFF2-40B4-BE49-F238E27FC236}">
              <a16:creationId xmlns:a16="http://schemas.microsoft.com/office/drawing/2014/main" id="{40087443-4C23-4166-84AD-3707396F81E0}"/>
            </a:ext>
          </a:extLst>
        </xdr:cNvPr>
        <xdr:cNvSpPr/>
      </xdr:nvSpPr>
      <xdr:spPr>
        <a:xfrm>
          <a:off x="228601" y="4954682"/>
          <a:ext cx="900112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Bonus</a:t>
          </a:r>
          <a:r>
            <a:rPr lang="en-US" sz="2000" b="1" baseline="0"/>
            <a:t> Questions</a:t>
          </a:r>
          <a:endParaRPr lang="en-US" sz="1800" b="1"/>
        </a:p>
      </xdr:txBody>
    </xdr:sp>
    <xdr:clientData/>
  </xdr:twoCellAnchor>
  <xdr:twoCellAnchor>
    <xdr:from>
      <xdr:col>1</xdr:col>
      <xdr:colOff>1</xdr:colOff>
      <xdr:row>34</xdr:row>
      <xdr:rowOff>22973</xdr:rowOff>
    </xdr:from>
    <xdr:to>
      <xdr:col>12</xdr:col>
      <xdr:colOff>0</xdr:colOff>
      <xdr:row>35</xdr:row>
      <xdr:rowOff>15503</xdr:rowOff>
    </xdr:to>
    <xdr:sp macro="" textlink="">
      <xdr:nvSpPr>
        <xdr:cNvPr id="8" name="Rectangle 7">
          <a:extLst>
            <a:ext uri="{FF2B5EF4-FFF2-40B4-BE49-F238E27FC236}">
              <a16:creationId xmlns:a16="http://schemas.microsoft.com/office/drawing/2014/main" id="{34BB1FF9-AA8D-4C77-9A0B-28039276D8EF}"/>
            </a:ext>
          </a:extLst>
        </xdr:cNvPr>
        <xdr:cNvSpPr/>
      </xdr:nvSpPr>
      <xdr:spPr>
        <a:xfrm>
          <a:off x="224119" y="8494620"/>
          <a:ext cx="8919881" cy="3361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baseline="0"/>
            <a:t>Levels</a:t>
          </a:r>
          <a:endParaRPr lang="en-US" sz="1800" b="1"/>
        </a:p>
      </xdr:txBody>
    </xdr:sp>
    <xdr:clientData/>
  </xdr:twoCellAnchor>
  <xdr:twoCellAnchor>
    <xdr:from>
      <xdr:col>1</xdr:col>
      <xdr:colOff>0</xdr:colOff>
      <xdr:row>4</xdr:row>
      <xdr:rowOff>0</xdr:rowOff>
    </xdr:from>
    <xdr:to>
      <xdr:col>8</xdr:col>
      <xdr:colOff>0</xdr:colOff>
      <xdr:row>9</xdr:row>
      <xdr:rowOff>194235</xdr:rowOff>
    </xdr:to>
    <xdr:pic>
      <xdr:nvPicPr>
        <xdr:cNvPr id="11" name="Picture 10">
          <a:extLst>
            <a:ext uri="{FF2B5EF4-FFF2-40B4-BE49-F238E27FC236}">
              <a16:creationId xmlns:a16="http://schemas.microsoft.com/office/drawing/2014/main" id="{4905AFCC-A8AA-1341-813E-9673DE0136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1190625"/>
          <a:ext cx="6981825" cy="1670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59765</xdr:colOff>
      <xdr:row>4</xdr:row>
      <xdr:rowOff>50239</xdr:rowOff>
    </xdr:from>
    <xdr:to>
      <xdr:col>11</xdr:col>
      <xdr:colOff>557393</xdr:colOff>
      <xdr:row>8</xdr:row>
      <xdr:rowOff>259789</xdr:rowOff>
    </xdr:to>
    <xdr:pic>
      <xdr:nvPicPr>
        <xdr:cNvPr id="12" name="Picture 11">
          <a:extLst>
            <a:ext uri="{FF2B5EF4-FFF2-40B4-BE49-F238E27FC236}">
              <a16:creationId xmlns:a16="http://schemas.microsoft.com/office/drawing/2014/main" id="{A6F9FEA9-56E5-9942-8090-2AB4A503CAF9}"/>
            </a:ext>
          </a:extLst>
        </xdr:cNvPr>
        <xdr:cNvPicPr>
          <a:picLocks noChangeAspect="1"/>
        </xdr:cNvPicPr>
      </xdr:nvPicPr>
      <xdr:blipFill>
        <a:blip xmlns:r="http://schemas.openxmlformats.org/officeDocument/2006/relationships" r:embed="rId2"/>
        <a:stretch>
          <a:fillRect/>
        </a:stretch>
      </xdr:blipFill>
      <xdr:spPr>
        <a:xfrm>
          <a:off x="7879790" y="1240864"/>
          <a:ext cx="1697778" cy="1314450"/>
        </a:xfrm>
        <a:prstGeom prst="rect">
          <a:avLst/>
        </a:prstGeom>
      </xdr:spPr>
    </xdr:pic>
    <xdr:clientData/>
  </xdr:twoCellAnchor>
  <xdr:twoCellAnchor>
    <xdr:from>
      <xdr:col>9</xdr:col>
      <xdr:colOff>63517</xdr:colOff>
      <xdr:row>3</xdr:row>
      <xdr:rowOff>59764</xdr:rowOff>
    </xdr:from>
    <xdr:to>
      <xdr:col>11</xdr:col>
      <xdr:colOff>551576</xdr:colOff>
      <xdr:row>4</xdr:row>
      <xdr:rowOff>53041</xdr:rowOff>
    </xdr:to>
    <xdr:sp macro="" textlink="">
      <xdr:nvSpPr>
        <xdr:cNvPr id="13" name="Rectangle 12">
          <a:extLst>
            <a:ext uri="{FF2B5EF4-FFF2-40B4-BE49-F238E27FC236}">
              <a16:creationId xmlns:a16="http://schemas.microsoft.com/office/drawing/2014/main" id="{4A37ABAA-0ABE-CB4A-9E16-DC57F9F1A710}"/>
            </a:ext>
          </a:extLst>
        </xdr:cNvPr>
        <xdr:cNvSpPr/>
      </xdr:nvSpPr>
      <xdr:spPr>
        <a:xfrm>
          <a:off x="7504223" y="896470"/>
          <a:ext cx="1623588" cy="336924"/>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 Author</a:t>
          </a:r>
          <a:endParaRPr lang="en-US" sz="1800" b="0">
            <a:latin typeface="AgencyFB" panose="02000806040000020003" pitchFamily="2" charset="0"/>
          </a:endParaRPr>
        </a:p>
      </xdr:txBody>
    </xdr:sp>
    <xdr:clientData/>
  </xdr:twoCellAnchor>
  <xdr:twoCellAnchor>
    <xdr:from>
      <xdr:col>9</xdr:col>
      <xdr:colOff>63517</xdr:colOff>
      <xdr:row>8</xdr:row>
      <xdr:rowOff>250264</xdr:rowOff>
    </xdr:from>
    <xdr:to>
      <xdr:col>11</xdr:col>
      <xdr:colOff>551576</xdr:colOff>
      <xdr:row>9</xdr:row>
      <xdr:rowOff>218141</xdr:rowOff>
    </xdr:to>
    <xdr:sp macro="" textlink="">
      <xdr:nvSpPr>
        <xdr:cNvPr id="14" name="Rectangle 13">
          <a:extLst>
            <a:ext uri="{FF2B5EF4-FFF2-40B4-BE49-F238E27FC236}">
              <a16:creationId xmlns:a16="http://schemas.microsoft.com/office/drawing/2014/main" id="{4A50A07B-8F8C-B747-ABE6-C0D716F0E35B}"/>
            </a:ext>
          </a:extLst>
        </xdr:cNvPr>
        <xdr:cNvSpPr/>
      </xdr:nvSpPr>
      <xdr:spPr>
        <a:xfrm>
          <a:off x="7883542" y="2545789"/>
          <a:ext cx="1688209" cy="33935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Chris McNeil</a:t>
          </a:r>
          <a:endParaRPr lang="en-US" sz="1800" b="0">
            <a:latin typeface="AgencyFB" panose="02000806040000020003" pitchFamily="2" charset="0"/>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Maciej Kopczyński" id="{6C17C36C-2777-44D1-BEBA-F1900423C127}" userId="29f448ec057303af"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315A0D-7461-42B7-8AED-79291E091EF2}" name="tblRace" displayName="tblRace" ref="B2:G92" totalsRowShown="0" headerRowDxfId="87" headerRowBorderDxfId="86" tableBorderDxfId="85" totalsRowBorderDxfId="84" headerRowCellStyle="Normal 2 2">
  <tableColumns count="6">
    <tableColumn id="1" xr3:uid="{117BC051-FAD2-427D-96D5-C9180B60CC6C}" name="Horse Name" dataDxfId="83" dataCellStyle="Normal 2 2"/>
    <tableColumn id="2" xr3:uid="{65D558EB-861C-4EDD-AFA7-B755C9C4D84F}" name="Base Speed_x000a_(Seconds / furlough)" dataDxfId="82" dataCellStyle="Normal 2 2"/>
    <tableColumn id="3" xr3:uid="{B9F0A1E5-5BAB-458E-BAA5-C5290F5B10A7}" name="Speed Change, Water" dataDxfId="81" dataCellStyle="Percent 2"/>
    <tableColumn id="4" xr3:uid="{0BB91537-0239-44CE-A2E1-24FCFEFDAC60}" name="Speed Change, Mud" dataDxfId="80" dataCellStyle="Percent 2"/>
    <tableColumn id="5" xr3:uid="{30BC027B-052D-48D7-A260-0FD565837660}" name="Slowed down by water and mud?" dataDxfId="79" dataCellStyle="Normal 2 2">
      <calculatedColumnFormula>AND(tblRace[[#This Row],[Speed Change, Water]]&lt;0,tblRace[[#This Row],[Speed Change, Mud]]&lt;0)</calculatedColumnFormula>
    </tableColumn>
    <tableColumn id="6" xr3:uid="{8F73045A-BD3E-4F13-A2CF-AE09059FCED5}" name="Race Time" dataDxfId="78" dataCellStyle="Normal 2 2">
      <calculatedColumnFormula array="1">SUM(tblRace[[#This Row],[Base Speed
(Seconds / furlough)]]*('Race Track'!$C$2:$AZ$2=1)) + SUM((1-tblRace[[#This Row],[Speed Change, Water]]) * tblRace[[#This Row],[Base Speed
(Seconds / furlough)]] * ('Race Track'!$C$2:$AZ$2=2)) + SUM((1-tblRace[[#This Row],[Speed Change, Mud]]) * tblRace[[#This Row],[Base Speed
(Seconds / furlough)]] * ('Race Track'!$C$2:$AZ$2=3))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BD21CC-13FE-4E7E-987F-898D58E7E994}" name="tblBdays" displayName="tblBdays" ref="B21:K1453" totalsRowShown="0" headerRowDxfId="77" dataDxfId="75" headerRowBorderDxfId="76" tableBorderDxfId="74" totalsRowBorderDxfId="73" headerRowCellStyle="Normal 3" dataCellStyle="Normal 3">
  <autoFilter ref="B21:K1453" xr:uid="{D2BD21CC-13FE-4E7E-987F-898D58E7E994}"/>
  <tableColumns count="10">
    <tableColumn id="1" xr3:uid="{BFDC75FA-2866-400F-8465-286D39A36C13}" name="Name" dataDxfId="72" dataCellStyle="Normal 3"/>
    <tableColumn id="2" xr3:uid="{8958F90B-DAF7-4B85-8287-66E42D9AAD4D}" name="Birthday" dataDxfId="71" dataCellStyle="Normal 3"/>
    <tableColumn id="3" xr3:uid="{5FF153EF-FE63-46DC-B41C-E9FEA5B855B0}" name="Birthday 2024" dataDxfId="70" dataCellStyle="Normal 3">
      <calculatedColumnFormula>EDATE(tblBdays[[#This Row],[Birthday]],12 * (2024 - YEAR(tblBdays[[#This Row],[Birthday]])))</calculatedColumnFormula>
    </tableColumn>
    <tableColumn id="4" xr3:uid="{22B37974-4192-4E2E-A9D5-824CBFCBE392}" name="IsNumber?" dataDxfId="69" dataCellStyle="Normal 3">
      <calculatedColumnFormula>ISNUMBER(tblBdays[[#This Row],[Birthday 2024]])</calculatedColumnFormula>
    </tableColumn>
    <tableColumn id="5" xr3:uid="{71D4EE3E-6303-42EA-8CB2-E68AD6D4B9FA}" name="3rdTuesdayInMonth" dataDxfId="68" dataCellStyle="Normal 3">
      <calculatedColumnFormula array="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calculatedColumnFormula>
    </tableColumn>
    <tableColumn id="7" xr3:uid="{FB17109F-85ED-4D04-A33C-1077DE4EA1C8}" name="FallsOn3rdTuesdayOfTheMonth?" dataDxfId="67" dataCellStyle="Normal 3">
      <calculatedColumnFormula>tblBdays[[#This Row],[3rdTuesdayInMonth]]=tblBdays[[#This Row],[Birthday 2024]]</calculatedColumnFormula>
    </tableColumn>
    <tableColumn id="6" xr3:uid="{B825F746-A256-4282-A29C-D32784B13B92}" name="DayOfWeek" dataDxfId="66" dataCellStyle="Normal 3">
      <calculatedColumnFormula>WEEKDAY(tblBdays[[#This Row],[3rdTuesdayInMonth]],2)</calculatedColumnFormula>
    </tableColumn>
    <tableColumn id="8" xr3:uid="{367E3340-72F4-4BA3-957F-A851F0E5F093}" name="PeriodLabel" dataDxfId="65" dataCellStyle="Normal 3">
      <calculatedColumnFormula>LOOKUP(tblBdays[[#This Row],[Birthday 2024]],tblPeriods[Period])</calculatedColumnFormula>
    </tableColumn>
    <tableColumn id="9" xr3:uid="{7DF78F55-4825-4DD8-91DC-E5EF81AD4AC1}" name="Within 5 last days of the month?" dataDxfId="61" dataCellStyle="Normal 3">
      <calculatedColumnFormula>tblBdays[[#This Row],[Birthday 2024]] &gt;= EOMONTH(tblBdays[[#This Row],[Birthday 2024]],0) - 4</calculatedColumnFormula>
    </tableColumn>
    <tableColumn id="10" xr3:uid="{CBD053E9-64CA-4965-BBDB-BD184D76DF27}" name="HasHalfBirthday?" dataDxfId="60" dataCellStyle="Normal 3">
      <calculatedColumnFormula>DAY(DATE(YEAR(tblBdays[[#This Row],[Birthday 2024]]),MONTH(tblBdays[[#This Row],[Birthday 2024]]) + 6,DAY(tblBdays[[#This Row],[Birthday 2024]]))) = DAY(tblBdays[[#This Row],[Birthday 2024]])</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7BC6B4-2C02-4616-A614-35393F29601C}" name="tblPeriods" displayName="tblPeriods" ref="N21:N74" totalsRowShown="0" headerRowDxfId="64" dataDxfId="63" headerRowCellStyle="Normal 3" dataCellStyle="Normal 3">
  <autoFilter ref="N21:N74" xr:uid="{4C7BC6B4-2C02-4616-A614-35393F29601C}"/>
  <tableColumns count="1">
    <tableColumn id="1" xr3:uid="{D56D24F2-D69E-4390-977B-F2D1A84281BE}" name="Period" dataDxfId="62" dataCellStyle="Normal 3">
      <calculatedColumnFormula>N21+7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9" dT="2023-12-18T12:23:33.08" personId="{00000000-0000-0000-0000-000000000000}" id="{7337B686-7FB8-46A7-979F-D68B2BA667A3}">
    <text>Bulgaria Excel Days</text>
  </threadedComment>
  <threadedComment ref="BI9" dT="2023-12-18T12:23:33.08" personId="{00000000-0000-0000-0000-000000000000}" id="{D054C966-7472-40C0-B4AD-96C0ABACE1EB}">
    <text>Bulgaria Excel Days</text>
  </threadedComment>
  <threadedComment ref="BI37" dT="2023-12-18T12:23:33.08" personId="{00000000-0000-0000-0000-000000000000}" id="{F4832864-8D31-46AF-932F-E887FABD202B}">
    <text>Bulgaria Excel Days</text>
  </threadedComment>
  <threadedComment ref="BI66" dT="2023-12-18T12:23:33.08" personId="{00000000-0000-0000-0000-000000000000}" id="{72FFC60B-BAD8-430C-A420-4700B6FABD1C}">
    <text>Bulgaria Excel Days</text>
  </threadedComment>
  <threadedComment ref="BI93" dT="2023-12-18T12:23:33.08" personId="{00000000-0000-0000-0000-000000000000}" id="{DAC2794F-B382-49EF-A85C-5DDAC8228386}">
    <text>Bulgaria Excel Days</text>
  </threadedComment>
</ThreadedComments>
</file>

<file path=xl/threadedComments/threadedComment2.xml><?xml version="1.0" encoding="utf-8"?>
<ThreadedComments xmlns="http://schemas.microsoft.com/office/spreadsheetml/2018/threadedcomments" xmlns:x="http://schemas.openxmlformats.org/spreadsheetml/2006/main">
  <threadedComment ref="E263" dT="2024-10-22T15:45:53.27" personId="{6C17C36C-2777-44D1-BEBA-F1900423C127}" id="{95887C88-44BB-4C8F-B420-74A691A1208B}">
    <text>We actually do not care which team won 😝 We just take the greater value of the points.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35514-4A48-4A75-8D32-8B8ECC03C70C}">
  <sheetPr codeName="Sheet10">
    <tabColor theme="1"/>
  </sheetPr>
  <dimension ref="A1:XX1000"/>
  <sheetViews>
    <sheetView tabSelected="1" zoomScaleNormal="100" workbookViewId="0">
      <selection activeCell="B12" sqref="B12:F12"/>
    </sheetView>
  </sheetViews>
  <sheetFormatPr defaultColWidth="0" defaultRowHeight="14.45" customHeight="1" zeroHeight="1"/>
  <cols>
    <col min="1" max="1" width="3.28515625" style="58" customWidth="1"/>
    <col min="2" max="3" width="21" style="58" customWidth="1"/>
    <col min="4" max="4" width="3.28515625" style="58" customWidth="1"/>
    <col min="5" max="6" width="20.5703125" style="58" customWidth="1"/>
    <col min="7" max="7" width="4.78515625" style="58" customWidth="1"/>
    <col min="8" max="16384" width="4.78515625" style="58" hidden="1"/>
  </cols>
  <sheetData>
    <row r="1" spans="1:10" ht="15"/>
    <row r="2" spans="1:10" ht="30">
      <c r="B2" s="293"/>
      <c r="C2" s="293"/>
      <c r="D2" s="293"/>
      <c r="E2" s="293"/>
      <c r="F2" s="293"/>
      <c r="H2" s="59"/>
      <c r="I2" s="59"/>
      <c r="J2" s="59"/>
    </row>
    <row r="3" spans="1:10" ht="15">
      <c r="B3" s="1"/>
      <c r="C3" s="1"/>
      <c r="D3" s="1"/>
      <c r="E3" s="1"/>
      <c r="F3" s="1"/>
    </row>
    <row r="4" spans="1:10" ht="15">
      <c r="B4" s="1"/>
      <c r="C4" s="1"/>
      <c r="D4" s="1"/>
      <c r="E4" s="1"/>
      <c r="F4" s="1"/>
    </row>
    <row r="5" spans="1:10" ht="15">
      <c r="B5" s="1"/>
      <c r="C5" s="1"/>
      <c r="D5" s="1"/>
      <c r="E5" s="1"/>
      <c r="F5" s="1"/>
    </row>
    <row r="6" spans="1:10" ht="15">
      <c r="B6" s="1"/>
      <c r="C6" s="1"/>
      <c r="D6" s="1"/>
      <c r="E6" s="1"/>
      <c r="F6" s="1"/>
    </row>
    <row r="7" spans="1:10" ht="15">
      <c r="B7" s="1"/>
      <c r="C7" s="1"/>
      <c r="D7" s="1"/>
      <c r="E7" s="1"/>
      <c r="F7" s="1"/>
    </row>
    <row r="8" spans="1:10" ht="48.95" customHeight="1">
      <c r="B8" s="294" t="s">
        <v>47</v>
      </c>
      <c r="C8" s="294"/>
      <c r="D8" s="294"/>
      <c r="E8" s="294"/>
      <c r="F8" s="294"/>
    </row>
    <row r="9" spans="1:10" ht="15"/>
    <row r="10" spans="1:10" ht="27">
      <c r="B10" s="290" t="s">
        <v>34</v>
      </c>
      <c r="C10" s="290"/>
      <c r="D10" s="290"/>
      <c r="E10" s="290"/>
      <c r="F10" s="290"/>
    </row>
    <row r="11" spans="1:10" ht="15"/>
    <row r="12" spans="1:10" ht="58.5" customHeight="1">
      <c r="A12" s="60"/>
      <c r="B12" s="291" t="s">
        <v>1728</v>
      </c>
      <c r="C12" s="292"/>
      <c r="D12" s="292"/>
      <c r="E12" s="292"/>
      <c r="F12" s="292"/>
    </row>
    <row r="13" spans="1:10" ht="15">
      <c r="A13" s="60"/>
    </row>
    <row r="14" spans="1:10" ht="27">
      <c r="B14" s="290" t="s">
        <v>44</v>
      </c>
      <c r="C14" s="290"/>
      <c r="D14" s="290"/>
      <c r="E14" s="290"/>
      <c r="F14" s="290"/>
    </row>
    <row r="15" spans="1:10" ht="15"/>
    <row r="16" spans="1:10" ht="78" customHeight="1">
      <c r="A16" s="60"/>
      <c r="B16" s="295" t="s">
        <v>1727</v>
      </c>
      <c r="C16" s="296"/>
      <c r="D16" s="296"/>
      <c r="E16" s="296"/>
      <c r="F16" s="296"/>
    </row>
    <row r="17" spans="1:6" ht="15">
      <c r="A17" s="60"/>
    </row>
    <row r="18" spans="1:6" ht="27">
      <c r="B18" s="290" t="s">
        <v>35</v>
      </c>
      <c r="C18" s="290"/>
      <c r="D18" s="290"/>
      <c r="E18" s="290"/>
      <c r="F18" s="290"/>
    </row>
    <row r="19" spans="1:6" ht="15"/>
    <row r="20" spans="1:6" ht="48" customHeight="1">
      <c r="A20" s="60"/>
      <c r="B20" s="291" t="s">
        <v>48</v>
      </c>
      <c r="C20" s="292"/>
      <c r="D20" s="292"/>
      <c r="E20" s="292"/>
      <c r="F20" s="292"/>
    </row>
    <row r="21" spans="1:6" ht="14.45" customHeight="1"/>
    <row r="22" spans="1:6" ht="14.45" customHeight="1"/>
    <row r="23" spans="1:6" ht="14.45" customHeight="1"/>
    <row r="24" spans="1:6" ht="14.45" customHeight="1"/>
    <row r="25" spans="1:6" ht="14.45" customHeight="1"/>
    <row r="26" spans="1:6" ht="14.45" customHeight="1"/>
    <row r="27" spans="1:6" ht="14.45" customHeight="1"/>
    <row r="28" spans="1:6" ht="14.45" customHeight="1"/>
    <row r="29" spans="1:6" ht="14.45" customHeight="1"/>
    <row r="30" spans="1:6" ht="14.45" customHeight="1"/>
    <row r="31" spans="1:6" ht="14.45" customHeight="1"/>
    <row r="32" spans="1:6" ht="14.45" customHeight="1"/>
    <row r="33" ht="14.45" customHeight="1"/>
    <row r="34" ht="14.45" customHeight="1"/>
    <row r="35" ht="14.45" customHeight="1"/>
    <row r="36" ht="14.45" customHeight="1"/>
    <row r="37" ht="14.45" customHeight="1"/>
    <row r="38" ht="14.45" customHeight="1"/>
    <row r="39" ht="14.45" customHeight="1"/>
    <row r="40" ht="14.45" customHeight="1"/>
    <row r="41" ht="14.45" customHeight="1"/>
    <row r="42" ht="14.45" customHeight="1"/>
    <row r="43" ht="14.45" customHeight="1"/>
    <row r="44" ht="14.45" customHeight="1"/>
    <row r="45" ht="14.45" customHeight="1"/>
    <row r="46" ht="14.45" customHeight="1"/>
    <row r="47" ht="14.45" customHeight="1"/>
    <row r="48" ht="14.45" customHeight="1"/>
    <row r="49" ht="14.45" customHeight="1"/>
    <row r="50" ht="14.45" customHeight="1"/>
    <row r="51" ht="14.45" customHeight="1"/>
    <row r="52" ht="14.45" customHeight="1"/>
    <row r="53" ht="14.45" customHeight="1"/>
    <row r="54" ht="14.45" customHeight="1"/>
    <row r="55" ht="14.45" customHeight="1"/>
    <row r="56" ht="14.45" customHeight="1"/>
    <row r="57" ht="14.45" customHeight="1"/>
    <row r="58" ht="14.45" customHeight="1"/>
    <row r="59" ht="14.45" customHeight="1"/>
    <row r="60" ht="14.45" customHeight="1"/>
    <row r="61" ht="14.45" customHeight="1"/>
    <row r="62" ht="14.45" customHeight="1"/>
    <row r="63" ht="14.45" customHeight="1"/>
    <row r="64" ht="14.45" customHeight="1"/>
    <row r="65" ht="14.45" customHeight="1"/>
    <row r="66" ht="14.45" customHeight="1"/>
    <row r="67" ht="14.45" customHeight="1"/>
    <row r="68" ht="14.45" customHeight="1"/>
    <row r="1000" spans="648:648" ht="15.75">
      <c r="XX1000" s="267">
        <v>125713</v>
      </c>
    </row>
  </sheetData>
  <mergeCells count="8">
    <mergeCell ref="B18:F18"/>
    <mergeCell ref="B20:F20"/>
    <mergeCell ref="B2:F2"/>
    <mergeCell ref="B8:F8"/>
    <mergeCell ref="B10:F10"/>
    <mergeCell ref="B12:F12"/>
    <mergeCell ref="B14:F14"/>
    <mergeCell ref="B16:F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5408A-90BA-49E7-AE36-12473D33F292}">
  <sheetPr codeName="Sheet3">
    <tabColor theme="9" tint="0.79998168889431442"/>
  </sheetPr>
  <dimension ref="A1:XX1000"/>
  <sheetViews>
    <sheetView showGridLines="0" topLeftCell="A179" zoomScaleNormal="100" zoomScaleSheetLayoutView="100" workbookViewId="0">
      <selection activeCell="E14" sqref="E14"/>
    </sheetView>
  </sheetViews>
  <sheetFormatPr defaultColWidth="4.92578125" defaultRowHeight="15"/>
  <cols>
    <col min="1" max="1" width="1.92578125" style="1" customWidth="1"/>
    <col min="2" max="4" width="7.78515625" style="5" customWidth="1"/>
    <col min="5" max="5" width="20.28515625" style="5" customWidth="1"/>
    <col min="6" max="6" width="2.5" style="5" customWidth="1"/>
    <col min="7" max="9" width="16" style="5" customWidth="1"/>
    <col min="10" max="11" width="16" style="1" customWidth="1"/>
    <col min="12" max="14" width="10.5" style="1" customWidth="1"/>
    <col min="15" max="22" width="7.42578125" style="1" customWidth="1"/>
    <col min="23" max="243" width="4.7109375" style="1" customWidth="1"/>
    <col min="244" max="516" width="4.7109375" style="4" customWidth="1"/>
    <col min="517" max="2524" width="4.92578125" style="4"/>
    <col min="2525" max="2525" width="5.92578125" style="4" customWidth="1"/>
    <col min="2526" max="2526" width="4.92578125" style="4"/>
    <col min="2527" max="2527" width="6.42578125" style="4" customWidth="1"/>
    <col min="2528" max="16384" width="4.92578125" style="4"/>
  </cols>
  <sheetData>
    <row r="1" spans="2:243" ht="15" customHeight="1">
      <c r="B1" s="1"/>
      <c r="C1" s="1"/>
      <c r="D1" s="1"/>
      <c r="E1" s="1"/>
      <c r="F1" s="1"/>
      <c r="G1" s="1"/>
      <c r="H1" s="1"/>
      <c r="I1" s="1"/>
      <c r="AA1" s="2"/>
      <c r="AB1" s="2"/>
      <c r="AC1" s="2"/>
      <c r="AD1" s="3"/>
      <c r="AE1" s="3"/>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row>
    <row r="2" spans="2:243" ht="31.5" customHeight="1">
      <c r="B2" s="1"/>
      <c r="C2" s="1"/>
      <c r="D2" s="1"/>
      <c r="E2" s="1"/>
      <c r="F2" s="1"/>
      <c r="G2" s="1"/>
      <c r="H2" s="1"/>
      <c r="I2" s="1"/>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row>
    <row r="3" spans="2:243" ht="20.25" customHeight="1">
      <c r="B3" s="1"/>
      <c r="C3" s="1"/>
      <c r="D3" s="1"/>
      <c r="E3" s="1"/>
      <c r="F3" s="1"/>
      <c r="G3" s="1"/>
      <c r="H3" s="1"/>
      <c r="I3" s="1"/>
      <c r="P3" s="6"/>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row>
    <row r="4" spans="2:243" ht="27" customHeight="1">
      <c r="B4" s="1"/>
      <c r="C4" s="1"/>
      <c r="D4" s="1"/>
      <c r="E4" s="1"/>
      <c r="F4" s="1"/>
      <c r="G4" s="1"/>
      <c r="H4" s="1"/>
      <c r="I4" s="1"/>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row>
    <row r="5" spans="2:243" ht="21.75" customHeight="1">
      <c r="B5" s="1"/>
      <c r="C5" s="1"/>
      <c r="D5" s="1"/>
      <c r="E5" s="1"/>
      <c r="F5" s="1"/>
      <c r="G5" s="1"/>
      <c r="H5" s="1"/>
      <c r="I5" s="1"/>
      <c r="P5" s="6"/>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row>
    <row r="6" spans="2:243" ht="21.75" customHeight="1">
      <c r="B6" s="1"/>
      <c r="C6" s="1"/>
      <c r="D6" s="1"/>
      <c r="E6" s="1"/>
      <c r="F6" s="1"/>
      <c r="G6" s="1"/>
      <c r="H6" s="1"/>
      <c r="I6" s="1"/>
      <c r="P6" s="6"/>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row>
    <row r="7" spans="2:243" ht="21.75" customHeight="1">
      <c r="B7" s="1"/>
      <c r="C7" s="1"/>
      <c r="D7" s="1"/>
      <c r="E7" s="1"/>
      <c r="F7" s="1"/>
      <c r="G7" s="1"/>
      <c r="H7" s="1"/>
      <c r="I7" s="1"/>
      <c r="P7" s="6"/>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row>
    <row r="8" spans="2:243" ht="21.75" customHeight="1">
      <c r="B8" s="1"/>
      <c r="C8" s="1"/>
      <c r="D8" s="1"/>
      <c r="E8" s="1"/>
      <c r="F8" s="1"/>
      <c r="G8" s="1"/>
      <c r="H8" s="1"/>
      <c r="I8" s="1"/>
      <c r="P8" s="6"/>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row>
    <row r="9" spans="2:243" ht="29.25" customHeight="1">
      <c r="B9" s="1"/>
      <c r="C9" s="1"/>
      <c r="D9" s="1"/>
      <c r="E9" s="1"/>
      <c r="F9" s="1"/>
      <c r="G9" s="1"/>
      <c r="H9" s="1"/>
      <c r="I9" s="1"/>
      <c r="P9" s="6"/>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row>
    <row r="10" spans="2:243" ht="27" customHeight="1">
      <c r="B10" s="1"/>
      <c r="C10" s="1"/>
      <c r="D10" s="1"/>
      <c r="E10" s="1"/>
      <c r="F10" s="1"/>
      <c r="G10" s="1"/>
      <c r="H10" s="1"/>
      <c r="I10" s="1"/>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row>
    <row r="11" spans="2:243" ht="20.25" customHeight="1">
      <c r="B11" s="1"/>
      <c r="C11" s="1"/>
      <c r="D11" s="1"/>
      <c r="E11" s="1"/>
      <c r="F11" s="1"/>
      <c r="G11" s="1"/>
      <c r="H11" s="1"/>
      <c r="I11" s="1"/>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row>
    <row r="12" spans="2:243" ht="27" customHeight="1" thickBot="1">
      <c r="B12" s="1"/>
      <c r="C12" s="1"/>
      <c r="D12" s="1"/>
      <c r="E12" s="1"/>
      <c r="F12" s="1"/>
      <c r="G12" s="1"/>
      <c r="H12" s="1"/>
      <c r="I12" s="1"/>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row>
    <row r="13" spans="2:243" ht="15" customHeight="1">
      <c r="B13" s="27" t="s">
        <v>15</v>
      </c>
      <c r="C13" s="28"/>
      <c r="D13" s="29"/>
      <c r="E13" s="29"/>
      <c r="F13" s="29"/>
      <c r="G13" s="29"/>
      <c r="H13" s="30"/>
      <c r="I13" s="30"/>
      <c r="J13" s="31"/>
      <c r="K13" s="4"/>
      <c r="L13" s="4"/>
      <c r="M13" s="4"/>
      <c r="N13" s="4"/>
      <c r="O13" s="4"/>
      <c r="P13" s="4"/>
      <c r="Q13" s="5"/>
      <c r="R13" s="5"/>
      <c r="S13" s="5"/>
      <c r="T13" s="5"/>
      <c r="U13" s="5"/>
      <c r="V13" s="5"/>
      <c r="W13" s="5"/>
      <c r="X13" s="5"/>
      <c r="Y13" s="5"/>
      <c r="Z13" s="4"/>
      <c r="AA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row>
    <row r="14" spans="2:243" ht="15" customHeight="1">
      <c r="B14" s="32" t="s">
        <v>1471</v>
      </c>
      <c r="C14" s="7"/>
      <c r="H14" s="4"/>
      <c r="I14" s="4"/>
      <c r="J14" s="33"/>
      <c r="K14" s="4"/>
      <c r="L14" s="4"/>
      <c r="M14" s="4"/>
      <c r="N14" s="4"/>
      <c r="O14" s="4"/>
      <c r="P14" s="4"/>
      <c r="Q14" s="5"/>
      <c r="R14" s="5"/>
      <c r="S14" s="5"/>
      <c r="T14" s="5"/>
      <c r="U14" s="5"/>
      <c r="V14" s="5"/>
      <c r="W14" s="5"/>
      <c r="X14" s="5"/>
      <c r="Y14" s="5"/>
      <c r="Z14" s="4"/>
      <c r="AA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row>
    <row r="15" spans="2:243" ht="15" customHeight="1">
      <c r="B15" s="32" t="s">
        <v>1711</v>
      </c>
      <c r="C15" s="7"/>
      <c r="H15" s="4"/>
      <c r="I15" s="4"/>
      <c r="J15" s="33"/>
      <c r="K15" s="4"/>
      <c r="L15" s="4"/>
      <c r="M15" s="4"/>
      <c r="N15" s="4"/>
      <c r="O15" s="4"/>
      <c r="P15" s="4"/>
      <c r="Q15" s="5"/>
      <c r="R15" s="5"/>
      <c r="S15" s="5"/>
      <c r="T15" s="5"/>
      <c r="U15" s="5"/>
      <c r="V15" s="5"/>
      <c r="W15" s="5"/>
      <c r="X15" s="5"/>
      <c r="Y15" s="5"/>
      <c r="Z15" s="4"/>
      <c r="AA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row>
    <row r="16" spans="2:243" ht="15" customHeight="1">
      <c r="B16" s="32" t="s">
        <v>1712</v>
      </c>
      <c r="C16" s="7"/>
      <c r="H16" s="4"/>
      <c r="I16" s="4"/>
      <c r="J16" s="33"/>
      <c r="K16" s="4"/>
      <c r="L16" s="4"/>
      <c r="M16" s="4"/>
      <c r="N16" s="4"/>
      <c r="O16" s="4"/>
      <c r="P16" s="4"/>
      <c r="Q16" s="5"/>
      <c r="R16" s="5"/>
      <c r="S16" s="5"/>
      <c r="T16" s="5"/>
      <c r="U16" s="5"/>
      <c r="V16" s="5"/>
      <c r="W16" s="5"/>
      <c r="X16" s="5"/>
      <c r="Y16" s="5"/>
      <c r="Z16" s="4"/>
      <c r="AA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row>
    <row r="17" spans="1:243" ht="15" customHeight="1">
      <c r="B17" s="32" t="s">
        <v>1472</v>
      </c>
      <c r="C17" s="7"/>
      <c r="H17" s="4"/>
      <c r="I17" s="4"/>
      <c r="J17" s="33"/>
      <c r="K17" s="4"/>
      <c r="L17" s="4"/>
      <c r="M17" s="4"/>
      <c r="N17" s="4"/>
      <c r="O17" s="4"/>
      <c r="P17" s="4"/>
      <c r="Q17" s="5"/>
      <c r="R17" s="5"/>
      <c r="S17" s="5"/>
      <c r="T17" s="5"/>
      <c r="U17" s="5"/>
      <c r="V17" s="5"/>
      <c r="W17" s="5"/>
      <c r="X17" s="5"/>
      <c r="Y17" s="5"/>
      <c r="Z17" s="4"/>
      <c r="AA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row>
    <row r="18" spans="1:243" ht="15" customHeight="1" thickBot="1">
      <c r="B18" s="34"/>
      <c r="C18" s="35"/>
      <c r="D18" s="36"/>
      <c r="E18" s="36"/>
      <c r="F18" s="36"/>
      <c r="G18" s="36"/>
      <c r="H18" s="37"/>
      <c r="I18" s="37"/>
      <c r="J18" s="38"/>
      <c r="K18" s="4"/>
      <c r="L18" s="4"/>
      <c r="M18" s="4"/>
      <c r="N18" s="4"/>
      <c r="O18" s="4"/>
      <c r="P18" s="4"/>
      <c r="Q18" s="4"/>
      <c r="R18" s="4"/>
      <c r="S18" s="5"/>
      <c r="T18" s="5"/>
      <c r="U18" s="5"/>
      <c r="V18" s="5"/>
      <c r="W18" s="5"/>
      <c r="X18" s="5"/>
      <c r="Y18" s="5"/>
      <c r="Z18" s="4"/>
      <c r="AA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row>
    <row r="19" spans="1:243" ht="20.25" customHeight="1">
      <c r="B19" s="7"/>
      <c r="C19" s="1"/>
      <c r="D19" s="1"/>
      <c r="E19" s="1"/>
      <c r="F19" s="1"/>
      <c r="G19" s="1"/>
      <c r="H19" s="1"/>
      <c r="I19" s="1"/>
      <c r="N19" s="4"/>
      <c r="O19" s="4"/>
      <c r="P19" s="4"/>
      <c r="Q19" s="4"/>
      <c r="R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row>
    <row r="20" spans="1:243" ht="27" customHeight="1">
      <c r="B20" s="1"/>
      <c r="C20" s="1"/>
      <c r="D20" s="1"/>
      <c r="E20" s="1"/>
      <c r="F20" s="1"/>
      <c r="G20" s="1"/>
      <c r="H20" s="1"/>
      <c r="I20" s="1"/>
      <c r="N20" s="4"/>
      <c r="O20" s="4"/>
      <c r="P20" s="4"/>
      <c r="Q20" s="4"/>
      <c r="R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row>
    <row r="21" spans="1:243" ht="15" customHeight="1">
      <c r="B21" s="1"/>
      <c r="C21" s="1"/>
      <c r="D21" s="1"/>
      <c r="E21" s="1"/>
      <c r="F21" s="1"/>
      <c r="G21" s="1"/>
      <c r="H21" s="1"/>
      <c r="I21" s="1"/>
      <c r="N21" s="4"/>
      <c r="O21" s="4"/>
      <c r="P21" s="4"/>
      <c r="Q21" s="4"/>
      <c r="R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row>
    <row r="22" spans="1:243" ht="14.85" customHeight="1">
      <c r="B22" s="9" t="s">
        <v>1473</v>
      </c>
      <c r="M22" s="4"/>
      <c r="N22" s="4"/>
      <c r="O22" s="4"/>
      <c r="P22" s="4"/>
      <c r="Q22" s="4"/>
      <c r="R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row>
    <row r="23" spans="1:243" ht="20.25" customHeight="1" thickBot="1">
      <c r="B23" s="9"/>
      <c r="G23" s="10"/>
      <c r="H23" s="10"/>
      <c r="M23" s="4"/>
      <c r="N23" s="4"/>
      <c r="O23" s="4"/>
      <c r="P23" s="4"/>
      <c r="Q23" s="4"/>
      <c r="R23" s="4"/>
      <c r="AB23" s="6"/>
      <c r="AD23" s="6"/>
      <c r="AF23" s="6"/>
      <c r="AH23" s="6"/>
      <c r="AJ23" s="6"/>
      <c r="AK23" s="4"/>
      <c r="AL23" s="4"/>
      <c r="AM23" s="4"/>
      <c r="AN23" s="4"/>
      <c r="AP23" s="6"/>
      <c r="AR23" s="6"/>
      <c r="AT23" s="6"/>
      <c r="AV23" s="6"/>
      <c r="AX23" s="6"/>
      <c r="AZ23" s="6"/>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row>
    <row r="24" spans="1:243" ht="28.5" customHeight="1" thickBot="1">
      <c r="B24" s="219" t="s">
        <v>9</v>
      </c>
      <c r="C24" s="220" t="s">
        <v>21</v>
      </c>
      <c r="D24" s="221" t="s">
        <v>3</v>
      </c>
      <c r="E24" s="222" t="s">
        <v>4</v>
      </c>
      <c r="F24" s="99"/>
      <c r="G24" s="223" t="s">
        <v>0</v>
      </c>
      <c r="H24" s="224"/>
      <c r="I24" s="224"/>
      <c r="J24" s="224"/>
      <c r="K24" s="224"/>
      <c r="L24" s="225"/>
      <c r="N24" s="4"/>
      <c r="O24" s="4"/>
      <c r="P24" s="4"/>
      <c r="Q24" s="4"/>
      <c r="R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row>
    <row r="25" spans="1:243" s="109" customFormat="1" ht="31.35" customHeight="1">
      <c r="A25" s="100"/>
      <c r="B25" s="101" t="s">
        <v>10</v>
      </c>
      <c r="C25" s="102" t="s">
        <v>32</v>
      </c>
      <c r="D25" s="103">
        <v>20</v>
      </c>
      <c r="E25" s="104">
        <f>COUNTA(tblRace[Horse Name])</f>
        <v>90</v>
      </c>
      <c r="F25" s="105"/>
      <c r="G25" s="106" t="s">
        <v>1474</v>
      </c>
      <c r="H25" s="107"/>
      <c r="I25" s="107"/>
      <c r="J25" s="107"/>
      <c r="K25" s="107"/>
      <c r="L25" s="108"/>
      <c r="N25" s="4"/>
      <c r="O25" s="4"/>
      <c r="P25" s="4"/>
      <c r="Q25" s="4"/>
      <c r="R25" s="4"/>
      <c r="S25" s="100"/>
      <c r="T25" s="100"/>
      <c r="U25" s="100"/>
      <c r="V25" s="100"/>
      <c r="W25" s="100"/>
      <c r="X25" s="100"/>
      <c r="Y25" s="100"/>
      <c r="Z25" s="100"/>
      <c r="AA25" s="100"/>
      <c r="AB25" s="100"/>
      <c r="AC25" s="100"/>
    </row>
    <row r="26" spans="1:243" s="109" customFormat="1" ht="31.35" customHeight="1">
      <c r="A26" s="100"/>
      <c r="B26" s="110" t="s">
        <v>11</v>
      </c>
      <c r="C26" s="102" t="s">
        <v>32</v>
      </c>
      <c r="D26" s="112">
        <v>25</v>
      </c>
      <c r="E26" s="113" t="str" cm="1">
        <f t="array" ref="E26">_xlfn._xlws.FILTER(tblRace[Horse Name],LEN(tblRace[Horse Name]) = MAX(LEN((tblRace[Horse Name]))))</f>
        <v>Whimsical Whirlwind</v>
      </c>
      <c r="F26" s="105"/>
      <c r="G26" s="114" t="s">
        <v>1681</v>
      </c>
      <c r="H26" s="115"/>
      <c r="I26" s="115"/>
      <c r="J26" s="115"/>
      <c r="K26" s="115"/>
      <c r="L26" s="116"/>
      <c r="N26" s="4"/>
      <c r="O26" s="4"/>
      <c r="P26" s="4"/>
      <c r="Q26" s="4"/>
      <c r="R26" s="4"/>
      <c r="S26" s="100"/>
      <c r="T26" s="100"/>
      <c r="U26" s="100"/>
      <c r="V26" s="100"/>
      <c r="W26" s="100"/>
      <c r="X26" s="100"/>
      <c r="Y26" s="100"/>
      <c r="Z26" s="100"/>
      <c r="AA26" s="100"/>
      <c r="AB26" s="100"/>
      <c r="AC26" s="100"/>
    </row>
    <row r="27" spans="1:243" s="109" customFormat="1" ht="31.35" customHeight="1">
      <c r="A27" s="100"/>
      <c r="B27" s="110" t="s">
        <v>29</v>
      </c>
      <c r="C27" s="102">
        <v>1</v>
      </c>
      <c r="D27" s="112">
        <v>25</v>
      </c>
      <c r="E27" s="113" t="str" cm="1">
        <f t="array" ref="E27">_xlfn._xlws.FILTER(tblRace[Horse Name],tblRace[Base Speed
(Seconds / furlough)]= MAX(tblRace[Base Speed
(Seconds / furlough)]))</f>
        <v>Blazing Blaze</v>
      </c>
      <c r="F27" s="105"/>
      <c r="G27" s="117" t="s">
        <v>1475</v>
      </c>
      <c r="H27" s="107"/>
      <c r="I27" s="107"/>
      <c r="J27" s="107"/>
      <c r="K27" s="107"/>
      <c r="L27" s="108"/>
      <c r="N27" s="4"/>
      <c r="O27" s="4"/>
      <c r="P27" s="4"/>
      <c r="Q27" s="4"/>
      <c r="R27" s="4"/>
      <c r="S27" s="100"/>
      <c r="T27" s="100"/>
      <c r="U27" s="100"/>
      <c r="V27" s="100"/>
      <c r="W27" s="100"/>
      <c r="X27" s="100"/>
      <c r="Y27" s="100"/>
      <c r="Z27" s="100"/>
      <c r="AA27" s="100"/>
      <c r="AB27" s="100"/>
      <c r="AC27" s="100"/>
    </row>
    <row r="28" spans="1:243" s="109" customFormat="1" ht="31.35" customHeight="1">
      <c r="A28" s="100"/>
      <c r="B28" s="110" t="s">
        <v>30</v>
      </c>
      <c r="C28" s="111">
        <v>3</v>
      </c>
      <c r="D28" s="112">
        <v>30</v>
      </c>
      <c r="E28" s="113" cm="1">
        <f t="array" ref="E28">SUM(--(tblRace[Slowed down by water and mud?]))</f>
        <v>58</v>
      </c>
      <c r="F28" s="105"/>
      <c r="G28" s="106" t="s">
        <v>1682</v>
      </c>
      <c r="H28" s="118"/>
      <c r="I28" s="118"/>
      <c r="J28" s="118"/>
      <c r="K28" s="118"/>
      <c r="L28" s="119"/>
      <c r="N28" s="4"/>
      <c r="O28" s="4"/>
      <c r="P28" s="4"/>
      <c r="Q28" s="4"/>
      <c r="R28" s="4"/>
      <c r="S28" s="100"/>
      <c r="T28" s="100"/>
      <c r="U28" s="100"/>
      <c r="V28" s="100"/>
      <c r="W28" s="100"/>
      <c r="X28" s="100"/>
      <c r="Y28" s="100"/>
      <c r="Z28" s="100"/>
      <c r="AA28" s="100"/>
      <c r="AB28" s="100"/>
      <c r="AC28" s="100"/>
    </row>
    <row r="29" spans="1:243" s="109" customFormat="1" ht="31.35" customHeight="1">
      <c r="A29" s="100"/>
      <c r="B29" s="120" t="s">
        <v>31</v>
      </c>
      <c r="C29" s="121">
        <v>6</v>
      </c>
      <c r="D29" s="122">
        <v>40</v>
      </c>
      <c r="E29" s="123" t="str">
        <f>INDEX(_xlfn.ANCHORARRAY(Horses!I3),1,1)</f>
        <v>Whispering Willow</v>
      </c>
      <c r="F29" s="105"/>
      <c r="G29" s="106" t="s">
        <v>1476</v>
      </c>
      <c r="H29" s="118"/>
      <c r="I29" s="118"/>
      <c r="J29" s="118"/>
      <c r="K29" s="118"/>
      <c r="L29" s="119"/>
      <c r="N29" s="4"/>
      <c r="O29" s="4"/>
      <c r="P29" s="4"/>
      <c r="Q29" s="4"/>
      <c r="R29" s="4"/>
      <c r="S29" s="100"/>
      <c r="T29" s="100"/>
      <c r="U29" s="100"/>
      <c r="V29" s="100"/>
      <c r="W29" s="100"/>
      <c r="X29" s="100"/>
      <c r="Y29" s="100"/>
      <c r="Z29" s="100"/>
      <c r="AA29" s="100"/>
      <c r="AB29" s="100"/>
      <c r="AC29" s="100"/>
    </row>
    <row r="30" spans="1:243" ht="20.25" customHeight="1">
      <c r="B30" s="7"/>
      <c r="C30" s="1"/>
      <c r="D30" s="1"/>
      <c r="E30" s="1"/>
      <c r="F30" s="1"/>
      <c r="G30" s="124"/>
      <c r="H30" s="118"/>
      <c r="I30" s="118"/>
      <c r="J30" s="118"/>
      <c r="K30" s="118"/>
      <c r="L30" s="118"/>
      <c r="M30" s="109"/>
      <c r="N30" s="4"/>
      <c r="O30" s="4"/>
      <c r="P30" s="4"/>
      <c r="Q30" s="4"/>
      <c r="R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row>
    <row r="31" spans="1:243" ht="27" customHeight="1">
      <c r="B31" s="1"/>
      <c r="C31" s="1"/>
      <c r="D31" s="1"/>
      <c r="E31" s="1"/>
      <c r="F31" s="1"/>
      <c r="G31" s="1"/>
      <c r="H31" s="1"/>
      <c r="I31" s="1"/>
      <c r="M31" s="109"/>
      <c r="N31" s="4"/>
      <c r="O31" s="4"/>
      <c r="P31" s="4"/>
      <c r="Q31" s="4"/>
      <c r="R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row>
    <row r="32" spans="1:243" ht="20.25" customHeight="1" thickBot="1">
      <c r="B32" s="8"/>
      <c r="C32" s="8"/>
      <c r="D32" s="8"/>
      <c r="E32" s="8"/>
      <c r="F32" s="8"/>
      <c r="G32" s="8"/>
      <c r="H32" s="125"/>
      <c r="I32" s="125"/>
      <c r="J32" s="125"/>
      <c r="K32" s="125"/>
      <c r="L32" s="125"/>
      <c r="M32" s="125"/>
      <c r="N32" s="126"/>
      <c r="O32" s="126"/>
      <c r="P32" s="126"/>
      <c r="Q32" s="126"/>
      <c r="R32" s="126"/>
      <c r="S32" s="127"/>
      <c r="T32" s="127"/>
      <c r="U32" s="127"/>
      <c r="V32" s="127"/>
      <c r="W32" s="127"/>
      <c r="X32" s="127"/>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row>
    <row r="33" spans="2:243" ht="20.100000000000001" customHeight="1" thickBot="1">
      <c r="B33" s="226" t="s">
        <v>1</v>
      </c>
      <c r="C33" s="128" t="s">
        <v>12</v>
      </c>
      <c r="D33" s="21" t="s">
        <v>1477</v>
      </c>
      <c r="G33" s="1"/>
      <c r="H33" s="127"/>
      <c r="I33" s="127"/>
      <c r="J33" s="127"/>
      <c r="K33" s="127"/>
      <c r="L33" s="127"/>
      <c r="M33" s="127"/>
      <c r="N33" s="127"/>
      <c r="O33" s="126"/>
      <c r="P33" s="126"/>
      <c r="Q33" s="127"/>
      <c r="R33" s="127"/>
      <c r="S33" s="127"/>
      <c r="T33" s="127"/>
      <c r="U33" s="127"/>
      <c r="V33" s="127"/>
      <c r="W33" s="127"/>
      <c r="X33" s="127"/>
      <c r="Z33" s="4"/>
      <c r="AA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row>
    <row r="34" spans="2:243" ht="15" customHeight="1">
      <c r="G34" s="1"/>
      <c r="H34" s="127"/>
      <c r="I34" s="127"/>
      <c r="J34" s="127"/>
      <c r="K34" s="127"/>
      <c r="L34" s="127"/>
      <c r="M34" s="127"/>
      <c r="N34" s="126"/>
      <c r="O34" s="126"/>
      <c r="P34" s="126"/>
      <c r="Q34" s="127"/>
      <c r="R34" s="127"/>
      <c r="S34" s="127"/>
      <c r="T34" s="127"/>
      <c r="U34" s="127"/>
      <c r="V34" s="127"/>
      <c r="W34" s="127"/>
      <c r="X34" s="127"/>
      <c r="Z34" s="4"/>
      <c r="AA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row>
    <row r="35" spans="2:243" ht="15" customHeight="1">
      <c r="B35" s="9" t="s">
        <v>1730</v>
      </c>
      <c r="C35" s="7"/>
      <c r="G35" s="1"/>
      <c r="H35" s="127"/>
      <c r="I35" s="127"/>
      <c r="J35" s="127"/>
      <c r="K35" s="127"/>
      <c r="L35" s="127"/>
      <c r="M35" s="126"/>
      <c r="N35" s="126"/>
      <c r="O35" s="126"/>
      <c r="P35" s="126"/>
      <c r="Q35" s="129"/>
      <c r="R35" s="129"/>
      <c r="S35" s="129"/>
      <c r="T35" s="129"/>
      <c r="U35" s="129"/>
      <c r="V35" s="129"/>
      <c r="W35" s="129"/>
      <c r="X35" s="129"/>
      <c r="Y35" s="5"/>
      <c r="Z35" s="4"/>
      <c r="AA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row>
    <row r="36" spans="2:243" ht="14.85" customHeight="1">
      <c r="B36" s="7"/>
      <c r="G36" s="1"/>
      <c r="H36" s="127"/>
      <c r="I36" s="127"/>
      <c r="J36" s="127"/>
      <c r="K36" s="127"/>
      <c r="L36" s="127"/>
      <c r="M36" s="126"/>
      <c r="N36" s="126"/>
      <c r="O36" s="126"/>
      <c r="P36" s="126"/>
      <c r="Q36" s="129"/>
      <c r="R36" s="129"/>
      <c r="S36" s="129"/>
      <c r="T36" s="129"/>
      <c r="U36" s="129"/>
      <c r="V36" s="129"/>
      <c r="W36" s="129"/>
      <c r="X36" s="129"/>
      <c r="Y36" s="5"/>
      <c r="Z36" s="4"/>
      <c r="AA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row>
    <row r="37" spans="2:243" ht="14.85" customHeight="1">
      <c r="B37" s="9" t="str">
        <f>"Example1: What is the base speed of "&amp;G42&amp;"?"</f>
        <v>Example1: What is the base speed of Sunny Skipper?</v>
      </c>
      <c r="G37" s="1"/>
      <c r="H37" s="127"/>
      <c r="I37" s="127"/>
      <c r="J37" s="127"/>
      <c r="K37" s="127"/>
      <c r="L37" s="127"/>
      <c r="M37" s="126"/>
      <c r="N37" s="126"/>
      <c r="O37" s="126"/>
      <c r="P37" s="126"/>
      <c r="Q37" s="129"/>
      <c r="R37" s="129"/>
      <c r="S37" s="129"/>
      <c r="T37" s="129"/>
      <c r="U37" s="129"/>
      <c r="V37" s="129"/>
      <c r="W37" s="129"/>
      <c r="X37" s="129"/>
      <c r="Y37" s="5"/>
      <c r="Z37" s="4"/>
      <c r="AA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row>
    <row r="38" spans="2:243" ht="14.85" customHeight="1">
      <c r="B38" s="24" t="str">
        <f>"- The listed base speed of "&amp;G42&amp;" is "&amp;E42&amp;" seconds / furlough."</f>
        <v>- The listed base speed of Sunny Skipper is 15.2 seconds / furlough.</v>
      </c>
      <c r="G38" s="1"/>
      <c r="H38" s="127"/>
      <c r="I38" s="127"/>
      <c r="J38" s="127"/>
      <c r="K38" s="127"/>
      <c r="L38" s="127"/>
      <c r="M38" s="126"/>
      <c r="N38" s="126"/>
      <c r="O38" s="126"/>
      <c r="P38" s="126"/>
      <c r="Q38" s="129"/>
      <c r="R38" s="129"/>
      <c r="S38" s="129"/>
      <c r="T38" s="129"/>
      <c r="U38" s="129"/>
      <c r="V38" s="129"/>
      <c r="W38" s="129"/>
      <c r="X38" s="129"/>
      <c r="Y38" s="5"/>
      <c r="Z38" s="4"/>
      <c r="AA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row>
    <row r="39" spans="2:243" ht="15.75" thickBot="1">
      <c r="B39" s="9"/>
      <c r="G39" s="1"/>
      <c r="H39" s="127"/>
      <c r="I39" s="127"/>
      <c r="J39" s="127"/>
      <c r="K39" s="127"/>
      <c r="L39" s="127"/>
      <c r="M39" s="127"/>
      <c r="N39" s="127"/>
      <c r="O39" s="127"/>
      <c r="P39" s="127"/>
      <c r="Q39" s="127"/>
      <c r="R39" s="127"/>
      <c r="S39" s="127"/>
      <c r="T39" s="127"/>
      <c r="U39" s="127"/>
      <c r="V39" s="127"/>
      <c r="W39" s="127"/>
      <c r="X39" s="127"/>
      <c r="AH39" s="6"/>
      <c r="AJ39" s="6"/>
      <c r="AK39" s="4"/>
      <c r="AL39" s="4"/>
      <c r="AM39" s="4"/>
      <c r="AN39" s="4"/>
      <c r="AP39" s="6"/>
      <c r="AR39" s="6"/>
      <c r="AT39" s="6"/>
      <c r="AV39" s="6"/>
      <c r="AX39" s="6"/>
      <c r="AZ39" s="6"/>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row>
    <row r="40" spans="2:243" ht="28.5" customHeight="1" thickBot="1">
      <c r="B40" s="227" t="s">
        <v>9</v>
      </c>
      <c r="C40" s="228" t="s">
        <v>2</v>
      </c>
      <c r="D40" s="229" t="s">
        <v>3</v>
      </c>
      <c r="E40" s="222" t="s">
        <v>4</v>
      </c>
      <c r="G40" s="222" t="s">
        <v>1478</v>
      </c>
      <c r="H40" s="127"/>
      <c r="I40" s="127"/>
      <c r="J40" s="127"/>
      <c r="K40" s="127"/>
      <c r="L40" s="127"/>
      <c r="M40" s="127"/>
      <c r="N40" s="127"/>
      <c r="O40" s="127"/>
      <c r="P40" s="127"/>
      <c r="Q40" s="127"/>
      <c r="R40" s="127"/>
      <c r="S40" s="127"/>
      <c r="T40" s="127"/>
      <c r="U40" s="127"/>
      <c r="V40" s="127"/>
      <c r="W40" s="127"/>
      <c r="X40" s="127"/>
      <c r="AG40" s="6"/>
      <c r="AH40" s="6"/>
      <c r="AI40" s="6"/>
      <c r="AJ40" s="6"/>
      <c r="AK40" s="4"/>
      <c r="AL40" s="4"/>
      <c r="AM40" s="4"/>
      <c r="AN40" s="4"/>
      <c r="AO40" s="6"/>
      <c r="AP40" s="6"/>
      <c r="AQ40" s="6"/>
      <c r="AR40" s="6"/>
      <c r="AS40" s="6"/>
      <c r="AT40" s="6"/>
      <c r="AU40" s="6"/>
      <c r="AV40" s="6"/>
      <c r="AW40" s="6"/>
      <c r="AX40" s="6"/>
      <c r="AY40" s="6"/>
      <c r="AZ40" s="6"/>
      <c r="BA40" s="6"/>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row>
    <row r="41" spans="2:243">
      <c r="B41" s="1"/>
      <c r="C41" s="1"/>
      <c r="D41" s="1"/>
      <c r="E41" s="1"/>
      <c r="G41" s="4"/>
      <c r="H41" s="127"/>
      <c r="I41" s="127"/>
      <c r="J41" s="127"/>
      <c r="K41" s="127"/>
      <c r="L41" s="127"/>
      <c r="M41" s="127"/>
      <c r="N41" s="127"/>
      <c r="O41" s="127"/>
      <c r="P41" s="127"/>
      <c r="Q41" s="127"/>
      <c r="R41" s="127"/>
      <c r="S41" s="127"/>
      <c r="T41" s="127"/>
      <c r="U41" s="127"/>
      <c r="V41" s="127"/>
      <c r="W41" s="127"/>
      <c r="X41" s="127"/>
      <c r="AG41" s="6"/>
      <c r="AH41" s="6"/>
      <c r="AI41" s="6"/>
      <c r="AJ41" s="6"/>
      <c r="AK41" s="4"/>
      <c r="AL41" s="4"/>
      <c r="AM41" s="4"/>
      <c r="AN41" s="4"/>
      <c r="AO41" s="6"/>
      <c r="AP41" s="6"/>
      <c r="AQ41" s="6"/>
      <c r="AR41" s="6"/>
      <c r="AS41" s="6"/>
      <c r="AT41" s="6"/>
      <c r="AU41" s="6"/>
      <c r="AV41" s="6"/>
      <c r="AW41" s="6"/>
      <c r="AX41" s="6"/>
      <c r="AY41" s="6"/>
      <c r="AZ41" s="6"/>
      <c r="BA41" s="6"/>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row>
    <row r="42" spans="2:243" ht="24" customHeight="1">
      <c r="B42" s="11" t="s">
        <v>16</v>
      </c>
      <c r="C42" s="12">
        <v>1</v>
      </c>
      <c r="D42" s="13">
        <v>0</v>
      </c>
      <c r="E42" s="130">
        <v>15.2</v>
      </c>
      <c r="G42" s="12" t="s">
        <v>1479</v>
      </c>
      <c r="H42" s="127"/>
      <c r="I42" s="127"/>
      <c r="J42" s="127"/>
      <c r="K42" s="127"/>
      <c r="L42" s="127"/>
      <c r="M42" s="127"/>
      <c r="N42" s="127"/>
      <c r="O42" s="127"/>
      <c r="P42" s="127"/>
      <c r="Q42" s="127"/>
      <c r="R42" s="127"/>
      <c r="S42" s="127"/>
      <c r="T42" s="127"/>
      <c r="U42" s="127"/>
      <c r="V42" s="127"/>
      <c r="W42" s="127"/>
      <c r="X42" s="127"/>
      <c r="AG42" s="6"/>
      <c r="AH42" s="6"/>
      <c r="AI42" s="6"/>
      <c r="AJ42" s="6"/>
      <c r="AK42" s="4"/>
      <c r="AL42" s="4"/>
      <c r="AM42" s="4"/>
      <c r="AN42" s="4"/>
      <c r="AO42" s="6"/>
      <c r="AP42" s="6"/>
      <c r="AQ42" s="6"/>
      <c r="AR42" s="6"/>
      <c r="AS42" s="6"/>
      <c r="AT42" s="6"/>
      <c r="AU42" s="6"/>
      <c r="AV42" s="6"/>
      <c r="AW42" s="6"/>
      <c r="AX42" s="6"/>
      <c r="AY42" s="6"/>
      <c r="AZ42" s="6"/>
      <c r="BA42" s="6"/>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row>
    <row r="43" spans="2:243">
      <c r="B43" s="1"/>
      <c r="C43" s="1"/>
      <c r="D43" s="1"/>
      <c r="E43" s="131"/>
      <c r="H43" s="127"/>
      <c r="I43" s="127"/>
      <c r="J43" s="127"/>
      <c r="K43" s="127"/>
      <c r="L43" s="127"/>
      <c r="M43" s="127"/>
      <c r="N43" s="127"/>
      <c r="O43" s="127"/>
      <c r="P43" s="127"/>
      <c r="Q43" s="127"/>
      <c r="R43" s="127"/>
      <c r="S43" s="127"/>
      <c r="T43" s="127"/>
      <c r="U43" s="127"/>
      <c r="V43" s="127"/>
      <c r="W43" s="127"/>
      <c r="X43" s="127"/>
      <c r="AG43" s="6"/>
      <c r="AH43" s="6"/>
      <c r="AI43" s="6"/>
      <c r="AJ43" s="6"/>
      <c r="AK43" s="4"/>
      <c r="AL43" s="4"/>
      <c r="AM43" s="4"/>
      <c r="AN43" s="4"/>
      <c r="AO43" s="6"/>
      <c r="AP43" s="6"/>
      <c r="AQ43" s="6"/>
      <c r="AR43" s="6"/>
      <c r="AS43" s="6"/>
      <c r="AT43" s="6"/>
      <c r="AU43" s="6"/>
      <c r="AV43" s="6"/>
      <c r="AW43" s="6"/>
      <c r="AX43" s="6"/>
      <c r="AY43" s="6"/>
      <c r="AZ43" s="6"/>
      <c r="BA43" s="6"/>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row>
    <row r="44" spans="2:243" ht="23.25" customHeight="1">
      <c r="B44" s="15">
        <v>1</v>
      </c>
      <c r="C44" s="15">
        <v>1</v>
      </c>
      <c r="D44" s="13">
        <v>1</v>
      </c>
      <c r="E44" s="130" cm="1">
        <f t="array" ref="E44:E63">_xlfn.XLOOKUP(G44:G63,tblRace[Horse Name], tblRace[Base Speed
(Seconds / furlough)])</f>
        <v>6</v>
      </c>
      <c r="G44" s="12" t="s">
        <v>1480</v>
      </c>
      <c r="H44" s="127"/>
      <c r="I44" s="127"/>
      <c r="J44" s="127"/>
      <c r="K44" s="127"/>
      <c r="L44" s="127"/>
      <c r="M44" s="127"/>
      <c r="N44" s="127"/>
      <c r="O44" s="127"/>
      <c r="P44" s="127"/>
      <c r="Q44" s="127"/>
      <c r="R44" s="127"/>
      <c r="S44" s="127"/>
      <c r="T44" s="127"/>
      <c r="U44" s="127"/>
      <c r="V44" s="127"/>
      <c r="W44" s="127"/>
      <c r="X44" s="127"/>
      <c r="AG44" s="6"/>
      <c r="AH44" s="6"/>
      <c r="AI44" s="6"/>
      <c r="AJ44" s="6"/>
      <c r="AK44" s="4"/>
      <c r="AL44" s="4"/>
      <c r="AM44" s="4"/>
      <c r="AN44" s="4"/>
      <c r="AO44" s="6"/>
      <c r="AP44" s="6"/>
      <c r="AQ44" s="6"/>
      <c r="AR44" s="6"/>
      <c r="AS44" s="6"/>
      <c r="AT44" s="6"/>
      <c r="AU44" s="6"/>
      <c r="AV44" s="6"/>
      <c r="AW44" s="6"/>
      <c r="AX44" s="6"/>
      <c r="AY44" s="6"/>
      <c r="AZ44" s="6"/>
      <c r="BA44" s="6"/>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row>
    <row r="45" spans="2:243" ht="23.25" customHeight="1">
      <c r="B45" s="15">
        <f>B44+1</f>
        <v>2</v>
      </c>
      <c r="C45" s="15">
        <v>1</v>
      </c>
      <c r="D45" s="13">
        <v>1</v>
      </c>
      <c r="E45" s="130">
        <v>11.2</v>
      </c>
      <c r="G45" s="12" t="s">
        <v>1481</v>
      </c>
      <c r="H45" s="127"/>
      <c r="I45" s="127"/>
      <c r="J45" s="127"/>
      <c r="K45" s="127"/>
      <c r="L45" s="127"/>
      <c r="M45" s="127"/>
      <c r="N45" s="127"/>
      <c r="O45" s="127"/>
      <c r="P45" s="127"/>
      <c r="Q45" s="127"/>
      <c r="R45" s="127"/>
      <c r="S45" s="127"/>
      <c r="T45" s="127"/>
      <c r="U45" s="127"/>
      <c r="V45" s="127"/>
      <c r="W45" s="127"/>
      <c r="X45" s="127"/>
      <c r="AG45" s="6"/>
      <c r="AH45" s="6"/>
      <c r="AI45" s="6"/>
      <c r="AJ45" s="6"/>
      <c r="AK45" s="4"/>
      <c r="AL45" s="4"/>
      <c r="AM45" s="4"/>
      <c r="AN45" s="4"/>
      <c r="AO45" s="6"/>
      <c r="AP45" s="6"/>
      <c r="AQ45" s="6"/>
      <c r="AR45" s="6"/>
      <c r="AS45" s="6"/>
      <c r="AT45" s="6"/>
      <c r="AU45" s="6"/>
      <c r="AV45" s="6"/>
      <c r="AW45" s="6"/>
      <c r="AX45" s="6"/>
      <c r="AY45" s="6"/>
      <c r="AZ45" s="6"/>
      <c r="BA45" s="6"/>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row>
    <row r="46" spans="2:243" ht="23.25" customHeight="1">
      <c r="B46" s="15">
        <f>B45+1</f>
        <v>3</v>
      </c>
      <c r="C46" s="15">
        <v>1</v>
      </c>
      <c r="D46" s="13">
        <v>1</v>
      </c>
      <c r="E46" s="130">
        <v>10.4</v>
      </c>
      <c r="G46" s="12" t="s">
        <v>1482</v>
      </c>
      <c r="H46" s="127"/>
      <c r="I46" s="127"/>
      <c r="J46" s="127"/>
      <c r="K46" s="127"/>
      <c r="L46" s="127"/>
      <c r="M46" s="127"/>
      <c r="N46" s="127"/>
      <c r="O46" s="127"/>
      <c r="P46" s="127"/>
      <c r="Q46" s="127"/>
      <c r="R46" s="127"/>
      <c r="S46" s="127"/>
      <c r="T46" s="127"/>
      <c r="U46" s="127"/>
      <c r="V46" s="127"/>
      <c r="W46" s="127"/>
      <c r="X46" s="127"/>
      <c r="AG46" s="6"/>
      <c r="AH46" s="6"/>
      <c r="AI46" s="6"/>
      <c r="AJ46" s="6"/>
      <c r="AK46" s="4"/>
      <c r="AL46" s="4"/>
      <c r="AM46" s="4"/>
      <c r="AN46" s="4"/>
      <c r="AO46" s="6"/>
      <c r="AP46" s="6"/>
      <c r="AQ46" s="6"/>
      <c r="AR46" s="6"/>
      <c r="AS46" s="6"/>
      <c r="AT46" s="6"/>
      <c r="AU46" s="6"/>
      <c r="AV46" s="6"/>
      <c r="AW46" s="6"/>
      <c r="AX46" s="6"/>
      <c r="AY46" s="6"/>
      <c r="AZ46" s="6"/>
      <c r="BA46" s="6"/>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row>
    <row r="47" spans="2:243" ht="23.25" customHeight="1">
      <c r="B47" s="15">
        <f t="shared" ref="B47:B63" si="0">B46+1</f>
        <v>4</v>
      </c>
      <c r="C47" s="15">
        <v>1</v>
      </c>
      <c r="D47" s="13">
        <v>1</v>
      </c>
      <c r="E47" s="130">
        <v>8.8000000000000007</v>
      </c>
      <c r="G47" s="12" t="s">
        <v>1483</v>
      </c>
      <c r="H47" s="127"/>
      <c r="I47" s="127"/>
      <c r="J47" s="127"/>
      <c r="K47" s="127"/>
      <c r="L47" s="127"/>
      <c r="M47" s="127"/>
      <c r="N47" s="127"/>
      <c r="O47" s="127"/>
      <c r="P47" s="127"/>
      <c r="Q47" s="127"/>
      <c r="R47" s="127"/>
      <c r="S47" s="127"/>
      <c r="T47" s="127"/>
      <c r="U47" s="127"/>
      <c r="V47" s="127"/>
      <c r="W47" s="127"/>
      <c r="X47" s="127"/>
      <c r="AG47" s="6"/>
      <c r="AH47" s="6"/>
      <c r="AI47" s="6"/>
      <c r="AJ47" s="6"/>
      <c r="AK47" s="4"/>
      <c r="AL47" s="4"/>
      <c r="AM47" s="4"/>
      <c r="AN47" s="4"/>
      <c r="AO47" s="6"/>
      <c r="AP47" s="6"/>
      <c r="AQ47" s="6"/>
      <c r="AR47" s="6"/>
      <c r="AS47" s="6"/>
      <c r="AT47" s="6"/>
      <c r="AU47" s="6"/>
      <c r="AV47" s="6"/>
      <c r="AW47" s="6"/>
      <c r="AX47" s="6"/>
      <c r="AY47" s="6"/>
      <c r="AZ47" s="6"/>
      <c r="BA47" s="6"/>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row>
    <row r="48" spans="2:243" ht="23.25" customHeight="1">
      <c r="B48" s="15">
        <f t="shared" si="0"/>
        <v>5</v>
      </c>
      <c r="C48" s="15">
        <v>1</v>
      </c>
      <c r="D48" s="13">
        <v>1</v>
      </c>
      <c r="E48" s="130">
        <v>10.199999999999999</v>
      </c>
      <c r="G48" s="12" t="s">
        <v>1484</v>
      </c>
      <c r="H48" s="127"/>
      <c r="I48" s="127"/>
      <c r="J48" s="127"/>
      <c r="K48" s="127"/>
      <c r="L48" s="127"/>
      <c r="M48" s="127"/>
      <c r="N48" s="127"/>
      <c r="O48" s="127"/>
      <c r="P48" s="127"/>
      <c r="Q48" s="127"/>
      <c r="R48" s="127"/>
      <c r="S48" s="127"/>
      <c r="T48" s="127"/>
      <c r="U48" s="127"/>
      <c r="V48" s="127"/>
      <c r="W48" s="127"/>
      <c r="X48" s="127"/>
      <c r="AG48" s="6"/>
      <c r="AH48" s="6"/>
      <c r="AI48" s="6"/>
      <c r="AJ48" s="6"/>
      <c r="AK48" s="4"/>
      <c r="AL48" s="4"/>
      <c r="AM48" s="4"/>
      <c r="AN48" s="4"/>
      <c r="AO48" s="6"/>
      <c r="AP48" s="6"/>
      <c r="AQ48" s="6"/>
      <c r="AR48" s="6"/>
      <c r="AS48" s="6"/>
      <c r="AT48" s="6"/>
      <c r="AU48" s="6"/>
      <c r="AV48" s="6"/>
      <c r="AW48" s="6"/>
      <c r="AX48" s="6"/>
      <c r="AY48" s="6"/>
      <c r="AZ48" s="6"/>
      <c r="BA48" s="6"/>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row>
    <row r="49" spans="2:243" ht="23.25" customHeight="1">
      <c r="B49" s="15">
        <f t="shared" si="0"/>
        <v>6</v>
      </c>
      <c r="C49" s="15">
        <v>1</v>
      </c>
      <c r="D49" s="13">
        <v>1</v>
      </c>
      <c r="E49" s="130">
        <v>12.4</v>
      </c>
      <c r="G49" s="12" t="s">
        <v>1485</v>
      </c>
      <c r="H49" s="127"/>
      <c r="I49" s="127"/>
      <c r="J49" s="127"/>
      <c r="K49" s="127"/>
      <c r="L49" s="127"/>
      <c r="M49" s="127"/>
      <c r="N49" s="127"/>
      <c r="O49" s="127"/>
      <c r="P49" s="127"/>
      <c r="Q49" s="127"/>
      <c r="R49" s="127"/>
      <c r="S49" s="127"/>
      <c r="T49" s="127"/>
      <c r="U49" s="127"/>
      <c r="V49" s="127"/>
      <c r="W49" s="127"/>
      <c r="X49" s="127"/>
      <c r="AG49" s="6"/>
      <c r="AH49" s="6"/>
      <c r="AI49" s="6"/>
      <c r="AJ49" s="6"/>
      <c r="AK49" s="4"/>
      <c r="AL49" s="4"/>
      <c r="AM49" s="4"/>
      <c r="AN49" s="4"/>
      <c r="AO49" s="6"/>
      <c r="AP49" s="6"/>
      <c r="AQ49" s="6"/>
      <c r="AR49" s="6"/>
      <c r="AS49" s="6"/>
      <c r="AT49" s="6"/>
      <c r="AU49" s="6"/>
      <c r="AV49" s="6"/>
      <c r="AW49" s="6"/>
      <c r="AX49" s="6"/>
      <c r="AY49" s="6"/>
      <c r="AZ49" s="6"/>
      <c r="BA49" s="6"/>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row>
    <row r="50" spans="2:243" ht="23.25" customHeight="1">
      <c r="B50" s="15">
        <f t="shared" si="0"/>
        <v>7</v>
      </c>
      <c r="C50" s="15">
        <v>1</v>
      </c>
      <c r="D50" s="13">
        <v>1</v>
      </c>
      <c r="E50" s="130">
        <v>9.6</v>
      </c>
      <c r="G50" s="12" t="s">
        <v>1486</v>
      </c>
      <c r="H50" s="127"/>
      <c r="I50" s="127"/>
      <c r="J50" s="127"/>
      <c r="K50" s="127"/>
      <c r="L50" s="127"/>
      <c r="M50" s="127"/>
      <c r="N50" s="127"/>
      <c r="O50" s="127"/>
      <c r="P50" s="127"/>
      <c r="Q50" s="127"/>
      <c r="R50" s="127"/>
      <c r="S50" s="127"/>
      <c r="T50" s="127"/>
      <c r="U50" s="127"/>
      <c r="V50" s="127"/>
      <c r="W50" s="127"/>
      <c r="X50" s="127"/>
      <c r="AG50" s="6"/>
      <c r="AH50" s="6"/>
      <c r="AI50" s="6"/>
      <c r="AJ50" s="6"/>
      <c r="AK50" s="4"/>
      <c r="AL50" s="4"/>
      <c r="AM50" s="4"/>
      <c r="AN50" s="4"/>
      <c r="AO50" s="6"/>
      <c r="AP50" s="6"/>
      <c r="AQ50" s="6"/>
      <c r="AR50" s="6"/>
      <c r="AS50" s="6"/>
      <c r="AT50" s="6"/>
      <c r="AU50" s="6"/>
      <c r="AV50" s="6"/>
      <c r="AW50" s="6"/>
      <c r="AX50" s="6"/>
      <c r="AY50" s="6"/>
      <c r="AZ50" s="6"/>
      <c r="BA50" s="6"/>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row>
    <row r="51" spans="2:243" ht="23.25" customHeight="1">
      <c r="B51" s="15">
        <f t="shared" si="0"/>
        <v>8</v>
      </c>
      <c r="C51" s="15">
        <v>1</v>
      </c>
      <c r="D51" s="13">
        <v>1</v>
      </c>
      <c r="E51" s="130">
        <v>7</v>
      </c>
      <c r="G51" s="12" t="s">
        <v>1487</v>
      </c>
      <c r="H51" s="127"/>
      <c r="I51" s="127"/>
      <c r="J51" s="127"/>
      <c r="K51" s="127"/>
      <c r="L51" s="127"/>
      <c r="M51" s="127"/>
      <c r="N51" s="127"/>
      <c r="O51" s="127"/>
      <c r="P51" s="127"/>
      <c r="Q51" s="127"/>
      <c r="R51" s="127"/>
      <c r="S51" s="127"/>
      <c r="T51" s="127"/>
      <c r="U51" s="127"/>
      <c r="V51" s="127"/>
      <c r="W51" s="127"/>
      <c r="X51" s="127"/>
      <c r="AG51" s="6"/>
      <c r="AH51" s="6"/>
      <c r="AI51" s="6"/>
      <c r="AJ51" s="6"/>
      <c r="AK51" s="4"/>
      <c r="AL51" s="4"/>
      <c r="AM51" s="4"/>
      <c r="AN51" s="4"/>
      <c r="AO51" s="6"/>
      <c r="AP51" s="6"/>
      <c r="AQ51" s="6"/>
      <c r="AR51" s="6"/>
      <c r="AS51" s="6"/>
      <c r="AT51" s="6"/>
      <c r="AU51" s="6"/>
      <c r="AV51" s="6"/>
      <c r="AW51" s="6"/>
      <c r="AX51" s="6"/>
      <c r="AY51" s="6"/>
      <c r="AZ51" s="6"/>
      <c r="BA51" s="6"/>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row>
    <row r="52" spans="2:243" ht="23.25" customHeight="1">
      <c r="B52" s="15">
        <f t="shared" si="0"/>
        <v>9</v>
      </c>
      <c r="C52" s="15">
        <v>1</v>
      </c>
      <c r="D52" s="13">
        <v>1</v>
      </c>
      <c r="E52" s="130">
        <v>9</v>
      </c>
      <c r="G52" s="12" t="s">
        <v>1488</v>
      </c>
      <c r="H52" s="127"/>
      <c r="I52" s="127"/>
      <c r="J52" s="127"/>
      <c r="K52" s="127"/>
      <c r="L52" s="127"/>
      <c r="M52" s="127"/>
      <c r="N52" s="127"/>
      <c r="O52" s="127"/>
      <c r="P52" s="127"/>
      <c r="Q52" s="127"/>
      <c r="R52" s="127"/>
      <c r="S52" s="127"/>
      <c r="T52" s="127"/>
      <c r="U52" s="127"/>
      <c r="V52" s="127"/>
      <c r="W52" s="127"/>
      <c r="X52" s="127"/>
      <c r="AG52" s="6"/>
      <c r="AH52" s="6"/>
      <c r="AI52" s="6"/>
      <c r="AJ52" s="6"/>
      <c r="AK52" s="4"/>
      <c r="AL52" s="4"/>
      <c r="AM52" s="4"/>
      <c r="AN52" s="4"/>
      <c r="AO52" s="6"/>
      <c r="AP52" s="6"/>
      <c r="AQ52" s="6"/>
      <c r="AR52" s="6"/>
      <c r="AS52" s="6"/>
      <c r="AT52" s="6"/>
      <c r="AU52" s="6"/>
      <c r="AV52" s="6"/>
      <c r="AW52" s="6"/>
      <c r="AX52" s="6"/>
      <c r="AY52" s="6"/>
      <c r="AZ52" s="6"/>
      <c r="BA52" s="6"/>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row>
    <row r="53" spans="2:243" ht="23.25" customHeight="1">
      <c r="B53" s="15">
        <f t="shared" si="0"/>
        <v>10</v>
      </c>
      <c r="C53" s="15">
        <v>1</v>
      </c>
      <c r="D53" s="13">
        <v>1</v>
      </c>
      <c r="E53" s="130">
        <v>16.8</v>
      </c>
      <c r="G53" s="12" t="s">
        <v>1489</v>
      </c>
      <c r="H53" s="127"/>
      <c r="I53" s="127"/>
      <c r="J53" s="127"/>
      <c r="K53" s="127"/>
      <c r="L53" s="127"/>
      <c r="M53" s="127"/>
      <c r="N53" s="127"/>
      <c r="O53" s="127"/>
      <c r="P53" s="127"/>
      <c r="Q53" s="127"/>
      <c r="R53" s="127"/>
      <c r="S53" s="127"/>
      <c r="T53" s="127"/>
      <c r="U53" s="127"/>
      <c r="V53" s="127"/>
      <c r="W53" s="127"/>
      <c r="X53" s="127"/>
      <c r="AG53" s="6"/>
      <c r="AH53" s="6"/>
      <c r="AI53" s="6"/>
      <c r="AJ53" s="6"/>
      <c r="AK53" s="6"/>
      <c r="AL53" s="4"/>
      <c r="AM53" s="6"/>
      <c r="AN53" s="4"/>
      <c r="AO53" s="6"/>
      <c r="AP53" s="6"/>
      <c r="AQ53" s="6"/>
      <c r="AR53" s="6"/>
      <c r="AS53" s="6"/>
      <c r="AT53" s="6"/>
      <c r="AU53" s="6"/>
      <c r="AV53" s="6"/>
      <c r="AW53" s="6"/>
      <c r="AX53" s="6"/>
      <c r="AY53" s="6"/>
      <c r="AZ53" s="6"/>
      <c r="BA53" s="6"/>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row>
    <row r="54" spans="2:243" ht="23.25" customHeight="1">
      <c r="B54" s="15">
        <f t="shared" si="0"/>
        <v>11</v>
      </c>
      <c r="C54" s="15">
        <v>1</v>
      </c>
      <c r="D54" s="13">
        <v>1</v>
      </c>
      <c r="E54" s="130">
        <v>16.399999999999999</v>
      </c>
      <c r="G54" s="12" t="s">
        <v>1490</v>
      </c>
      <c r="H54" s="127"/>
      <c r="I54" s="127"/>
      <c r="J54" s="127"/>
      <c r="K54" s="127"/>
      <c r="L54" s="127"/>
      <c r="M54" s="127"/>
      <c r="N54" s="127"/>
      <c r="O54" s="127"/>
      <c r="P54" s="127"/>
      <c r="Q54" s="127"/>
      <c r="R54" s="127"/>
      <c r="S54" s="127"/>
      <c r="T54" s="127"/>
      <c r="U54" s="127"/>
      <c r="V54" s="127"/>
      <c r="W54" s="127"/>
      <c r="X54" s="127"/>
      <c r="AG54" s="6"/>
      <c r="AH54" s="6"/>
      <c r="AI54" s="6"/>
      <c r="AJ54" s="6"/>
      <c r="AK54" s="4"/>
      <c r="AL54" s="4"/>
      <c r="AM54" s="4"/>
      <c r="AN54" s="4"/>
      <c r="AO54" s="6"/>
      <c r="AP54" s="6"/>
      <c r="AQ54" s="6"/>
      <c r="AR54" s="6"/>
      <c r="AS54" s="6"/>
      <c r="AT54" s="6"/>
      <c r="AU54" s="6"/>
      <c r="AV54" s="6"/>
      <c r="AW54" s="6"/>
      <c r="AX54" s="6"/>
      <c r="AY54" s="6"/>
      <c r="AZ54" s="6"/>
      <c r="BA54" s="6"/>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row>
    <row r="55" spans="2:243" ht="23.25" customHeight="1">
      <c r="B55" s="15">
        <f t="shared" si="0"/>
        <v>12</v>
      </c>
      <c r="C55" s="15">
        <v>1</v>
      </c>
      <c r="D55" s="13">
        <v>1</v>
      </c>
      <c r="E55" s="130">
        <v>8.4</v>
      </c>
      <c r="G55" s="12" t="s">
        <v>1491</v>
      </c>
      <c r="H55" s="127"/>
      <c r="I55" s="127"/>
      <c r="J55" s="127"/>
      <c r="K55" s="127"/>
      <c r="L55" s="127"/>
      <c r="M55" s="127"/>
      <c r="N55" s="127"/>
      <c r="O55" s="127"/>
      <c r="P55" s="127"/>
      <c r="Q55" s="127"/>
      <c r="R55" s="127"/>
      <c r="S55" s="127"/>
      <c r="T55" s="127"/>
      <c r="U55" s="127"/>
      <c r="V55" s="127"/>
      <c r="W55" s="127"/>
      <c r="X55" s="127"/>
      <c r="AG55" s="6"/>
      <c r="AH55" s="6"/>
      <c r="AI55" s="6"/>
      <c r="AJ55" s="6"/>
      <c r="AK55" s="4"/>
      <c r="AL55" s="4"/>
      <c r="AM55" s="4"/>
      <c r="AN55" s="4"/>
      <c r="AO55" s="6"/>
      <c r="AP55" s="6"/>
      <c r="AQ55" s="6"/>
      <c r="AR55" s="6"/>
      <c r="AS55" s="6"/>
      <c r="AT55" s="6"/>
      <c r="AU55" s="6"/>
      <c r="AV55" s="6"/>
      <c r="AW55" s="6"/>
      <c r="AX55" s="6"/>
      <c r="AY55" s="6"/>
      <c r="AZ55" s="6"/>
      <c r="BA55" s="6"/>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row>
    <row r="56" spans="2:243" ht="23.25" customHeight="1">
      <c r="B56" s="15">
        <f t="shared" si="0"/>
        <v>13</v>
      </c>
      <c r="C56" s="15">
        <v>1</v>
      </c>
      <c r="D56" s="13">
        <v>1</v>
      </c>
      <c r="E56" s="130">
        <v>6.6</v>
      </c>
      <c r="G56" s="12" t="s">
        <v>1492</v>
      </c>
      <c r="H56" s="127"/>
      <c r="I56" s="127"/>
      <c r="J56" s="127"/>
      <c r="K56" s="127"/>
      <c r="L56" s="127"/>
      <c r="M56" s="127"/>
      <c r="N56" s="127"/>
      <c r="O56" s="127"/>
      <c r="P56" s="127"/>
      <c r="Q56" s="127"/>
      <c r="R56" s="127"/>
      <c r="S56" s="127"/>
      <c r="T56" s="127"/>
      <c r="U56" s="127"/>
      <c r="V56" s="127"/>
      <c r="W56" s="127"/>
      <c r="X56" s="127"/>
      <c r="AG56" s="6"/>
      <c r="AH56" s="6"/>
      <c r="AI56" s="6"/>
      <c r="AJ56" s="6"/>
      <c r="AK56" s="4"/>
      <c r="AL56" s="4"/>
      <c r="AM56" s="4"/>
      <c r="AN56" s="4"/>
      <c r="AO56" s="6"/>
      <c r="AP56" s="6"/>
      <c r="AQ56" s="6"/>
      <c r="AR56" s="6"/>
      <c r="AS56" s="6"/>
      <c r="AT56" s="6"/>
      <c r="AU56" s="6"/>
      <c r="AV56" s="6"/>
      <c r="AW56" s="6"/>
      <c r="AX56" s="6"/>
      <c r="AY56" s="6"/>
      <c r="AZ56" s="6"/>
      <c r="BA56" s="6"/>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row>
    <row r="57" spans="2:243" ht="23.25" customHeight="1">
      <c r="B57" s="15">
        <f t="shared" si="0"/>
        <v>14</v>
      </c>
      <c r="C57" s="15">
        <v>1</v>
      </c>
      <c r="D57" s="13">
        <v>1</v>
      </c>
      <c r="E57" s="130">
        <v>17.2</v>
      </c>
      <c r="G57" s="12" t="s">
        <v>1493</v>
      </c>
      <c r="H57" s="127"/>
      <c r="I57" s="127"/>
      <c r="J57" s="127"/>
      <c r="K57" s="127"/>
      <c r="L57" s="127"/>
      <c r="M57" s="127"/>
      <c r="N57" s="127"/>
      <c r="O57" s="127"/>
      <c r="P57" s="127"/>
      <c r="Q57" s="127"/>
      <c r="R57" s="127"/>
      <c r="S57" s="127"/>
      <c r="T57" s="127"/>
      <c r="U57" s="127"/>
      <c r="V57" s="127"/>
      <c r="W57" s="127"/>
      <c r="X57" s="127"/>
      <c r="AG57" s="6"/>
      <c r="AH57" s="6"/>
      <c r="AI57" s="6"/>
      <c r="AJ57" s="6"/>
      <c r="AK57" s="4"/>
      <c r="AL57" s="4"/>
      <c r="AM57" s="4"/>
      <c r="AN57" s="4"/>
      <c r="AO57" s="6"/>
      <c r="AP57" s="6"/>
      <c r="AQ57" s="6"/>
      <c r="AR57" s="6"/>
      <c r="AS57" s="6"/>
      <c r="AT57" s="6"/>
      <c r="AU57" s="6"/>
      <c r="AV57" s="6"/>
      <c r="AW57" s="6"/>
      <c r="AX57" s="6"/>
      <c r="AY57" s="6"/>
      <c r="AZ57" s="6"/>
      <c r="BA57" s="6"/>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row>
    <row r="58" spans="2:243" ht="23.25" customHeight="1">
      <c r="B58" s="15">
        <f t="shared" si="0"/>
        <v>15</v>
      </c>
      <c r="C58" s="15">
        <v>1</v>
      </c>
      <c r="D58" s="13">
        <v>1</v>
      </c>
      <c r="E58" s="130">
        <v>8.6</v>
      </c>
      <c r="G58" s="12" t="s">
        <v>1494</v>
      </c>
      <c r="H58" s="127"/>
      <c r="I58" s="127"/>
      <c r="J58" s="127"/>
      <c r="K58" s="127"/>
      <c r="L58" s="127"/>
      <c r="M58" s="127"/>
      <c r="N58" s="127"/>
      <c r="O58" s="127"/>
      <c r="P58" s="127"/>
      <c r="Q58" s="127"/>
      <c r="R58" s="127"/>
      <c r="S58" s="127"/>
      <c r="T58" s="127"/>
      <c r="U58" s="127"/>
      <c r="V58" s="127"/>
      <c r="W58" s="127"/>
      <c r="X58" s="127"/>
      <c r="AG58" s="6"/>
      <c r="AH58" s="6"/>
      <c r="AI58" s="6"/>
      <c r="AJ58" s="6"/>
      <c r="AK58" s="4"/>
      <c r="AL58" s="4"/>
      <c r="AM58" s="4"/>
      <c r="AN58" s="4"/>
      <c r="AO58" s="6"/>
      <c r="AP58" s="6"/>
      <c r="AQ58" s="6"/>
      <c r="AR58" s="6"/>
      <c r="AS58" s="6"/>
      <c r="AT58" s="6"/>
      <c r="AU58" s="6"/>
      <c r="AV58" s="6"/>
      <c r="AW58" s="6"/>
      <c r="AX58" s="6"/>
      <c r="AY58" s="6"/>
      <c r="AZ58" s="6"/>
      <c r="BA58" s="6"/>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row>
    <row r="59" spans="2:243" ht="23.25" customHeight="1">
      <c r="B59" s="15">
        <f t="shared" si="0"/>
        <v>16</v>
      </c>
      <c r="C59" s="15">
        <v>1</v>
      </c>
      <c r="D59" s="13">
        <v>1</v>
      </c>
      <c r="E59" s="130">
        <v>17.600000000000001</v>
      </c>
      <c r="G59" s="12" t="s">
        <v>1495</v>
      </c>
      <c r="H59" s="127"/>
      <c r="I59" s="127"/>
      <c r="J59" s="127"/>
      <c r="K59" s="127"/>
      <c r="L59" s="127"/>
      <c r="M59" s="127"/>
      <c r="N59" s="127"/>
      <c r="O59" s="127"/>
      <c r="P59" s="127"/>
      <c r="Q59" s="127"/>
      <c r="R59" s="127"/>
      <c r="S59" s="127"/>
      <c r="T59" s="127"/>
      <c r="U59" s="127"/>
      <c r="V59" s="127"/>
      <c r="W59" s="127"/>
      <c r="X59" s="127"/>
      <c r="AG59" s="6"/>
      <c r="AH59" s="6"/>
      <c r="AI59" s="6"/>
      <c r="AJ59" s="6"/>
      <c r="AK59" s="4"/>
      <c r="AL59" s="4"/>
      <c r="AM59" s="4"/>
      <c r="AN59" s="4"/>
      <c r="AO59" s="6"/>
      <c r="AP59" s="6"/>
      <c r="AQ59" s="6"/>
      <c r="AR59" s="6"/>
      <c r="AS59" s="6"/>
      <c r="AT59" s="6"/>
      <c r="AU59" s="6"/>
      <c r="AV59" s="6"/>
      <c r="AW59" s="6"/>
      <c r="AX59" s="6"/>
      <c r="AY59" s="6"/>
      <c r="AZ59" s="6"/>
      <c r="BA59" s="6"/>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row>
    <row r="60" spans="2:243" ht="23.25" customHeight="1">
      <c r="B60" s="15">
        <f t="shared" si="0"/>
        <v>17</v>
      </c>
      <c r="C60" s="15">
        <v>1</v>
      </c>
      <c r="D60" s="13">
        <v>1</v>
      </c>
      <c r="E60" s="130">
        <v>11.4</v>
      </c>
      <c r="G60" s="12" t="s">
        <v>1496</v>
      </c>
      <c r="H60" s="127"/>
      <c r="I60" s="127"/>
      <c r="J60" s="127"/>
      <c r="K60" s="127"/>
      <c r="L60" s="127"/>
      <c r="M60" s="127"/>
      <c r="N60" s="127"/>
      <c r="O60" s="127"/>
      <c r="P60" s="127"/>
      <c r="Q60" s="127"/>
      <c r="R60" s="127"/>
      <c r="S60" s="127"/>
      <c r="T60" s="127"/>
      <c r="U60" s="127"/>
      <c r="V60" s="127"/>
      <c r="W60" s="127"/>
      <c r="X60" s="127"/>
      <c r="AG60" s="6"/>
      <c r="AH60" s="6"/>
      <c r="AI60" s="6"/>
      <c r="AJ60" s="6"/>
      <c r="AK60" s="4"/>
      <c r="AL60" s="4"/>
      <c r="AM60" s="4"/>
      <c r="AN60" s="4"/>
      <c r="AO60" s="6"/>
      <c r="AP60" s="6"/>
      <c r="AQ60" s="6"/>
      <c r="AR60" s="6"/>
      <c r="AS60" s="6"/>
      <c r="AT60" s="6"/>
      <c r="AU60" s="6"/>
      <c r="AV60" s="6"/>
      <c r="AW60" s="6"/>
      <c r="AX60" s="6"/>
      <c r="AY60" s="6"/>
      <c r="AZ60" s="6"/>
      <c r="BA60" s="6"/>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row>
    <row r="61" spans="2:243" ht="23.25" customHeight="1">
      <c r="B61" s="15">
        <f t="shared" si="0"/>
        <v>18</v>
      </c>
      <c r="C61" s="15">
        <v>1</v>
      </c>
      <c r="D61" s="13">
        <v>1</v>
      </c>
      <c r="E61" s="130">
        <v>15.8</v>
      </c>
      <c r="G61" s="12" t="s">
        <v>1497</v>
      </c>
      <c r="H61" s="127"/>
      <c r="I61" s="127"/>
      <c r="J61" s="127"/>
      <c r="K61" s="127"/>
      <c r="L61" s="127"/>
      <c r="M61" s="127"/>
      <c r="N61" s="127"/>
      <c r="O61" s="127"/>
      <c r="P61" s="127"/>
      <c r="Q61" s="127"/>
      <c r="R61" s="127"/>
      <c r="S61" s="127"/>
      <c r="T61" s="127"/>
      <c r="U61" s="127"/>
      <c r="V61" s="127"/>
      <c r="W61" s="127"/>
      <c r="X61" s="127"/>
      <c r="AG61" s="6"/>
      <c r="AH61" s="6"/>
      <c r="AI61" s="6"/>
      <c r="AJ61" s="6"/>
      <c r="AK61" s="4"/>
      <c r="AL61" s="4"/>
      <c r="AM61" s="4"/>
      <c r="AN61" s="4"/>
      <c r="AO61" s="6"/>
      <c r="AP61" s="6"/>
      <c r="AQ61" s="6"/>
      <c r="AR61" s="6"/>
      <c r="AS61" s="6"/>
      <c r="AT61" s="6"/>
      <c r="AU61" s="6"/>
      <c r="AV61" s="6"/>
      <c r="AW61" s="6"/>
      <c r="AX61" s="6"/>
      <c r="AY61" s="6"/>
      <c r="AZ61" s="6"/>
      <c r="BA61" s="6"/>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row>
    <row r="62" spans="2:243" ht="23.25" customHeight="1">
      <c r="B62" s="15">
        <f t="shared" si="0"/>
        <v>19</v>
      </c>
      <c r="C62" s="15">
        <v>1</v>
      </c>
      <c r="D62" s="13">
        <v>1</v>
      </c>
      <c r="E62" s="130">
        <v>17.8</v>
      </c>
      <c r="G62" s="12" t="s">
        <v>1498</v>
      </c>
      <c r="H62" s="127"/>
      <c r="I62" s="127"/>
      <c r="J62" s="127"/>
      <c r="K62" s="127"/>
      <c r="L62" s="127"/>
      <c r="M62" s="127"/>
      <c r="N62" s="127"/>
      <c r="O62" s="127"/>
      <c r="P62" s="127"/>
      <c r="Q62" s="127"/>
      <c r="R62" s="127"/>
      <c r="S62" s="127"/>
      <c r="T62" s="127"/>
      <c r="U62" s="127"/>
      <c r="V62" s="127"/>
      <c r="W62" s="127"/>
      <c r="X62" s="127"/>
      <c r="AG62" s="6"/>
      <c r="AH62" s="6"/>
      <c r="AI62" s="6"/>
      <c r="AJ62" s="6"/>
      <c r="AK62" s="4"/>
      <c r="AL62" s="4"/>
      <c r="AM62" s="4"/>
      <c r="AN62" s="4"/>
      <c r="AO62" s="6"/>
      <c r="AP62" s="6"/>
      <c r="AQ62" s="6"/>
      <c r="AR62" s="6"/>
      <c r="AS62" s="6"/>
      <c r="AT62" s="6"/>
      <c r="AU62" s="6"/>
      <c r="AV62" s="6"/>
      <c r="AW62" s="6"/>
      <c r="AX62" s="6"/>
      <c r="AY62" s="6"/>
      <c r="AZ62" s="6"/>
      <c r="BA62" s="6"/>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row>
    <row r="63" spans="2:243" ht="23.25" customHeight="1">
      <c r="B63" s="15">
        <f t="shared" si="0"/>
        <v>20</v>
      </c>
      <c r="C63" s="15">
        <v>1</v>
      </c>
      <c r="D63" s="13">
        <v>1</v>
      </c>
      <c r="E63" s="130">
        <v>15.8</v>
      </c>
      <c r="G63" s="12" t="s">
        <v>1499</v>
      </c>
      <c r="H63" s="127"/>
      <c r="I63" s="127"/>
      <c r="J63" s="127"/>
      <c r="K63" s="127"/>
      <c r="L63" s="127"/>
      <c r="M63" s="127"/>
      <c r="N63" s="127"/>
      <c r="O63" s="127"/>
      <c r="P63" s="127"/>
      <c r="Q63" s="127"/>
      <c r="R63" s="127"/>
      <c r="S63" s="127"/>
      <c r="T63" s="127"/>
      <c r="U63" s="127"/>
      <c r="V63" s="127"/>
      <c r="W63" s="127"/>
      <c r="X63" s="127"/>
      <c r="AG63" s="6"/>
      <c r="AH63" s="6"/>
      <c r="AI63" s="6"/>
      <c r="AJ63" s="6"/>
      <c r="AK63" s="6"/>
      <c r="AL63" s="4"/>
      <c r="AM63" s="6"/>
      <c r="AN63" s="4"/>
      <c r="AO63" s="6"/>
      <c r="AP63" s="6"/>
      <c r="AQ63" s="6"/>
      <c r="AR63" s="6"/>
      <c r="AS63" s="6"/>
      <c r="AT63" s="6"/>
      <c r="AU63" s="6"/>
      <c r="AV63" s="6"/>
      <c r="AW63" s="6"/>
      <c r="AX63" s="6"/>
      <c r="AY63" s="6"/>
      <c r="AZ63" s="6"/>
      <c r="BA63" s="6"/>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row>
    <row r="64" spans="2:243" ht="15" customHeight="1">
      <c r="H64" s="127"/>
      <c r="I64" s="127"/>
      <c r="J64" s="127"/>
      <c r="K64" s="127"/>
      <c r="L64" s="127"/>
      <c r="M64" s="127"/>
      <c r="N64" s="127"/>
      <c r="O64" s="127"/>
      <c r="P64" s="127"/>
      <c r="Q64" s="127"/>
      <c r="R64" s="127"/>
      <c r="S64" s="127"/>
      <c r="T64" s="127"/>
      <c r="U64" s="126"/>
      <c r="V64" s="126"/>
      <c r="W64" s="126"/>
      <c r="X64" s="127"/>
      <c r="AB64" s="6"/>
      <c r="AC64" s="6"/>
      <c r="AD64" s="6"/>
      <c r="AE64" s="6"/>
      <c r="AF64" s="6"/>
      <c r="AG64" s="6"/>
      <c r="AH64" s="6"/>
      <c r="AI64" s="6"/>
      <c r="AJ64" s="6"/>
      <c r="AK64" s="6"/>
      <c r="AL64" s="4"/>
      <c r="AM64" s="6"/>
      <c r="AN64" s="4"/>
      <c r="AO64" s="6"/>
      <c r="AP64" s="6"/>
      <c r="AQ64" s="6"/>
      <c r="AR64" s="6"/>
      <c r="AS64" s="6"/>
      <c r="AT64" s="6"/>
      <c r="AU64" s="6"/>
      <c r="AV64" s="6"/>
      <c r="AW64" s="6"/>
      <c r="AX64" s="6"/>
      <c r="AY64" s="6"/>
      <c r="AZ64" s="6"/>
      <c r="BA64" s="6"/>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row>
    <row r="65" spans="2:243" ht="15" customHeight="1" thickBot="1">
      <c r="H65" s="129"/>
      <c r="I65" s="127"/>
      <c r="J65" s="127"/>
      <c r="K65" s="127"/>
      <c r="L65" s="127"/>
      <c r="M65" s="127"/>
      <c r="N65" s="126"/>
      <c r="O65" s="126"/>
      <c r="P65" s="127"/>
      <c r="Q65" s="127"/>
      <c r="R65" s="127"/>
      <c r="S65" s="127"/>
      <c r="T65" s="127"/>
      <c r="U65" s="126"/>
      <c r="V65" s="126"/>
      <c r="W65" s="126"/>
      <c r="X65" s="127"/>
      <c r="AK65" s="6"/>
      <c r="AL65" s="4"/>
      <c r="AM65" s="6"/>
      <c r="AN65" s="4"/>
    </row>
    <row r="66" spans="2:243" ht="20.100000000000001" customHeight="1" thickBot="1">
      <c r="B66" s="226" t="s">
        <v>5</v>
      </c>
      <c r="C66" s="128" t="s">
        <v>12</v>
      </c>
      <c r="D66" s="21" t="s">
        <v>1500</v>
      </c>
      <c r="H66" s="129"/>
      <c r="I66" s="127"/>
      <c r="J66" s="127"/>
      <c r="K66" s="127"/>
      <c r="L66" s="127"/>
      <c r="M66" s="127"/>
      <c r="N66" s="127"/>
      <c r="O66" s="126"/>
      <c r="P66" s="126"/>
      <c r="Q66" s="127"/>
      <c r="R66" s="127"/>
      <c r="S66" s="127"/>
      <c r="T66" s="127"/>
      <c r="U66" s="127"/>
      <c r="V66" s="127"/>
      <c r="W66" s="127"/>
      <c r="X66" s="127"/>
      <c r="Z66" s="4"/>
      <c r="AA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row>
    <row r="67" spans="2:243" ht="15" customHeight="1">
      <c r="H67" s="129"/>
      <c r="I67" s="127"/>
      <c r="J67" s="127"/>
      <c r="K67" s="127"/>
      <c r="L67" s="127"/>
      <c r="M67" s="127"/>
      <c r="N67" s="126"/>
      <c r="O67" s="126"/>
      <c r="P67" s="126"/>
      <c r="Q67" s="127"/>
      <c r="R67" s="127"/>
      <c r="S67" s="127"/>
      <c r="T67" s="127"/>
      <c r="U67" s="127"/>
      <c r="V67" s="127"/>
      <c r="W67" s="127"/>
      <c r="X67" s="127"/>
      <c r="Z67" s="4"/>
      <c r="AA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row>
    <row r="68" spans="2:243" ht="14.85" customHeight="1">
      <c r="B68" s="9" t="s">
        <v>1731</v>
      </c>
      <c r="C68" s="7"/>
      <c r="H68" s="129"/>
      <c r="I68" s="127"/>
      <c r="J68" s="127"/>
      <c r="K68" s="127"/>
      <c r="L68" s="127"/>
      <c r="M68" s="127"/>
      <c r="N68" s="126"/>
      <c r="O68" s="126"/>
      <c r="P68" s="126"/>
      <c r="Q68" s="129"/>
      <c r="R68" s="129"/>
      <c r="S68" s="129"/>
      <c r="T68" s="129"/>
      <c r="U68" s="129"/>
      <c r="V68" s="129"/>
      <c r="W68" s="129"/>
      <c r="X68" s="129"/>
      <c r="Y68" s="5"/>
      <c r="Z68" s="4"/>
      <c r="AA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row>
    <row r="69" spans="2:243" ht="14.85" customHeight="1">
      <c r="B69" s="136" t="s">
        <v>1741</v>
      </c>
      <c r="H69" s="129"/>
      <c r="I69" s="127"/>
      <c r="J69" s="127"/>
      <c r="K69" s="127"/>
      <c r="L69" s="127"/>
      <c r="M69" s="127"/>
      <c r="N69" s="126"/>
      <c r="O69" s="126"/>
      <c r="P69" s="126"/>
      <c r="Q69" s="129"/>
      <c r="R69" s="129"/>
      <c r="S69" s="129"/>
      <c r="T69" s="129"/>
      <c r="U69" s="129"/>
      <c r="V69" s="129"/>
      <c r="W69" s="129"/>
      <c r="X69" s="129"/>
      <c r="Y69" s="5"/>
      <c r="Z69" s="4"/>
      <c r="AA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row>
    <row r="70" spans="2:243" ht="14.85" customHeight="1">
      <c r="B70" s="136"/>
      <c r="H70" s="129"/>
      <c r="I70" s="127"/>
      <c r="J70" s="127"/>
      <c r="K70" s="127"/>
      <c r="L70" s="127"/>
      <c r="M70" s="127"/>
      <c r="N70" s="126"/>
      <c r="O70" s="126"/>
      <c r="P70" s="126"/>
      <c r="Q70" s="129"/>
      <c r="R70" s="129"/>
      <c r="S70" s="129"/>
      <c r="T70" s="129"/>
      <c r="U70" s="129"/>
      <c r="V70" s="129"/>
      <c r="W70" s="129"/>
      <c r="X70" s="129"/>
      <c r="Y70" s="5"/>
      <c r="Z70" s="4"/>
      <c r="AA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row>
    <row r="71" spans="2:243" ht="14.85" customHeight="1">
      <c r="B71" s="9" t="str">
        <f>"Example2: How long will it take "&amp;G77&amp;" to complete the race?"</f>
        <v>Example2: How long will it take Clever Cloud to complete the race?</v>
      </c>
      <c r="H71" s="129"/>
      <c r="I71" s="129"/>
      <c r="J71" s="127"/>
      <c r="K71" s="127"/>
      <c r="L71" s="127"/>
      <c r="M71" s="126"/>
      <c r="N71" s="126"/>
      <c r="O71" s="126"/>
      <c r="P71" s="126"/>
      <c r="Q71" s="129"/>
      <c r="R71" s="129"/>
      <c r="S71" s="129"/>
      <c r="T71" s="129"/>
      <c r="U71" s="129"/>
      <c r="V71" s="129"/>
      <c r="W71" s="129"/>
      <c r="X71" s="129"/>
      <c r="Y71" s="5"/>
      <c r="Z71" s="4"/>
      <c r="AA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row>
    <row r="72" spans="2:243" ht="14.85" customHeight="1">
      <c r="B72" s="24" t="str">
        <f>"- With a base speed of "&amp;E77/50&amp;" seconds per furlong, and a track length of 50 furlongs…"</f>
        <v>- With a base speed of 7 seconds per furlong, and a track length of 50 furlongs…</v>
      </c>
      <c r="H72" s="129"/>
      <c r="I72" s="129"/>
      <c r="J72" s="129"/>
      <c r="K72" s="129"/>
      <c r="L72" s="129"/>
      <c r="M72" s="129"/>
      <c r="N72" s="129"/>
      <c r="O72" s="129"/>
      <c r="P72" s="129"/>
      <c r="Q72" s="129"/>
      <c r="R72" s="129"/>
      <c r="S72" s="129"/>
      <c r="T72" s="129"/>
      <c r="U72" s="129"/>
      <c r="V72" s="129"/>
      <c r="W72" s="129"/>
      <c r="X72" s="129"/>
      <c r="Y72" s="22"/>
      <c r="Z72" s="22"/>
      <c r="AA72" s="22"/>
      <c r="AB72" s="22"/>
      <c r="AC72" s="22"/>
      <c r="AD72" s="22"/>
      <c r="AE72" s="22"/>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row>
    <row r="73" spans="2:243" ht="14.85" customHeight="1">
      <c r="B73" s="24" t="str">
        <f>"- The full race will take "&amp;E77&amp;" seconds."</f>
        <v>- The full race will take 350 seconds.</v>
      </c>
      <c r="H73" s="129"/>
      <c r="I73" s="129"/>
      <c r="J73" s="129"/>
      <c r="K73" s="129"/>
      <c r="L73" s="129"/>
      <c r="M73" s="129"/>
      <c r="N73" s="129"/>
      <c r="O73" s="129"/>
      <c r="P73" s="129"/>
      <c r="Q73" s="129"/>
      <c r="R73" s="129"/>
      <c r="S73" s="129"/>
      <c r="T73" s="129"/>
      <c r="U73" s="129"/>
      <c r="V73" s="129"/>
      <c r="W73" s="129"/>
      <c r="X73" s="129"/>
      <c r="Y73" s="22"/>
      <c r="Z73" s="22"/>
      <c r="AA73" s="22"/>
      <c r="AB73" s="22"/>
      <c r="AC73" s="22"/>
      <c r="AD73" s="22"/>
      <c r="AE73" s="22"/>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row>
    <row r="74" spans="2:243" ht="15.75" thickBot="1">
      <c r="B74" s="9"/>
      <c r="H74" s="129"/>
      <c r="I74" s="129"/>
      <c r="J74" s="129"/>
      <c r="K74" s="129"/>
      <c r="L74" s="129"/>
      <c r="M74" s="129"/>
      <c r="N74" s="129"/>
      <c r="O74" s="129"/>
      <c r="P74" s="129"/>
      <c r="Q74" s="129"/>
      <c r="R74" s="129"/>
      <c r="S74" s="129"/>
      <c r="T74" s="129"/>
      <c r="U74" s="129"/>
      <c r="V74" s="129"/>
      <c r="W74" s="129"/>
      <c r="X74" s="129"/>
      <c r="Y74" s="22"/>
      <c r="Z74" s="22"/>
      <c r="AA74" s="22"/>
      <c r="AB74" s="22"/>
      <c r="AC74" s="22"/>
      <c r="AD74" s="22"/>
      <c r="AE74" s="22"/>
      <c r="AF74" s="5"/>
      <c r="AG74" s="5"/>
      <c r="AH74" s="5"/>
      <c r="AI74" s="5"/>
      <c r="AJ74" s="5"/>
      <c r="AK74" s="5"/>
      <c r="AL74" s="5"/>
      <c r="AM74" s="5"/>
      <c r="AN74" s="5"/>
      <c r="AO74" s="5"/>
      <c r="AP74" s="6"/>
      <c r="AR74" s="6"/>
      <c r="AT74" s="6"/>
      <c r="AV74" s="6"/>
      <c r="AX74" s="6"/>
      <c r="AZ74" s="6"/>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row>
    <row r="75" spans="2:243" ht="28.5" customHeight="1" thickBot="1">
      <c r="B75" s="227" t="s">
        <v>9</v>
      </c>
      <c r="C75" s="228" t="s">
        <v>2</v>
      </c>
      <c r="D75" s="229" t="s">
        <v>3</v>
      </c>
      <c r="E75" s="222" t="s">
        <v>4</v>
      </c>
      <c r="G75" s="222" t="s">
        <v>1478</v>
      </c>
      <c r="H75" s="129"/>
      <c r="I75" s="129"/>
      <c r="J75" s="129"/>
      <c r="K75" s="129"/>
      <c r="L75" s="129"/>
      <c r="M75" s="129"/>
      <c r="N75" s="129"/>
      <c r="O75" s="129"/>
      <c r="P75" s="129"/>
      <c r="Q75" s="129"/>
      <c r="R75" s="129"/>
      <c r="S75" s="129"/>
      <c r="T75" s="129"/>
      <c r="U75" s="129"/>
      <c r="V75" s="129"/>
      <c r="W75" s="129"/>
      <c r="X75" s="129"/>
      <c r="Y75" s="22"/>
      <c r="Z75" s="22"/>
      <c r="AA75" s="22"/>
      <c r="AB75" s="22"/>
      <c r="AC75" s="22"/>
      <c r="AD75" s="22"/>
      <c r="AE75" s="22"/>
      <c r="AF75" s="6"/>
      <c r="AG75" s="6"/>
      <c r="AH75" s="6"/>
      <c r="AI75" s="6"/>
      <c r="AJ75" s="6"/>
      <c r="AK75" s="4"/>
      <c r="AL75" s="4"/>
      <c r="AM75" s="4"/>
      <c r="AN75" s="4"/>
      <c r="AO75" s="6"/>
      <c r="AP75" s="6"/>
      <c r="AQ75" s="6"/>
      <c r="AR75" s="6"/>
      <c r="AS75" s="6"/>
      <c r="AT75" s="6"/>
      <c r="AU75" s="6"/>
      <c r="AV75" s="6"/>
      <c r="AW75" s="6"/>
      <c r="AX75" s="6"/>
      <c r="AY75" s="6"/>
      <c r="AZ75" s="6"/>
      <c r="BA75" s="6"/>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row>
    <row r="76" spans="2:243">
      <c r="B76" s="1"/>
      <c r="C76" s="1"/>
      <c r="D76" s="1"/>
      <c r="E76" s="1"/>
      <c r="G76" s="4"/>
      <c r="H76" s="129"/>
      <c r="I76" s="129"/>
      <c r="J76" s="129"/>
      <c r="K76" s="129"/>
      <c r="L76" s="129"/>
      <c r="M76" s="129"/>
      <c r="N76" s="129"/>
      <c r="O76" s="129"/>
      <c r="P76" s="129"/>
      <c r="Q76" s="129"/>
      <c r="R76" s="129"/>
      <c r="S76" s="129"/>
      <c r="T76" s="129"/>
      <c r="U76" s="129"/>
      <c r="V76" s="129"/>
      <c r="W76" s="129"/>
      <c r="X76" s="129"/>
      <c r="Y76" s="22"/>
      <c r="Z76" s="22"/>
      <c r="AA76" s="22"/>
      <c r="AB76" s="22"/>
      <c r="AC76" s="22"/>
      <c r="AD76" s="22"/>
      <c r="AE76" s="22"/>
      <c r="AF76" s="6"/>
      <c r="AG76" s="6"/>
      <c r="AH76" s="6"/>
      <c r="AI76" s="6"/>
      <c r="AJ76" s="6"/>
      <c r="AK76" s="4"/>
      <c r="AL76" s="4"/>
      <c r="AM76" s="4"/>
      <c r="AN76" s="4"/>
      <c r="AO76" s="6"/>
      <c r="AP76" s="6"/>
      <c r="AQ76" s="6"/>
      <c r="AR76" s="6"/>
      <c r="AS76" s="6"/>
      <c r="AT76" s="6"/>
      <c r="AU76" s="6"/>
      <c r="AV76" s="6"/>
      <c r="AW76" s="6"/>
      <c r="AX76" s="6"/>
      <c r="AY76" s="6"/>
      <c r="AZ76" s="6"/>
      <c r="BA76" s="6"/>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row>
    <row r="77" spans="2:243" ht="24" customHeight="1">
      <c r="B77" s="11" t="s">
        <v>17</v>
      </c>
      <c r="C77" s="12">
        <v>2</v>
      </c>
      <c r="D77" s="13">
        <v>0</v>
      </c>
      <c r="E77" s="132">
        <v>350</v>
      </c>
      <c r="G77" s="133" t="s">
        <v>1501</v>
      </c>
      <c r="H77" s="129"/>
      <c r="I77" s="129"/>
      <c r="J77" s="129"/>
      <c r="K77" s="129"/>
      <c r="L77" s="129"/>
      <c r="M77" s="129"/>
      <c r="N77" s="129"/>
      <c r="O77" s="129"/>
      <c r="P77" s="129"/>
      <c r="Q77" s="129"/>
      <c r="R77" s="129"/>
      <c r="S77" s="129"/>
      <c r="T77" s="129"/>
      <c r="U77" s="129"/>
      <c r="V77" s="129"/>
      <c r="W77" s="129"/>
      <c r="X77" s="129"/>
      <c r="Y77" s="22"/>
      <c r="Z77" s="22"/>
      <c r="AA77" s="22"/>
      <c r="AB77" s="22"/>
      <c r="AC77" s="22"/>
      <c r="AD77" s="22"/>
      <c r="AE77" s="22"/>
      <c r="AF77" s="6"/>
      <c r="AG77" s="6"/>
      <c r="AH77" s="6"/>
      <c r="AI77" s="6"/>
      <c r="AJ77" s="6"/>
      <c r="AK77" s="16"/>
      <c r="AL77" s="16"/>
      <c r="AM77" s="16"/>
      <c r="AN77" s="16"/>
      <c r="AO77" s="6"/>
      <c r="AP77" s="6"/>
      <c r="AQ77" s="6"/>
      <c r="AR77" s="6"/>
      <c r="AS77" s="6"/>
      <c r="AT77" s="6"/>
      <c r="AU77" s="6"/>
      <c r="AV77" s="6"/>
      <c r="AW77" s="6"/>
      <c r="AX77" s="6"/>
      <c r="AY77" s="6"/>
      <c r="AZ77" s="6"/>
      <c r="BA77" s="6"/>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row>
    <row r="78" spans="2:243">
      <c r="B78" s="1"/>
      <c r="C78" s="1"/>
      <c r="D78" s="1"/>
      <c r="E78" s="51"/>
      <c r="H78" s="129"/>
      <c r="I78" s="129"/>
      <c r="J78" s="129"/>
      <c r="K78" s="129"/>
      <c r="L78" s="129"/>
      <c r="M78" s="129"/>
      <c r="N78" s="129"/>
      <c r="O78" s="129"/>
      <c r="P78" s="129"/>
      <c r="Q78" s="129"/>
      <c r="R78" s="129"/>
      <c r="S78" s="129"/>
      <c r="T78" s="129"/>
      <c r="U78" s="129"/>
      <c r="V78" s="129"/>
      <c r="W78" s="129"/>
      <c r="X78" s="129"/>
      <c r="Y78" s="22"/>
      <c r="Z78" s="22"/>
      <c r="AA78" s="22"/>
      <c r="AB78" s="22"/>
      <c r="AC78" s="22"/>
      <c r="AD78" s="22"/>
      <c r="AE78" s="22"/>
      <c r="AF78" s="6"/>
      <c r="AG78" s="6"/>
      <c r="AH78" s="6"/>
      <c r="AI78" s="6"/>
      <c r="AJ78" s="6"/>
      <c r="AK78" s="16"/>
      <c r="AL78" s="16"/>
      <c r="AM78" s="16"/>
      <c r="AN78" s="16"/>
      <c r="AO78" s="6"/>
      <c r="AP78" s="6"/>
      <c r="AQ78" s="6"/>
      <c r="AR78" s="6"/>
      <c r="AS78" s="6"/>
      <c r="AT78" s="6"/>
      <c r="AU78" s="6"/>
      <c r="AV78" s="6"/>
      <c r="AW78" s="6"/>
      <c r="AX78" s="6"/>
      <c r="AY78" s="6"/>
      <c r="AZ78" s="6"/>
      <c r="BA78" s="6"/>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row>
    <row r="79" spans="2:243" ht="23.25" customHeight="1">
      <c r="B79" s="15">
        <v>21</v>
      </c>
      <c r="C79" s="15">
        <v>2</v>
      </c>
      <c r="D79" s="13">
        <v>2</v>
      </c>
      <c r="E79" s="132" cm="1">
        <f t="array" ref="E79:E98">_xlfn.XLOOKUP(G79:G98,tblRace[Horse Name], tblRace[Base Speed
(Seconds / furlough)]) * 50</f>
        <v>980.00000000000011</v>
      </c>
      <c r="G79" s="133" t="s">
        <v>1502</v>
      </c>
      <c r="H79" s="129"/>
      <c r="I79" s="129"/>
      <c r="J79" s="129"/>
      <c r="K79" s="129"/>
      <c r="L79" s="129"/>
      <c r="M79" s="129"/>
      <c r="N79" s="129"/>
      <c r="O79" s="129"/>
      <c r="P79" s="129"/>
      <c r="Q79" s="129"/>
      <c r="R79" s="129"/>
      <c r="S79" s="129"/>
      <c r="T79" s="129"/>
      <c r="U79" s="129"/>
      <c r="V79" s="129"/>
      <c r="W79" s="129"/>
      <c r="X79" s="129"/>
      <c r="Y79" s="22"/>
      <c r="Z79" s="22"/>
      <c r="AA79" s="22"/>
      <c r="AB79" s="22"/>
      <c r="AC79" s="22"/>
      <c r="AD79" s="22"/>
      <c r="AE79" s="22"/>
      <c r="AF79" s="6"/>
      <c r="AG79" s="6"/>
      <c r="AH79" s="6"/>
      <c r="AI79" s="6"/>
      <c r="AJ79" s="6"/>
      <c r="AK79" s="16"/>
      <c r="AL79" s="16"/>
      <c r="AM79" s="16"/>
      <c r="AN79" s="16"/>
      <c r="AO79" s="6"/>
      <c r="AP79" s="6"/>
      <c r="AQ79" s="6"/>
      <c r="AR79" s="6"/>
      <c r="AS79" s="6"/>
      <c r="AT79" s="6"/>
      <c r="AU79" s="6"/>
      <c r="AV79" s="6"/>
      <c r="AW79" s="6"/>
      <c r="AX79" s="6"/>
      <c r="AY79" s="6"/>
      <c r="AZ79" s="6"/>
      <c r="BA79" s="6"/>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row>
    <row r="80" spans="2:243" ht="23.25" customHeight="1">
      <c r="B80" s="15">
        <f>B79+1</f>
        <v>22</v>
      </c>
      <c r="C80" s="15">
        <v>2</v>
      </c>
      <c r="D80" s="13">
        <v>2</v>
      </c>
      <c r="E80" s="132">
        <v>760</v>
      </c>
      <c r="G80" s="133" t="s">
        <v>1503</v>
      </c>
      <c r="H80" s="129"/>
      <c r="I80" s="129"/>
      <c r="J80" s="129"/>
      <c r="K80" s="129"/>
      <c r="L80" s="129"/>
      <c r="M80" s="129"/>
      <c r="N80" s="129"/>
      <c r="O80" s="129"/>
      <c r="P80" s="129"/>
      <c r="Q80" s="129"/>
      <c r="R80" s="129"/>
      <c r="S80" s="129"/>
      <c r="T80" s="129"/>
      <c r="U80" s="129"/>
      <c r="V80" s="129"/>
      <c r="W80" s="129"/>
      <c r="X80" s="129"/>
      <c r="Y80" s="22"/>
      <c r="Z80" s="22"/>
      <c r="AA80" s="22"/>
      <c r="AB80" s="22"/>
      <c r="AC80" s="22"/>
      <c r="AD80" s="22"/>
      <c r="AE80" s="22"/>
      <c r="AF80" s="6"/>
      <c r="AG80" s="6"/>
      <c r="AH80" s="6"/>
      <c r="AI80" s="6"/>
      <c r="AJ80" s="6"/>
      <c r="AK80" s="16"/>
      <c r="AL80" s="16"/>
      <c r="AM80" s="16"/>
      <c r="AN80" s="16"/>
      <c r="AO80" s="6"/>
      <c r="AP80" s="6"/>
      <c r="AQ80" s="6"/>
      <c r="AR80" s="6"/>
      <c r="AS80" s="6"/>
      <c r="AT80" s="6"/>
      <c r="AU80" s="6"/>
      <c r="AV80" s="6"/>
      <c r="AW80" s="6"/>
      <c r="AX80" s="6"/>
      <c r="AY80" s="6"/>
      <c r="AZ80" s="6"/>
      <c r="BA80" s="6"/>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row>
    <row r="81" spans="2:243" ht="23.25" customHeight="1">
      <c r="B81" s="15">
        <f>B80+1</f>
        <v>23</v>
      </c>
      <c r="C81" s="15">
        <v>2</v>
      </c>
      <c r="D81" s="13">
        <v>2</v>
      </c>
      <c r="E81" s="132">
        <v>720</v>
      </c>
      <c r="G81" s="133" t="s">
        <v>1504</v>
      </c>
      <c r="H81" s="129"/>
      <c r="I81" s="129"/>
      <c r="J81" s="129"/>
      <c r="K81" s="129"/>
      <c r="L81" s="129"/>
      <c r="M81" s="129"/>
      <c r="N81" s="129"/>
      <c r="O81" s="129"/>
      <c r="P81" s="129"/>
      <c r="Q81" s="129"/>
      <c r="R81" s="129"/>
      <c r="S81" s="129"/>
      <c r="T81" s="129"/>
      <c r="U81" s="129"/>
      <c r="V81" s="129"/>
      <c r="W81" s="129"/>
      <c r="X81" s="129"/>
      <c r="Y81" s="22"/>
      <c r="Z81" s="22"/>
      <c r="AA81" s="22"/>
      <c r="AB81" s="22"/>
      <c r="AC81" s="22"/>
      <c r="AD81" s="22"/>
      <c r="AE81" s="22"/>
      <c r="AF81" s="6"/>
      <c r="AG81" s="6"/>
      <c r="AH81" s="6"/>
      <c r="AI81" s="6"/>
      <c r="AJ81" s="6"/>
      <c r="AK81" s="16"/>
      <c r="AL81" s="16"/>
      <c r="AM81" s="16"/>
      <c r="AN81" s="16"/>
      <c r="AO81" s="6"/>
      <c r="AP81" s="6"/>
      <c r="AQ81" s="6"/>
      <c r="AR81" s="6"/>
      <c r="AS81" s="6"/>
      <c r="AT81" s="6"/>
      <c r="AU81" s="6"/>
      <c r="AV81" s="6"/>
      <c r="AW81" s="6"/>
      <c r="AX81" s="6"/>
      <c r="AY81" s="6"/>
      <c r="AZ81" s="6"/>
      <c r="BA81" s="6"/>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row>
    <row r="82" spans="2:243" ht="23.25" customHeight="1">
      <c r="B82" s="15">
        <f t="shared" ref="B82:B98" si="1">B81+1</f>
        <v>24</v>
      </c>
      <c r="C82" s="15">
        <v>2</v>
      </c>
      <c r="D82" s="13">
        <v>2</v>
      </c>
      <c r="E82" s="132">
        <v>330</v>
      </c>
      <c r="G82" s="133" t="s">
        <v>1505</v>
      </c>
      <c r="H82" s="129"/>
      <c r="I82" s="129"/>
      <c r="J82" s="129"/>
      <c r="K82" s="129"/>
      <c r="L82" s="129"/>
      <c r="M82" s="129"/>
      <c r="N82" s="129"/>
      <c r="O82" s="129"/>
      <c r="P82" s="129"/>
      <c r="Q82" s="129"/>
      <c r="R82" s="129"/>
      <c r="S82" s="129"/>
      <c r="T82" s="129"/>
      <c r="U82" s="129"/>
      <c r="V82" s="129"/>
      <c r="W82" s="129"/>
      <c r="X82" s="129"/>
      <c r="Y82" s="22"/>
      <c r="Z82" s="22"/>
      <c r="AA82" s="22"/>
      <c r="AB82" s="22"/>
      <c r="AC82" s="22"/>
      <c r="AD82" s="22"/>
      <c r="AE82" s="22"/>
      <c r="AF82" s="6"/>
      <c r="AG82" s="6"/>
      <c r="AH82" s="6"/>
      <c r="AI82" s="6"/>
      <c r="AJ82" s="6"/>
      <c r="AK82" s="16"/>
      <c r="AL82" s="16"/>
      <c r="AM82" s="16"/>
      <c r="AN82" s="16"/>
      <c r="AO82" s="6"/>
      <c r="AP82" s="6"/>
      <c r="AQ82" s="6"/>
      <c r="AR82" s="6"/>
      <c r="AS82" s="6"/>
      <c r="AT82" s="6"/>
      <c r="AU82" s="6"/>
      <c r="AV82" s="6"/>
      <c r="AW82" s="6"/>
      <c r="AX82" s="6"/>
      <c r="AY82" s="6"/>
      <c r="AZ82" s="6"/>
      <c r="BA82" s="6"/>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row>
    <row r="83" spans="2:243" ht="23.25" customHeight="1">
      <c r="B83" s="15">
        <f t="shared" si="1"/>
        <v>25</v>
      </c>
      <c r="C83" s="15">
        <v>2</v>
      </c>
      <c r="D83" s="13">
        <v>2</v>
      </c>
      <c r="E83" s="132">
        <v>819.99999999999989</v>
      </c>
      <c r="G83" s="133" t="s">
        <v>1506</v>
      </c>
      <c r="H83" s="129"/>
      <c r="I83" s="129"/>
      <c r="J83" s="129"/>
      <c r="K83" s="129"/>
      <c r="L83" s="129"/>
      <c r="M83" s="129"/>
      <c r="N83" s="129"/>
      <c r="O83" s="129"/>
      <c r="P83" s="129"/>
      <c r="Q83" s="129"/>
      <c r="R83" s="129"/>
      <c r="S83" s="129"/>
      <c r="T83" s="129"/>
      <c r="U83" s="129"/>
      <c r="V83" s="129"/>
      <c r="W83" s="129"/>
      <c r="X83" s="129"/>
      <c r="Y83" s="22"/>
      <c r="Z83" s="22"/>
      <c r="AA83" s="22"/>
      <c r="AB83" s="22"/>
      <c r="AC83" s="22"/>
      <c r="AD83" s="22"/>
      <c r="AE83" s="22"/>
      <c r="AF83" s="6"/>
      <c r="AG83" s="6"/>
      <c r="AH83" s="6"/>
      <c r="AI83" s="6"/>
      <c r="AJ83" s="6"/>
      <c r="AK83" s="16"/>
      <c r="AL83" s="16"/>
      <c r="AM83" s="16"/>
      <c r="AN83" s="16"/>
      <c r="AO83" s="6"/>
      <c r="AP83" s="6"/>
      <c r="AQ83" s="6"/>
      <c r="AR83" s="6"/>
      <c r="AS83" s="6"/>
      <c r="AT83" s="6"/>
      <c r="AU83" s="6"/>
      <c r="AV83" s="6"/>
      <c r="AW83" s="6"/>
      <c r="AX83" s="6"/>
      <c r="AY83" s="6"/>
      <c r="AZ83" s="6"/>
      <c r="BA83" s="6"/>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row>
    <row r="84" spans="2:243" ht="23.25" customHeight="1">
      <c r="B84" s="15">
        <f t="shared" si="1"/>
        <v>26</v>
      </c>
      <c r="C84" s="15">
        <v>2</v>
      </c>
      <c r="D84" s="13">
        <v>2</v>
      </c>
      <c r="E84" s="132">
        <v>810</v>
      </c>
      <c r="G84" s="133" t="s">
        <v>1507</v>
      </c>
      <c r="H84" s="129"/>
      <c r="I84" s="129"/>
      <c r="J84" s="129"/>
      <c r="K84" s="129"/>
      <c r="L84" s="129"/>
      <c r="M84" s="129"/>
      <c r="N84" s="129"/>
      <c r="O84" s="129"/>
      <c r="P84" s="129"/>
      <c r="Q84" s="129"/>
      <c r="R84" s="129"/>
      <c r="S84" s="129"/>
      <c r="T84" s="129"/>
      <c r="U84" s="129"/>
      <c r="V84" s="129"/>
      <c r="W84" s="129"/>
      <c r="X84" s="129"/>
      <c r="Y84" s="22"/>
      <c r="Z84" s="22"/>
      <c r="AA84" s="22"/>
      <c r="AB84" s="22"/>
      <c r="AC84" s="22"/>
      <c r="AD84" s="22"/>
      <c r="AE84" s="22"/>
      <c r="AF84" s="6"/>
      <c r="AG84" s="6"/>
      <c r="AH84" s="6"/>
      <c r="AI84" s="6"/>
      <c r="AJ84" s="6"/>
      <c r="AK84" s="16"/>
      <c r="AL84" s="16"/>
      <c r="AM84" s="16"/>
      <c r="AN84" s="16"/>
      <c r="AO84" s="6"/>
      <c r="AP84" s="6"/>
      <c r="AQ84" s="6"/>
      <c r="AR84" s="6"/>
      <c r="AS84" s="6"/>
      <c r="AT84" s="6"/>
      <c r="AU84" s="6"/>
      <c r="AV84" s="6"/>
      <c r="AW84" s="6"/>
      <c r="AX84" s="6"/>
      <c r="AY84" s="6"/>
      <c r="AZ84" s="6"/>
      <c r="BA84" s="6"/>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row>
    <row r="85" spans="2:243" ht="23.25" customHeight="1">
      <c r="B85" s="15">
        <f t="shared" si="1"/>
        <v>27</v>
      </c>
      <c r="C85" s="15">
        <v>2</v>
      </c>
      <c r="D85" s="13">
        <v>2</v>
      </c>
      <c r="E85" s="132">
        <v>680</v>
      </c>
      <c r="G85" s="133" t="s">
        <v>1508</v>
      </c>
      <c r="H85" s="129"/>
      <c r="I85" s="129"/>
      <c r="J85" s="129"/>
      <c r="K85" s="129"/>
      <c r="L85" s="129"/>
      <c r="M85" s="129"/>
      <c r="N85" s="129"/>
      <c r="O85" s="129"/>
      <c r="P85" s="129"/>
      <c r="Q85" s="129"/>
      <c r="R85" s="129"/>
      <c r="S85" s="129"/>
      <c r="T85" s="129"/>
      <c r="U85" s="129"/>
      <c r="V85" s="129"/>
      <c r="W85" s="129"/>
      <c r="X85" s="129"/>
      <c r="Y85" s="22"/>
      <c r="Z85" s="22"/>
      <c r="AA85" s="22"/>
      <c r="AB85" s="22"/>
      <c r="AC85" s="22"/>
      <c r="AD85" s="22"/>
      <c r="AE85" s="22"/>
      <c r="AF85" s="6"/>
      <c r="AG85" s="6"/>
      <c r="AH85" s="6"/>
      <c r="AI85" s="6"/>
      <c r="AJ85" s="6"/>
      <c r="AK85" s="16"/>
      <c r="AL85" s="16"/>
      <c r="AM85" s="16"/>
      <c r="AN85" s="16"/>
      <c r="AO85" s="6"/>
      <c r="AP85" s="6"/>
      <c r="AQ85" s="6"/>
      <c r="AR85" s="6"/>
      <c r="AS85" s="6"/>
      <c r="AT85" s="6"/>
      <c r="AU85" s="6"/>
      <c r="AV85" s="6"/>
      <c r="AW85" s="6"/>
      <c r="AX85" s="6"/>
      <c r="AY85" s="6"/>
      <c r="AZ85" s="6"/>
      <c r="BA85" s="6"/>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row>
    <row r="86" spans="2:243" ht="23.25" customHeight="1">
      <c r="B86" s="15">
        <f t="shared" si="1"/>
        <v>28</v>
      </c>
      <c r="C86" s="15">
        <v>2</v>
      </c>
      <c r="D86" s="13">
        <v>2</v>
      </c>
      <c r="E86" s="132">
        <v>819.99999999999989</v>
      </c>
      <c r="G86" s="133" t="s">
        <v>1509</v>
      </c>
      <c r="H86" s="129"/>
      <c r="I86" s="129"/>
      <c r="J86" s="129"/>
      <c r="K86" s="129"/>
      <c r="L86" s="129"/>
      <c r="M86" s="129"/>
      <c r="N86" s="129"/>
      <c r="O86" s="129"/>
      <c r="P86" s="129"/>
      <c r="Q86" s="129"/>
      <c r="R86" s="129"/>
      <c r="S86" s="129"/>
      <c r="T86" s="129"/>
      <c r="U86" s="129"/>
      <c r="V86" s="129"/>
      <c r="W86" s="129"/>
      <c r="X86" s="129"/>
      <c r="Y86" s="22"/>
      <c r="Z86" s="22"/>
      <c r="AA86" s="22"/>
      <c r="AB86" s="22"/>
      <c r="AC86" s="22"/>
      <c r="AD86" s="22"/>
      <c r="AE86" s="22"/>
      <c r="AF86" s="6"/>
      <c r="AG86" s="6"/>
      <c r="AH86" s="6"/>
      <c r="AI86" s="6"/>
      <c r="AJ86" s="6"/>
      <c r="AK86" s="16"/>
      <c r="AL86" s="16"/>
      <c r="AM86" s="16"/>
      <c r="AN86" s="16"/>
      <c r="AO86" s="6"/>
      <c r="AP86" s="6"/>
      <c r="AQ86" s="6"/>
      <c r="AR86" s="6"/>
      <c r="AS86" s="6"/>
      <c r="AT86" s="6"/>
      <c r="AU86" s="6"/>
      <c r="AV86" s="6"/>
      <c r="AW86" s="6"/>
      <c r="AX86" s="6"/>
      <c r="AY86" s="6"/>
      <c r="AZ86" s="6"/>
      <c r="BA86" s="6"/>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row>
    <row r="87" spans="2:243" ht="23.25" customHeight="1">
      <c r="B87" s="15">
        <f t="shared" si="1"/>
        <v>29</v>
      </c>
      <c r="C87" s="15">
        <v>2</v>
      </c>
      <c r="D87" s="13">
        <v>2</v>
      </c>
      <c r="E87" s="132">
        <v>800</v>
      </c>
      <c r="G87" s="133" t="s">
        <v>1510</v>
      </c>
      <c r="H87" s="129"/>
      <c r="I87" s="129"/>
      <c r="J87" s="129"/>
      <c r="K87" s="129"/>
      <c r="L87" s="129"/>
      <c r="M87" s="129"/>
      <c r="N87" s="129"/>
      <c r="O87" s="129"/>
      <c r="P87" s="129"/>
      <c r="Q87" s="129"/>
      <c r="R87" s="129"/>
      <c r="S87" s="129"/>
      <c r="T87" s="129"/>
      <c r="U87" s="129"/>
      <c r="V87" s="129"/>
      <c r="W87" s="129"/>
      <c r="X87" s="129"/>
      <c r="Y87" s="22"/>
      <c r="Z87" s="22"/>
      <c r="AA87" s="22"/>
      <c r="AB87" s="22"/>
      <c r="AC87" s="22"/>
      <c r="AD87" s="22"/>
      <c r="AE87" s="22"/>
      <c r="AF87" s="6"/>
      <c r="AG87" s="6"/>
      <c r="AH87" s="6"/>
      <c r="AI87" s="6"/>
      <c r="AJ87" s="6"/>
      <c r="AK87" s="16"/>
      <c r="AL87" s="16"/>
      <c r="AM87" s="16"/>
      <c r="AN87" s="16"/>
      <c r="AO87" s="6"/>
      <c r="AP87" s="6"/>
      <c r="AQ87" s="6"/>
      <c r="AR87" s="6"/>
      <c r="AS87" s="6"/>
      <c r="AT87" s="6"/>
      <c r="AU87" s="6"/>
      <c r="AV87" s="6"/>
      <c r="AW87" s="6"/>
      <c r="AX87" s="6"/>
      <c r="AY87" s="6"/>
      <c r="AZ87" s="6"/>
      <c r="BA87" s="6"/>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row>
    <row r="88" spans="2:243" ht="23.25" customHeight="1">
      <c r="B88" s="15">
        <f t="shared" si="1"/>
        <v>30</v>
      </c>
      <c r="C88" s="15">
        <v>2</v>
      </c>
      <c r="D88" s="13">
        <v>2</v>
      </c>
      <c r="E88" s="132">
        <v>700</v>
      </c>
      <c r="G88" s="133" t="s">
        <v>1511</v>
      </c>
      <c r="H88" s="129"/>
      <c r="I88" s="129"/>
      <c r="J88" s="129"/>
      <c r="K88" s="129"/>
      <c r="L88" s="129"/>
      <c r="M88" s="129"/>
      <c r="N88" s="129"/>
      <c r="O88" s="129"/>
      <c r="P88" s="129"/>
      <c r="Q88" s="129"/>
      <c r="R88" s="129"/>
      <c r="S88" s="129"/>
      <c r="T88" s="129"/>
      <c r="U88" s="129"/>
      <c r="V88" s="129"/>
      <c r="W88" s="129"/>
      <c r="X88" s="129"/>
      <c r="Y88" s="22"/>
      <c r="Z88" s="22"/>
      <c r="AA88" s="22"/>
      <c r="AB88" s="22"/>
      <c r="AC88" s="22"/>
      <c r="AD88" s="22"/>
      <c r="AE88" s="22"/>
      <c r="AF88" s="6"/>
      <c r="AG88" s="6"/>
      <c r="AH88" s="6"/>
      <c r="AI88" s="6"/>
      <c r="AJ88" s="6"/>
      <c r="AK88" s="6"/>
      <c r="AL88" s="16"/>
      <c r="AM88" s="6"/>
      <c r="AN88" s="16"/>
      <c r="AO88" s="6"/>
      <c r="AP88" s="6"/>
      <c r="AQ88" s="6"/>
      <c r="AR88" s="6"/>
      <c r="AS88" s="6"/>
      <c r="AT88" s="6"/>
      <c r="AU88" s="6"/>
      <c r="AV88" s="6"/>
      <c r="AW88" s="6"/>
      <c r="AX88" s="6"/>
      <c r="AY88" s="6"/>
      <c r="AZ88" s="6"/>
      <c r="BA88" s="6"/>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row>
    <row r="89" spans="2:243" ht="23.25" customHeight="1">
      <c r="B89" s="15">
        <f t="shared" si="1"/>
        <v>31</v>
      </c>
      <c r="C89" s="15">
        <v>2</v>
      </c>
      <c r="D89" s="13">
        <v>2</v>
      </c>
      <c r="E89" s="132">
        <v>630</v>
      </c>
      <c r="G89" s="133" t="s">
        <v>1512</v>
      </c>
      <c r="H89" s="129"/>
      <c r="I89" s="129"/>
      <c r="J89" s="129"/>
      <c r="K89" s="129"/>
      <c r="L89" s="129"/>
      <c r="M89" s="129"/>
      <c r="N89" s="129"/>
      <c r="O89" s="129"/>
      <c r="P89" s="129"/>
      <c r="Q89" s="129"/>
      <c r="R89" s="129"/>
      <c r="S89" s="129"/>
      <c r="T89" s="129"/>
      <c r="U89" s="129"/>
      <c r="V89" s="129"/>
      <c r="W89" s="129"/>
      <c r="X89" s="129"/>
      <c r="Y89" s="22"/>
      <c r="Z89" s="22"/>
      <c r="AA89" s="22"/>
      <c r="AB89" s="22"/>
      <c r="AC89" s="22"/>
      <c r="AD89" s="22"/>
      <c r="AE89" s="22"/>
      <c r="AF89" s="6"/>
      <c r="AG89" s="6"/>
      <c r="AH89" s="6"/>
      <c r="AI89" s="6"/>
      <c r="AJ89" s="6"/>
      <c r="AK89" s="16"/>
      <c r="AL89" s="16"/>
      <c r="AM89" s="16"/>
      <c r="AN89" s="16"/>
      <c r="AO89" s="6"/>
      <c r="AP89" s="6"/>
      <c r="AQ89" s="6"/>
      <c r="AR89" s="6"/>
      <c r="AS89" s="6"/>
      <c r="AT89" s="6"/>
      <c r="AU89" s="6"/>
      <c r="AV89" s="6"/>
      <c r="AW89" s="6"/>
      <c r="AX89" s="6"/>
      <c r="AY89" s="6"/>
      <c r="AZ89" s="6"/>
      <c r="BA89" s="6"/>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row>
    <row r="90" spans="2:243" ht="23.25" customHeight="1">
      <c r="B90" s="15">
        <f t="shared" si="1"/>
        <v>32</v>
      </c>
      <c r="C90" s="15">
        <v>2</v>
      </c>
      <c r="D90" s="13">
        <v>2</v>
      </c>
      <c r="E90" s="132">
        <v>550</v>
      </c>
      <c r="G90" s="133" t="s">
        <v>1513</v>
      </c>
      <c r="H90" s="129"/>
      <c r="I90" s="129"/>
      <c r="J90" s="129"/>
      <c r="K90" s="129"/>
      <c r="L90" s="129"/>
      <c r="M90" s="129"/>
      <c r="N90" s="129"/>
      <c r="O90" s="129"/>
      <c r="P90" s="129"/>
      <c r="Q90" s="129"/>
      <c r="R90" s="129"/>
      <c r="S90" s="129"/>
      <c r="T90" s="129"/>
      <c r="U90" s="129"/>
      <c r="V90" s="129"/>
      <c r="W90" s="129"/>
      <c r="X90" s="129"/>
      <c r="Y90" s="22"/>
      <c r="Z90" s="22"/>
      <c r="AA90" s="22"/>
      <c r="AB90" s="22"/>
      <c r="AC90" s="22"/>
      <c r="AD90" s="22"/>
      <c r="AE90" s="22"/>
      <c r="AF90" s="6"/>
      <c r="AG90" s="6"/>
      <c r="AH90" s="6"/>
      <c r="AI90" s="6"/>
      <c r="AJ90" s="6"/>
      <c r="AK90" s="16"/>
      <c r="AL90" s="16"/>
      <c r="AM90" s="16"/>
      <c r="AN90" s="16"/>
      <c r="AO90" s="6"/>
      <c r="AP90" s="6"/>
      <c r="AQ90" s="6"/>
      <c r="AR90" s="6"/>
      <c r="AS90" s="6"/>
      <c r="AT90" s="6"/>
      <c r="AU90" s="6"/>
      <c r="AV90" s="6"/>
      <c r="AW90" s="6"/>
      <c r="AX90" s="6"/>
      <c r="AY90" s="6"/>
      <c r="AZ90" s="6"/>
      <c r="BA90" s="6"/>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row>
    <row r="91" spans="2:243" ht="23.25" customHeight="1">
      <c r="B91" s="15">
        <f t="shared" si="1"/>
        <v>33</v>
      </c>
      <c r="C91" s="15">
        <v>2</v>
      </c>
      <c r="D91" s="13">
        <v>2</v>
      </c>
      <c r="E91" s="132">
        <v>480</v>
      </c>
      <c r="G91" s="133" t="s">
        <v>1514</v>
      </c>
      <c r="H91" s="129"/>
      <c r="I91" s="129"/>
      <c r="J91" s="129"/>
      <c r="K91" s="129"/>
      <c r="L91" s="129"/>
      <c r="M91" s="129"/>
      <c r="N91" s="129"/>
      <c r="O91" s="129"/>
      <c r="P91" s="129"/>
      <c r="Q91" s="129"/>
      <c r="R91" s="129"/>
      <c r="S91" s="129"/>
      <c r="T91" s="129"/>
      <c r="U91" s="129"/>
      <c r="V91" s="129"/>
      <c r="W91" s="129"/>
      <c r="X91" s="129"/>
      <c r="Y91" s="22"/>
      <c r="Z91" s="22"/>
      <c r="AA91" s="22"/>
      <c r="AB91" s="22"/>
      <c r="AC91" s="22"/>
      <c r="AD91" s="22"/>
      <c r="AE91" s="22"/>
      <c r="AF91" s="6"/>
      <c r="AG91" s="6"/>
      <c r="AH91" s="6"/>
      <c r="AI91" s="6"/>
      <c r="AJ91" s="6"/>
      <c r="AK91" s="16"/>
      <c r="AL91" s="16"/>
      <c r="AM91" s="16"/>
      <c r="AN91" s="16"/>
      <c r="AO91" s="6"/>
      <c r="AP91" s="6"/>
      <c r="AQ91" s="6"/>
      <c r="AR91" s="6"/>
      <c r="AS91" s="6"/>
      <c r="AT91" s="6"/>
      <c r="AU91" s="6"/>
      <c r="AV91" s="6"/>
      <c r="AW91" s="6"/>
      <c r="AX91" s="6"/>
      <c r="AY91" s="6"/>
      <c r="AZ91" s="6"/>
      <c r="BA91" s="6"/>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row>
    <row r="92" spans="2:243" ht="23.25" customHeight="1">
      <c r="B92" s="15">
        <f t="shared" si="1"/>
        <v>34</v>
      </c>
      <c r="C92" s="15">
        <v>2</v>
      </c>
      <c r="D92" s="13">
        <v>2</v>
      </c>
      <c r="E92" s="132">
        <v>860</v>
      </c>
      <c r="G92" s="133" t="s">
        <v>1493</v>
      </c>
      <c r="H92" s="129"/>
      <c r="I92" s="129"/>
      <c r="J92" s="129"/>
      <c r="K92" s="129"/>
      <c r="L92" s="129"/>
      <c r="M92" s="129"/>
      <c r="N92" s="129"/>
      <c r="O92" s="129"/>
      <c r="P92" s="129"/>
      <c r="Q92" s="129"/>
      <c r="R92" s="129"/>
      <c r="S92" s="129"/>
      <c r="T92" s="129"/>
      <c r="U92" s="129"/>
      <c r="V92" s="129"/>
      <c r="W92" s="129"/>
      <c r="X92" s="129"/>
      <c r="Y92" s="22"/>
      <c r="Z92" s="22"/>
      <c r="AA92" s="22"/>
      <c r="AB92" s="22"/>
      <c r="AC92" s="22"/>
      <c r="AD92" s="22"/>
      <c r="AE92" s="22"/>
      <c r="AF92" s="6"/>
      <c r="AG92" s="6"/>
      <c r="AH92" s="6"/>
      <c r="AI92" s="6"/>
      <c r="AJ92" s="6"/>
      <c r="AK92" s="16"/>
      <c r="AL92" s="16"/>
      <c r="AM92" s="16"/>
      <c r="AN92" s="16"/>
      <c r="AO92" s="6"/>
      <c r="AP92" s="6"/>
      <c r="AQ92" s="6"/>
      <c r="AR92" s="6"/>
      <c r="AS92" s="6"/>
      <c r="AT92" s="6"/>
      <c r="AU92" s="6"/>
      <c r="AV92" s="6"/>
      <c r="AW92" s="6"/>
      <c r="AX92" s="6"/>
      <c r="AY92" s="6"/>
      <c r="AZ92" s="6"/>
      <c r="BA92" s="6"/>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row>
    <row r="93" spans="2:243" ht="23.25" customHeight="1">
      <c r="B93" s="15">
        <f t="shared" si="1"/>
        <v>35</v>
      </c>
      <c r="C93" s="15">
        <v>2</v>
      </c>
      <c r="D93" s="13">
        <v>2</v>
      </c>
      <c r="E93" s="132">
        <v>890</v>
      </c>
      <c r="G93" s="133" t="s">
        <v>1498</v>
      </c>
      <c r="H93" s="129"/>
      <c r="I93" s="129"/>
      <c r="J93" s="129"/>
      <c r="K93" s="129"/>
      <c r="L93" s="129"/>
      <c r="M93" s="129"/>
      <c r="N93" s="129"/>
      <c r="O93" s="129"/>
      <c r="P93" s="129"/>
      <c r="Q93" s="129"/>
      <c r="R93" s="129"/>
      <c r="S93" s="129"/>
      <c r="T93" s="129"/>
      <c r="U93" s="129"/>
      <c r="V93" s="129"/>
      <c r="W93" s="129"/>
      <c r="X93" s="129"/>
      <c r="Y93" s="22"/>
      <c r="Z93" s="22"/>
      <c r="AA93" s="22"/>
      <c r="AB93" s="22"/>
      <c r="AC93" s="22"/>
      <c r="AD93" s="22"/>
      <c r="AE93" s="22"/>
      <c r="AF93" s="6"/>
      <c r="AG93" s="6"/>
      <c r="AH93" s="6"/>
      <c r="AI93" s="6"/>
      <c r="AJ93" s="6"/>
      <c r="AK93" s="16"/>
      <c r="AL93" s="16"/>
      <c r="AM93" s="16"/>
      <c r="AN93" s="16"/>
      <c r="AO93" s="6"/>
      <c r="AP93" s="6"/>
      <c r="AQ93" s="6"/>
      <c r="AR93" s="6"/>
      <c r="AS93" s="6"/>
      <c r="AT93" s="6"/>
      <c r="AU93" s="6"/>
      <c r="AV93" s="6"/>
      <c r="AW93" s="6"/>
      <c r="AX93" s="6"/>
      <c r="AY93" s="6"/>
      <c r="AZ93" s="6"/>
      <c r="BA93" s="6"/>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row>
    <row r="94" spans="2:243" ht="23.25" customHeight="1">
      <c r="B94" s="15">
        <f t="shared" si="1"/>
        <v>36</v>
      </c>
      <c r="C94" s="15">
        <v>2</v>
      </c>
      <c r="D94" s="13">
        <v>2</v>
      </c>
      <c r="E94" s="132">
        <v>969.99999999999989</v>
      </c>
      <c r="G94" s="133" t="s">
        <v>1515</v>
      </c>
      <c r="H94" s="129"/>
      <c r="I94" s="129"/>
      <c r="J94" s="129"/>
      <c r="K94" s="129"/>
      <c r="L94" s="129"/>
      <c r="M94" s="129"/>
      <c r="N94" s="129"/>
      <c r="O94" s="129"/>
      <c r="P94" s="129"/>
      <c r="Q94" s="129"/>
      <c r="R94" s="129"/>
      <c r="S94" s="129"/>
      <c r="T94" s="129"/>
      <c r="U94" s="129"/>
      <c r="V94" s="129"/>
      <c r="W94" s="129"/>
      <c r="X94" s="129"/>
      <c r="Y94" s="22"/>
      <c r="Z94" s="22"/>
      <c r="AA94" s="22"/>
      <c r="AB94" s="22"/>
      <c r="AC94" s="22"/>
      <c r="AD94" s="22"/>
      <c r="AE94" s="22"/>
      <c r="AF94" s="6"/>
      <c r="AG94" s="6"/>
      <c r="AH94" s="6"/>
      <c r="AI94" s="6"/>
      <c r="AJ94" s="6"/>
      <c r="AK94" s="16"/>
      <c r="AL94" s="16"/>
      <c r="AM94" s="16"/>
      <c r="AN94" s="16"/>
      <c r="AO94" s="6"/>
      <c r="AP94" s="6"/>
      <c r="AQ94" s="6"/>
      <c r="AR94" s="6"/>
      <c r="AS94" s="6"/>
      <c r="AT94" s="6"/>
      <c r="AU94" s="6"/>
      <c r="AV94" s="6"/>
      <c r="AW94" s="6"/>
      <c r="AX94" s="6"/>
      <c r="AY94" s="6"/>
      <c r="AZ94" s="6"/>
      <c r="BA94" s="6"/>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row>
    <row r="95" spans="2:243" ht="23.25" customHeight="1">
      <c r="B95" s="15">
        <f t="shared" si="1"/>
        <v>37</v>
      </c>
      <c r="C95" s="15">
        <v>2</v>
      </c>
      <c r="D95" s="13">
        <v>2</v>
      </c>
      <c r="E95" s="132">
        <v>620</v>
      </c>
      <c r="G95" s="133" t="s">
        <v>1485</v>
      </c>
      <c r="H95" s="129"/>
      <c r="I95" s="129"/>
      <c r="J95" s="129"/>
      <c r="K95" s="129"/>
      <c r="L95" s="129"/>
      <c r="M95" s="129"/>
      <c r="N95" s="129"/>
      <c r="O95" s="129"/>
      <c r="P95" s="129"/>
      <c r="Q95" s="129"/>
      <c r="R95" s="129"/>
      <c r="S95" s="129"/>
      <c r="T95" s="129"/>
      <c r="U95" s="129"/>
      <c r="V95" s="129"/>
      <c r="W95" s="129"/>
      <c r="X95" s="129"/>
      <c r="Y95" s="22"/>
      <c r="Z95" s="22"/>
      <c r="AA95" s="22"/>
      <c r="AB95" s="22"/>
      <c r="AC95" s="22"/>
      <c r="AD95" s="22"/>
      <c r="AE95" s="22"/>
      <c r="AF95" s="6"/>
      <c r="AG95" s="6"/>
      <c r="AH95" s="6"/>
      <c r="AI95" s="6"/>
      <c r="AJ95" s="6"/>
      <c r="AK95" s="16"/>
      <c r="AL95" s="16"/>
      <c r="AM95" s="16"/>
      <c r="AN95" s="16"/>
      <c r="AO95" s="6"/>
      <c r="AP95" s="6"/>
      <c r="AQ95" s="6"/>
      <c r="AR95" s="6"/>
      <c r="AS95" s="6"/>
      <c r="AT95" s="6"/>
      <c r="AU95" s="6"/>
      <c r="AV95" s="6"/>
      <c r="AW95" s="6"/>
      <c r="AX95" s="6"/>
      <c r="AY95" s="6"/>
      <c r="AZ95" s="6"/>
      <c r="BA95" s="6"/>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row>
    <row r="96" spans="2:243" ht="23.25" customHeight="1">
      <c r="B96" s="15">
        <f t="shared" si="1"/>
        <v>38</v>
      </c>
      <c r="C96" s="15">
        <v>2</v>
      </c>
      <c r="D96" s="13">
        <v>2</v>
      </c>
      <c r="E96" s="132">
        <v>750</v>
      </c>
      <c r="G96" s="133" t="s">
        <v>1516</v>
      </c>
      <c r="H96" s="129"/>
      <c r="I96" s="129"/>
      <c r="J96" s="129"/>
      <c r="K96" s="129"/>
      <c r="L96" s="129"/>
      <c r="M96" s="129"/>
      <c r="N96" s="129"/>
      <c r="O96" s="129"/>
      <c r="P96" s="129"/>
      <c r="Q96" s="129"/>
      <c r="R96" s="129"/>
      <c r="S96" s="129"/>
      <c r="T96" s="129"/>
      <c r="U96" s="129"/>
      <c r="V96" s="129"/>
      <c r="W96" s="129"/>
      <c r="X96" s="129"/>
      <c r="Y96" s="22"/>
      <c r="Z96" s="22"/>
      <c r="AA96" s="22"/>
      <c r="AB96" s="22"/>
      <c r="AC96" s="22"/>
      <c r="AD96" s="22"/>
      <c r="AE96" s="22"/>
      <c r="AF96" s="6"/>
      <c r="AG96" s="6"/>
      <c r="AH96" s="6"/>
      <c r="AI96" s="6"/>
      <c r="AJ96" s="6"/>
      <c r="AK96" s="16"/>
      <c r="AL96" s="16"/>
      <c r="AM96" s="16"/>
      <c r="AN96" s="16"/>
      <c r="AO96" s="6"/>
      <c r="AP96" s="6"/>
      <c r="AQ96" s="6"/>
      <c r="AR96" s="6"/>
      <c r="AS96" s="6"/>
      <c r="AT96" s="6"/>
      <c r="AU96" s="6"/>
      <c r="AV96" s="6"/>
      <c r="AW96" s="6"/>
      <c r="AX96" s="6"/>
      <c r="AY96" s="6"/>
      <c r="AZ96" s="6"/>
      <c r="BA96" s="6"/>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row>
    <row r="97" spans="2:243" ht="23.25" customHeight="1">
      <c r="B97" s="15">
        <f t="shared" si="1"/>
        <v>39</v>
      </c>
      <c r="C97" s="15">
        <v>2</v>
      </c>
      <c r="D97" s="13">
        <v>2</v>
      </c>
      <c r="E97" s="132">
        <v>370</v>
      </c>
      <c r="G97" s="133" t="s">
        <v>1517</v>
      </c>
      <c r="H97" s="129"/>
      <c r="I97" s="129"/>
      <c r="J97" s="129"/>
      <c r="K97" s="129"/>
      <c r="L97" s="129"/>
      <c r="M97" s="129"/>
      <c r="N97" s="129"/>
      <c r="O97" s="129"/>
      <c r="P97" s="129"/>
      <c r="Q97" s="129"/>
      <c r="R97" s="129"/>
      <c r="S97" s="129"/>
      <c r="T97" s="129"/>
      <c r="U97" s="129"/>
      <c r="V97" s="129"/>
      <c r="W97" s="129"/>
      <c r="X97" s="129"/>
      <c r="Y97" s="22"/>
      <c r="Z97" s="22"/>
      <c r="AA97" s="22"/>
      <c r="AB97" s="22"/>
      <c r="AC97" s="22"/>
      <c r="AD97" s="22"/>
      <c r="AE97" s="22"/>
      <c r="AF97" s="6"/>
      <c r="AG97" s="6"/>
      <c r="AH97" s="6"/>
      <c r="AI97" s="6"/>
      <c r="AJ97" s="6"/>
      <c r="AK97" s="16"/>
      <c r="AL97" s="16"/>
      <c r="AM97" s="16"/>
      <c r="AN97" s="16"/>
      <c r="AO97" s="6"/>
      <c r="AP97" s="6"/>
      <c r="AQ97" s="6"/>
      <c r="AR97" s="6"/>
      <c r="AS97" s="6"/>
      <c r="AT97" s="6"/>
      <c r="AU97" s="6"/>
      <c r="AV97" s="6"/>
      <c r="AW97" s="6"/>
      <c r="AX97" s="6"/>
      <c r="AY97" s="6"/>
      <c r="AZ97" s="6"/>
      <c r="BA97" s="6"/>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row>
    <row r="98" spans="2:243" ht="23.25" customHeight="1">
      <c r="B98" s="15">
        <f t="shared" si="1"/>
        <v>40</v>
      </c>
      <c r="C98" s="15">
        <v>2</v>
      </c>
      <c r="D98" s="13">
        <v>2</v>
      </c>
      <c r="E98" s="132">
        <v>300</v>
      </c>
      <c r="G98" s="133" t="s">
        <v>1480</v>
      </c>
      <c r="H98" s="129"/>
      <c r="I98" s="129"/>
      <c r="J98" s="129"/>
      <c r="K98" s="129"/>
      <c r="L98" s="129"/>
      <c r="M98" s="129"/>
      <c r="N98" s="129"/>
      <c r="O98" s="129"/>
      <c r="P98" s="129"/>
      <c r="Q98" s="129"/>
      <c r="R98" s="129"/>
      <c r="S98" s="129"/>
      <c r="T98" s="129"/>
      <c r="U98" s="129"/>
      <c r="V98" s="129"/>
      <c r="W98" s="129"/>
      <c r="X98" s="129"/>
      <c r="Y98" s="22"/>
      <c r="Z98" s="22"/>
      <c r="AA98" s="22"/>
      <c r="AB98" s="22"/>
      <c r="AC98" s="22"/>
      <c r="AD98" s="22"/>
      <c r="AE98" s="22"/>
      <c r="AF98" s="6"/>
      <c r="AG98" s="6"/>
      <c r="AH98" s="6"/>
      <c r="AI98" s="6"/>
      <c r="AJ98" s="6"/>
      <c r="AK98" s="6"/>
      <c r="AL98" s="16"/>
      <c r="AM98" s="6"/>
      <c r="AN98" s="16"/>
      <c r="AO98" s="6"/>
      <c r="AP98" s="6"/>
      <c r="AQ98" s="6"/>
      <c r="AR98" s="6"/>
      <c r="AS98" s="6"/>
      <c r="AT98" s="6"/>
      <c r="AU98" s="6"/>
      <c r="AV98" s="6"/>
      <c r="AW98" s="6"/>
      <c r="AX98" s="6"/>
      <c r="AY98" s="6"/>
      <c r="AZ98" s="6"/>
      <c r="BA98" s="6"/>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row>
    <row r="99" spans="2:243" ht="15.75" thickBot="1">
      <c r="H99" s="129"/>
      <c r="I99" s="129"/>
      <c r="J99" s="129"/>
      <c r="K99" s="127"/>
      <c r="L99" s="127"/>
      <c r="M99" s="126"/>
      <c r="N99" s="126"/>
      <c r="O99" s="126"/>
      <c r="P99" s="127"/>
      <c r="Q99" s="127"/>
      <c r="R99" s="127"/>
      <c r="S99" s="127"/>
      <c r="T99" s="127"/>
      <c r="U99" s="126"/>
      <c r="V99" s="126"/>
      <c r="W99" s="126"/>
      <c r="X99" s="127"/>
      <c r="AK99" s="6"/>
      <c r="AL99" s="4"/>
      <c r="AM99" s="6"/>
      <c r="AN99" s="4"/>
    </row>
    <row r="100" spans="2:243" ht="20.100000000000001" customHeight="1" thickBot="1">
      <c r="B100" s="226" t="s">
        <v>6</v>
      </c>
      <c r="C100" s="128" t="s">
        <v>12</v>
      </c>
      <c r="D100" s="21" t="s">
        <v>1518</v>
      </c>
      <c r="H100" s="129"/>
      <c r="I100" s="127"/>
      <c r="J100" s="127"/>
      <c r="K100" s="127"/>
      <c r="L100" s="127"/>
      <c r="M100" s="127"/>
      <c r="N100" s="127"/>
      <c r="O100" s="126"/>
      <c r="P100" s="126"/>
      <c r="Q100" s="127"/>
      <c r="R100" s="127"/>
      <c r="S100" s="127"/>
      <c r="T100" s="127"/>
      <c r="U100" s="127"/>
      <c r="V100" s="127"/>
      <c r="W100" s="127"/>
      <c r="X100" s="127"/>
      <c r="Z100" s="4"/>
      <c r="AA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row>
    <row r="101" spans="2:243" ht="15" customHeight="1">
      <c r="H101" s="129"/>
      <c r="I101" s="127"/>
      <c r="J101" s="127"/>
      <c r="K101" s="127"/>
      <c r="L101" s="127"/>
      <c r="M101" s="127"/>
      <c r="N101" s="126"/>
      <c r="O101" s="126"/>
      <c r="P101" s="126"/>
      <c r="Q101" s="127"/>
      <c r="R101" s="127"/>
      <c r="S101" s="127"/>
      <c r="T101" s="127"/>
      <c r="U101" s="127"/>
      <c r="V101" s="127"/>
      <c r="W101" s="127"/>
      <c r="X101" s="127"/>
      <c r="Z101" s="4"/>
      <c r="AA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row>
    <row r="102" spans="2:243" ht="15" customHeight="1">
      <c r="B102" s="7" t="s">
        <v>1713</v>
      </c>
      <c r="H102" s="129"/>
      <c r="I102" s="127"/>
      <c r="J102" s="127"/>
      <c r="K102" s="127"/>
      <c r="L102" s="127"/>
      <c r="M102" s="127"/>
      <c r="N102" s="126"/>
      <c r="O102" s="126"/>
      <c r="P102" s="126"/>
      <c r="Q102" s="127"/>
      <c r="R102" s="127"/>
      <c r="S102" s="127"/>
      <c r="T102" s="127"/>
      <c r="U102" s="127"/>
      <c r="V102" s="127"/>
      <c r="W102" s="127"/>
      <c r="X102" s="127"/>
      <c r="Z102" s="4"/>
      <c r="AA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row>
    <row r="103" spans="2:243" ht="15" customHeight="1">
      <c r="B103" s="7" t="s">
        <v>1733</v>
      </c>
      <c r="H103" s="129"/>
      <c r="I103" s="127"/>
      <c r="J103" s="127"/>
      <c r="K103" s="127"/>
      <c r="L103" s="127"/>
      <c r="M103" s="127"/>
      <c r="N103" s="126"/>
      <c r="O103" s="126"/>
      <c r="P103" s="126"/>
      <c r="Q103" s="127"/>
      <c r="R103" s="127"/>
      <c r="S103" s="127"/>
      <c r="T103" s="127"/>
      <c r="U103" s="127"/>
      <c r="V103" s="127"/>
      <c r="W103" s="127"/>
      <c r="X103" s="127"/>
      <c r="Z103" s="4"/>
      <c r="AA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row>
    <row r="104" spans="2:243" ht="14.85" customHeight="1">
      <c r="B104" s="10" t="s">
        <v>1732</v>
      </c>
      <c r="C104" s="4"/>
      <c r="H104" s="129"/>
      <c r="I104" s="127"/>
      <c r="J104" s="127"/>
      <c r="K104" s="127"/>
      <c r="L104" s="127"/>
      <c r="M104" s="127"/>
      <c r="N104" s="126"/>
      <c r="O104" s="126"/>
      <c r="P104" s="126"/>
      <c r="Q104" s="129"/>
      <c r="R104" s="129"/>
      <c r="S104" s="129"/>
      <c r="T104" s="129"/>
      <c r="U104" s="129"/>
      <c r="V104" s="129"/>
      <c r="W104" s="129"/>
      <c r="X104" s="129"/>
      <c r="Y104" s="5"/>
      <c r="Z104" s="4"/>
      <c r="AA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row>
    <row r="105" spans="2:243" ht="14.85" customHeight="1">
      <c r="B105" s="134"/>
      <c r="C105" s="4"/>
      <c r="H105" s="129"/>
      <c r="I105" s="127"/>
      <c r="J105" s="127"/>
      <c r="K105" s="127"/>
      <c r="L105" s="127"/>
      <c r="M105" s="127"/>
      <c r="N105" s="126"/>
      <c r="O105" s="126"/>
      <c r="P105" s="126"/>
      <c r="Q105" s="129"/>
      <c r="R105" s="129"/>
      <c r="S105" s="129"/>
      <c r="T105" s="129"/>
      <c r="U105" s="129"/>
      <c r="V105" s="129"/>
      <c r="W105" s="129"/>
      <c r="X105" s="129"/>
      <c r="Y105" s="5"/>
      <c r="Z105" s="4"/>
      <c r="AA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row>
    <row r="106" spans="2:243" ht="14.85" customHeight="1">
      <c r="B106" s="9" t="s">
        <v>1734</v>
      </c>
      <c r="H106" s="129"/>
      <c r="I106" s="129"/>
      <c r="J106" s="127"/>
      <c r="K106" s="127"/>
      <c r="L106" s="127"/>
      <c r="M106" s="126"/>
      <c r="N106" s="126"/>
      <c r="O106" s="126"/>
      <c r="P106" s="126"/>
      <c r="Q106" s="129"/>
      <c r="R106" s="129"/>
      <c r="S106" s="129"/>
      <c r="T106" s="129"/>
      <c r="U106" s="129"/>
      <c r="V106" s="129"/>
      <c r="W106" s="129"/>
      <c r="X106" s="129"/>
      <c r="Y106" s="5"/>
      <c r="Z106" s="4"/>
      <c r="AA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row>
    <row r="107" spans="2:243" ht="14.85" customHeight="1">
      <c r="B107" s="24" t="s">
        <v>1735</v>
      </c>
      <c r="H107" s="129"/>
      <c r="I107" s="129"/>
      <c r="J107" s="129"/>
      <c r="K107" s="129"/>
      <c r="L107" s="129"/>
      <c r="M107" s="129"/>
      <c r="N107" s="129"/>
      <c r="O107" s="129"/>
      <c r="P107" s="129"/>
      <c r="Q107" s="129"/>
      <c r="R107" s="129"/>
      <c r="S107" s="129"/>
      <c r="T107" s="129"/>
      <c r="U107" s="129"/>
      <c r="V107" s="129"/>
      <c r="W107" s="129"/>
      <c r="X107" s="129"/>
      <c r="Y107" s="22"/>
      <c r="Z107" s="22"/>
      <c r="AA107" s="22"/>
      <c r="AB107" s="22"/>
      <c r="AC107" s="22"/>
      <c r="AD107" s="22"/>
      <c r="AE107" s="22"/>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row>
    <row r="108" spans="2:243" ht="15.75" thickBot="1">
      <c r="B108" s="9"/>
      <c r="H108" s="129"/>
      <c r="I108" s="129"/>
      <c r="J108" s="129"/>
      <c r="K108" s="129"/>
      <c r="L108" s="129"/>
      <c r="M108" s="129"/>
      <c r="N108" s="129"/>
      <c r="O108" s="129"/>
      <c r="P108" s="129"/>
      <c r="Q108" s="129"/>
      <c r="R108" s="129"/>
      <c r="S108" s="129"/>
      <c r="T108" s="129"/>
      <c r="U108" s="129"/>
      <c r="V108" s="129"/>
      <c r="W108" s="129"/>
      <c r="X108" s="129"/>
      <c r="Y108" s="22"/>
      <c r="Z108" s="22"/>
      <c r="AA108" s="22"/>
      <c r="AB108" s="22"/>
      <c r="AC108" s="22"/>
      <c r="AD108" s="22"/>
      <c r="AE108" s="22"/>
      <c r="AF108" s="5"/>
      <c r="AG108" s="5"/>
      <c r="AH108" s="5"/>
      <c r="AI108" s="5"/>
      <c r="AJ108" s="5"/>
      <c r="AK108" s="5"/>
      <c r="AL108" s="5"/>
      <c r="AM108" s="5"/>
      <c r="AN108" s="5"/>
      <c r="AO108" s="5"/>
      <c r="AP108" s="6"/>
      <c r="AR108" s="6"/>
      <c r="AT108" s="6"/>
      <c r="AV108" s="6"/>
      <c r="AX108" s="6"/>
      <c r="AZ108" s="6"/>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row>
    <row r="109" spans="2:243" ht="28.5" customHeight="1" thickBot="1">
      <c r="B109" s="227" t="s">
        <v>9</v>
      </c>
      <c r="C109" s="228" t="s">
        <v>2</v>
      </c>
      <c r="D109" s="229" t="s">
        <v>3</v>
      </c>
      <c r="E109" s="222" t="s">
        <v>4</v>
      </c>
      <c r="G109" s="222" t="s">
        <v>1740</v>
      </c>
      <c r="H109" s="129"/>
      <c r="I109" s="129"/>
      <c r="J109" s="129"/>
      <c r="K109" s="129"/>
      <c r="L109" s="129"/>
      <c r="M109" s="129"/>
      <c r="N109" s="22"/>
      <c r="O109" s="22"/>
      <c r="P109" s="22"/>
      <c r="Q109" s="22"/>
      <c r="R109" s="22"/>
      <c r="S109" s="22"/>
      <c r="T109" s="22"/>
      <c r="U109" s="22"/>
      <c r="V109" s="22"/>
      <c r="W109" s="22"/>
      <c r="X109" s="22"/>
      <c r="Y109" s="22"/>
      <c r="Z109" s="22"/>
      <c r="AA109" s="22"/>
      <c r="AB109" s="22"/>
      <c r="AC109" s="22"/>
      <c r="AD109" s="22"/>
      <c r="AE109" s="22"/>
      <c r="AF109" s="6"/>
      <c r="AG109" s="6"/>
      <c r="AH109" s="6"/>
      <c r="AI109" s="6"/>
      <c r="AJ109" s="6"/>
      <c r="AK109" s="4"/>
      <c r="AL109" s="4"/>
      <c r="AM109" s="4"/>
      <c r="AN109" s="4"/>
      <c r="AO109" s="6"/>
      <c r="AP109" s="6"/>
      <c r="AQ109" s="6"/>
      <c r="AR109" s="6"/>
      <c r="AS109" s="6"/>
      <c r="AT109" s="6"/>
      <c r="AU109" s="6"/>
      <c r="AV109" s="6"/>
      <c r="AW109" s="6"/>
      <c r="AX109" s="6"/>
      <c r="AY109" s="6"/>
      <c r="AZ109" s="6"/>
      <c r="BA109" s="6"/>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row>
    <row r="110" spans="2:243">
      <c r="B110" s="1"/>
      <c r="C110" s="1"/>
      <c r="D110" s="1"/>
      <c r="E110" s="1"/>
      <c r="G110" s="4"/>
      <c r="H110" s="129"/>
      <c r="I110" s="22"/>
      <c r="J110" s="129"/>
      <c r="K110" s="129"/>
      <c r="L110" s="129"/>
      <c r="M110" s="129"/>
      <c r="N110" s="22"/>
      <c r="O110" s="22"/>
      <c r="P110" s="22"/>
      <c r="Q110" s="22"/>
      <c r="R110" s="22"/>
      <c r="S110" s="22"/>
      <c r="T110" s="22"/>
      <c r="U110" s="22"/>
      <c r="V110" s="22"/>
      <c r="W110" s="22"/>
      <c r="X110" s="22"/>
      <c r="Y110" s="22"/>
      <c r="Z110" s="22"/>
      <c r="AA110" s="22"/>
      <c r="AB110" s="22"/>
      <c r="AC110" s="22"/>
      <c r="AD110" s="22"/>
      <c r="AE110" s="22"/>
      <c r="AF110" s="6"/>
      <c r="AG110" s="6"/>
      <c r="AH110" s="6"/>
      <c r="AI110" s="6"/>
      <c r="AJ110" s="6"/>
      <c r="AK110" s="4"/>
      <c r="AL110" s="4"/>
      <c r="AM110" s="4"/>
      <c r="AN110" s="4"/>
      <c r="AO110" s="6"/>
      <c r="AP110" s="6"/>
      <c r="AQ110" s="6"/>
      <c r="AR110" s="6"/>
      <c r="AS110" s="6"/>
      <c r="AT110" s="6"/>
      <c r="AU110" s="6"/>
      <c r="AV110" s="6"/>
      <c r="AW110" s="6"/>
      <c r="AX110" s="6"/>
      <c r="AY110" s="6"/>
      <c r="AZ110" s="6"/>
      <c r="BA110" s="6"/>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row>
    <row r="111" spans="2:243" ht="24" customHeight="1">
      <c r="B111" s="11" t="s">
        <v>18</v>
      </c>
      <c r="C111" s="12">
        <v>3</v>
      </c>
      <c r="D111" s="13">
        <v>0</v>
      </c>
      <c r="E111" s="135" t="s">
        <v>1519</v>
      </c>
      <c r="G111" s="133">
        <v>21</v>
      </c>
      <c r="H111" s="129"/>
      <c r="I111" s="22"/>
      <c r="J111" s="129"/>
      <c r="K111" s="129"/>
      <c r="L111" s="129"/>
      <c r="M111" s="129"/>
      <c r="N111" s="22"/>
      <c r="O111" s="22"/>
      <c r="P111" s="22"/>
      <c r="Q111" s="22"/>
      <c r="R111" s="22"/>
      <c r="S111" s="22"/>
      <c r="T111" s="22"/>
      <c r="U111" s="22"/>
      <c r="V111" s="22"/>
      <c r="W111" s="22"/>
      <c r="X111" s="22"/>
      <c r="Y111" s="22"/>
      <c r="Z111" s="22"/>
      <c r="AA111" s="22"/>
      <c r="AB111" s="22"/>
      <c r="AC111" s="22"/>
      <c r="AD111" s="22"/>
      <c r="AE111" s="22"/>
      <c r="AF111" s="6"/>
      <c r="AG111" s="6"/>
      <c r="AH111" s="6"/>
      <c r="AI111" s="6"/>
      <c r="AJ111" s="6"/>
      <c r="AK111" s="16"/>
      <c r="AL111" s="16"/>
      <c r="AM111" s="16"/>
      <c r="AN111" s="16"/>
      <c r="AO111" s="6"/>
      <c r="AP111" s="6"/>
      <c r="AQ111" s="6"/>
      <c r="AR111" s="6"/>
      <c r="AS111" s="6"/>
      <c r="AT111" s="6"/>
      <c r="AU111" s="6"/>
      <c r="AV111" s="6"/>
      <c r="AW111" s="6"/>
      <c r="AX111" s="6"/>
      <c r="AY111" s="6"/>
      <c r="AZ111" s="6"/>
      <c r="BA111" s="6"/>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row>
    <row r="112" spans="2:243">
      <c r="B112" s="1"/>
      <c r="C112" s="1"/>
      <c r="D112" s="1"/>
      <c r="E112" s="1"/>
      <c r="H112" s="129"/>
      <c r="I112" s="22"/>
      <c r="J112" s="129"/>
      <c r="K112" s="129"/>
      <c r="L112" s="129"/>
      <c r="M112" s="129"/>
      <c r="N112" s="22"/>
      <c r="O112" s="22"/>
      <c r="P112" s="22"/>
      <c r="Q112" s="22"/>
      <c r="R112" s="22"/>
      <c r="S112" s="22"/>
      <c r="T112" s="22"/>
      <c r="U112" s="22"/>
      <c r="V112" s="22"/>
      <c r="W112" s="22"/>
      <c r="X112" s="22"/>
      <c r="Y112" s="22"/>
      <c r="Z112" s="22"/>
      <c r="AA112" s="22"/>
      <c r="AB112" s="22"/>
      <c r="AC112" s="22"/>
      <c r="AD112" s="22"/>
      <c r="AE112" s="22"/>
      <c r="AF112" s="6"/>
      <c r="AG112" s="6"/>
      <c r="AH112" s="6"/>
      <c r="AI112" s="6"/>
      <c r="AJ112" s="6"/>
      <c r="AK112" s="16"/>
      <c r="AL112" s="16"/>
      <c r="AM112" s="16"/>
      <c r="AN112" s="16"/>
      <c r="AO112" s="6"/>
      <c r="AP112" s="6"/>
      <c r="AQ112" s="6"/>
      <c r="AR112" s="6"/>
      <c r="AS112" s="6"/>
      <c r="AT112" s="6"/>
      <c r="AU112" s="6"/>
      <c r="AV112" s="6"/>
      <c r="AW112" s="6"/>
      <c r="AX112" s="6"/>
      <c r="AY112" s="6"/>
      <c r="AZ112" s="6"/>
      <c r="BA112" s="6"/>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row>
    <row r="113" spans="2:243" ht="23.25" customHeight="1">
      <c r="B113" s="15">
        <v>41</v>
      </c>
      <c r="C113" s="15">
        <v>3</v>
      </c>
      <c r="D113" s="13">
        <v>2</v>
      </c>
      <c r="E113" s="135" t="str" cm="1">
        <f t="array" ref="E113">_xlfn.SWITCH(INDEX('Race Track'!$C$2:$AZ$2,1,G113),1, "Dirt", 2, "Water", 3, "Dirt")</f>
        <v>Dirt</v>
      </c>
      <c r="G113" s="133">
        <v>45</v>
      </c>
      <c r="H113" s="129"/>
      <c r="I113" s="22"/>
      <c r="J113" s="129"/>
      <c r="K113" s="129"/>
      <c r="L113" s="129"/>
      <c r="M113" s="129"/>
      <c r="N113" s="22"/>
      <c r="O113" s="22"/>
      <c r="P113" s="22"/>
      <c r="Q113" s="22"/>
      <c r="R113" s="22"/>
      <c r="S113" s="22"/>
      <c r="T113" s="22"/>
      <c r="U113" s="22"/>
      <c r="V113" s="22"/>
      <c r="W113" s="22"/>
      <c r="X113" s="22"/>
      <c r="Y113" s="22"/>
      <c r="Z113" s="22"/>
      <c r="AA113" s="22"/>
      <c r="AB113" s="22"/>
      <c r="AC113" s="22"/>
      <c r="AD113" s="22"/>
      <c r="AE113" s="22"/>
      <c r="AF113" s="6"/>
      <c r="AG113" s="6"/>
      <c r="AH113" s="6"/>
      <c r="AI113" s="6"/>
      <c r="AJ113" s="6"/>
      <c r="AK113" s="16"/>
      <c r="AL113" s="16"/>
      <c r="AM113" s="16"/>
      <c r="AN113" s="16"/>
      <c r="AO113" s="6"/>
      <c r="AP113" s="6"/>
      <c r="AQ113" s="6"/>
      <c r="AR113" s="6"/>
      <c r="AS113" s="6"/>
      <c r="AT113" s="6"/>
      <c r="AU113" s="6"/>
      <c r="AV113" s="6"/>
      <c r="AW113" s="6"/>
      <c r="AX113" s="6"/>
      <c r="AY113" s="6"/>
      <c r="AZ113" s="6"/>
      <c r="BA113" s="6"/>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row>
    <row r="114" spans="2:243" ht="23.25" customHeight="1">
      <c r="B114" s="15">
        <f>B113+1</f>
        <v>42</v>
      </c>
      <c r="C114" s="15">
        <v>3</v>
      </c>
      <c r="D114" s="13">
        <v>2</v>
      </c>
      <c r="E114" s="135" t="str" cm="1">
        <f t="array" ref="E114">_xlfn.SWITCH(INDEX('Race Track'!$C$2:$AZ$2,1,G114),1, "Dirt", 2, "Water", 3, "Dirt")</f>
        <v>Dirt</v>
      </c>
      <c r="G114" s="133">
        <v>4</v>
      </c>
      <c r="H114" s="129"/>
      <c r="I114" s="22"/>
      <c r="J114" s="129"/>
      <c r="K114" s="129"/>
      <c r="L114" s="129"/>
      <c r="M114" s="129"/>
      <c r="N114" s="22"/>
      <c r="O114" s="22"/>
      <c r="P114" s="22"/>
      <c r="Q114" s="22"/>
      <c r="R114" s="22"/>
      <c r="S114" s="22"/>
      <c r="T114" s="22"/>
      <c r="U114" s="22"/>
      <c r="V114" s="22"/>
      <c r="W114" s="22"/>
      <c r="X114" s="22"/>
      <c r="Y114" s="22"/>
      <c r="Z114" s="22"/>
      <c r="AA114" s="22"/>
      <c r="AB114" s="22"/>
      <c r="AC114" s="22"/>
      <c r="AD114" s="22"/>
      <c r="AE114" s="22"/>
      <c r="AF114" s="6"/>
      <c r="AG114" s="6"/>
      <c r="AH114" s="6"/>
      <c r="AI114" s="6"/>
      <c r="AJ114" s="6"/>
      <c r="AK114" s="16"/>
      <c r="AL114" s="16"/>
      <c r="AM114" s="16"/>
      <c r="AN114" s="16"/>
      <c r="AO114" s="6"/>
      <c r="AP114" s="6"/>
      <c r="AQ114" s="6"/>
      <c r="AR114" s="6"/>
      <c r="AS114" s="6"/>
      <c r="AT114" s="6"/>
      <c r="AU114" s="6"/>
      <c r="AV114" s="6"/>
      <c r="AW114" s="6"/>
      <c r="AX114" s="6"/>
      <c r="AY114" s="6"/>
      <c r="AZ114" s="6"/>
      <c r="BA114" s="6"/>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row>
    <row r="115" spans="2:243" ht="23.25" customHeight="1">
      <c r="B115" s="15">
        <f>B114+1</f>
        <v>43</v>
      </c>
      <c r="C115" s="15">
        <v>3</v>
      </c>
      <c r="D115" s="13">
        <v>2</v>
      </c>
      <c r="E115" s="135" t="str" cm="1">
        <f t="array" ref="E115">_xlfn.SWITCH(INDEX('Race Track'!$C$2:$AZ$2,1,G115),1, "Dirt", 2, "Water", 3, "Dirt")</f>
        <v>Water</v>
      </c>
      <c r="G115" s="133">
        <v>29</v>
      </c>
      <c r="H115" s="129"/>
      <c r="I115" s="22"/>
      <c r="J115" s="129"/>
      <c r="K115" s="129"/>
      <c r="L115" s="129"/>
      <c r="M115" s="129"/>
      <c r="N115" s="22"/>
      <c r="O115" s="22"/>
      <c r="P115" s="22"/>
      <c r="Q115" s="22"/>
      <c r="R115" s="22"/>
      <c r="S115" s="22"/>
      <c r="T115" s="22"/>
      <c r="U115" s="22"/>
      <c r="V115" s="22"/>
      <c r="W115" s="22"/>
      <c r="X115" s="22"/>
      <c r="Y115" s="22"/>
      <c r="Z115" s="22"/>
      <c r="AA115" s="22"/>
      <c r="AB115" s="22"/>
      <c r="AC115" s="22"/>
      <c r="AD115" s="22"/>
      <c r="AE115" s="22"/>
      <c r="AF115" s="6"/>
      <c r="AG115" s="6"/>
      <c r="AH115" s="6"/>
      <c r="AI115" s="6"/>
      <c r="AJ115" s="6"/>
      <c r="AK115" s="16"/>
      <c r="AL115" s="16"/>
      <c r="AM115" s="16"/>
      <c r="AN115" s="16"/>
      <c r="AO115" s="6"/>
      <c r="AP115" s="6"/>
      <c r="AQ115" s="6"/>
      <c r="AR115" s="6"/>
      <c r="AS115" s="6"/>
      <c r="AT115" s="6"/>
      <c r="AU115" s="6"/>
      <c r="AV115" s="6"/>
      <c r="AW115" s="6"/>
      <c r="AX115" s="6"/>
      <c r="AY115" s="6"/>
      <c r="AZ115" s="6"/>
      <c r="BA115" s="6"/>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row>
    <row r="116" spans="2:243" ht="23.25" customHeight="1">
      <c r="B116" s="15">
        <f t="shared" ref="B116:B132" si="2">B115+1</f>
        <v>44</v>
      </c>
      <c r="C116" s="15">
        <v>3</v>
      </c>
      <c r="D116" s="13">
        <v>2</v>
      </c>
      <c r="E116" s="135" t="str" cm="1">
        <f t="array" ref="E116">_xlfn.SWITCH(INDEX('Race Track'!$C$2:$AZ$2,1,G116),1, "Dirt", 2, "Water", 3, "Dirt")</f>
        <v>Dirt</v>
      </c>
      <c r="G116" s="133">
        <v>40</v>
      </c>
      <c r="H116" s="129"/>
      <c r="I116" s="22"/>
      <c r="J116" s="129"/>
      <c r="K116" s="129"/>
      <c r="L116" s="129"/>
      <c r="M116" s="129"/>
      <c r="N116" s="22"/>
      <c r="O116" s="22"/>
      <c r="P116" s="22"/>
      <c r="Q116" s="22"/>
      <c r="R116" s="22"/>
      <c r="S116" s="22"/>
      <c r="T116" s="22"/>
      <c r="U116" s="22"/>
      <c r="V116" s="22"/>
      <c r="W116" s="22"/>
      <c r="X116" s="22"/>
      <c r="Y116" s="22"/>
      <c r="Z116" s="22"/>
      <c r="AA116" s="22"/>
      <c r="AB116" s="22"/>
      <c r="AC116" s="22"/>
      <c r="AD116" s="22"/>
      <c r="AE116" s="22"/>
      <c r="AF116" s="6"/>
      <c r="AG116" s="6"/>
      <c r="AH116" s="6"/>
      <c r="AI116" s="6"/>
      <c r="AJ116" s="6"/>
      <c r="AK116" s="16"/>
      <c r="AL116" s="16"/>
      <c r="AM116" s="16"/>
      <c r="AN116" s="16"/>
      <c r="AO116" s="6"/>
      <c r="AP116" s="6"/>
      <c r="AQ116" s="6"/>
      <c r="AR116" s="6"/>
      <c r="AS116" s="6"/>
      <c r="AT116" s="6"/>
      <c r="AU116" s="6"/>
      <c r="AV116" s="6"/>
      <c r="AW116" s="6"/>
      <c r="AX116" s="6"/>
      <c r="AY116" s="6"/>
      <c r="AZ116" s="6"/>
      <c r="BA116" s="6"/>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row>
    <row r="117" spans="2:243" ht="23.25" customHeight="1">
      <c r="B117" s="15">
        <f t="shared" si="2"/>
        <v>45</v>
      </c>
      <c r="C117" s="15">
        <v>3</v>
      </c>
      <c r="D117" s="13">
        <v>2</v>
      </c>
      <c r="E117" s="135" t="str" cm="1">
        <f t="array" ref="E117">_xlfn.SWITCH(INDEX('Race Track'!$C$2:$AZ$2,1,G117),1, "Dirt", 2, "Water", 3, "Dirt")</f>
        <v>Dirt</v>
      </c>
      <c r="G117" s="133">
        <v>41</v>
      </c>
      <c r="H117" s="129"/>
      <c r="I117" s="22"/>
      <c r="J117" s="129"/>
      <c r="K117" s="129"/>
      <c r="L117" s="129"/>
      <c r="M117" s="129"/>
      <c r="N117" s="22"/>
      <c r="O117" s="22"/>
      <c r="P117" s="22"/>
      <c r="Q117" s="22"/>
      <c r="R117" s="22"/>
      <c r="S117" s="22"/>
      <c r="T117" s="22"/>
      <c r="U117" s="22"/>
      <c r="V117" s="22"/>
      <c r="W117" s="22"/>
      <c r="X117" s="22"/>
      <c r="Y117" s="22"/>
      <c r="Z117" s="22"/>
      <c r="AA117" s="22"/>
      <c r="AB117" s="22"/>
      <c r="AC117" s="22"/>
      <c r="AD117" s="22"/>
      <c r="AE117" s="22"/>
      <c r="AF117" s="6"/>
      <c r="AG117" s="6"/>
      <c r="AH117" s="6"/>
      <c r="AI117" s="6"/>
      <c r="AJ117" s="6"/>
      <c r="AK117" s="16"/>
      <c r="AL117" s="16"/>
      <c r="AM117" s="16"/>
      <c r="AN117" s="16"/>
      <c r="AO117" s="6"/>
      <c r="AP117" s="6"/>
      <c r="AQ117" s="6"/>
      <c r="AR117" s="6"/>
      <c r="AS117" s="6"/>
      <c r="AT117" s="6"/>
      <c r="AU117" s="6"/>
      <c r="AV117" s="6"/>
      <c r="AW117" s="6"/>
      <c r="AX117" s="6"/>
      <c r="AY117" s="6"/>
      <c r="AZ117" s="6"/>
      <c r="BA117" s="6"/>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row>
    <row r="118" spans="2:243" ht="23.25" customHeight="1">
      <c r="B118" s="15">
        <f t="shared" si="2"/>
        <v>46</v>
      </c>
      <c r="C118" s="15">
        <v>3</v>
      </c>
      <c r="D118" s="13">
        <v>2</v>
      </c>
      <c r="E118" s="135" t="str" cm="1">
        <f t="array" ref="E118">_xlfn.SWITCH(INDEX('Race Track'!$C$2:$AZ$2,1,G118),1, "Dirt", 2, "Water", 3, "Dirt")</f>
        <v>Water</v>
      </c>
      <c r="G118" s="133">
        <v>6</v>
      </c>
      <c r="H118" s="129"/>
      <c r="I118" s="22"/>
      <c r="J118" s="129"/>
      <c r="K118" s="129"/>
      <c r="L118" s="129"/>
      <c r="M118" s="129"/>
      <c r="N118" s="22"/>
      <c r="O118" s="22"/>
      <c r="P118" s="22"/>
      <c r="Q118" s="22"/>
      <c r="R118" s="22"/>
      <c r="S118" s="22"/>
      <c r="T118" s="22"/>
      <c r="U118" s="22"/>
      <c r="V118" s="22"/>
      <c r="W118" s="22"/>
      <c r="X118" s="22"/>
      <c r="Y118" s="22"/>
      <c r="Z118" s="22"/>
      <c r="AA118" s="22"/>
      <c r="AB118" s="22"/>
      <c r="AC118" s="22"/>
      <c r="AD118" s="22"/>
      <c r="AE118" s="22"/>
      <c r="AF118" s="6"/>
      <c r="AG118" s="6"/>
      <c r="AH118" s="6"/>
      <c r="AI118" s="6"/>
      <c r="AJ118" s="6"/>
      <c r="AK118" s="16"/>
      <c r="AL118" s="16"/>
      <c r="AM118" s="16"/>
      <c r="AN118" s="16"/>
      <c r="AO118" s="6"/>
      <c r="AP118" s="6"/>
      <c r="AQ118" s="6"/>
      <c r="AR118" s="6"/>
      <c r="AS118" s="6"/>
      <c r="AT118" s="6"/>
      <c r="AU118" s="6"/>
      <c r="AV118" s="6"/>
      <c r="AW118" s="6"/>
      <c r="AX118" s="6"/>
      <c r="AY118" s="6"/>
      <c r="AZ118" s="6"/>
      <c r="BA118" s="6"/>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row>
    <row r="119" spans="2:243" ht="23.25" customHeight="1">
      <c r="B119" s="15">
        <f t="shared" si="2"/>
        <v>47</v>
      </c>
      <c r="C119" s="15">
        <v>3</v>
      </c>
      <c r="D119" s="13">
        <v>2</v>
      </c>
      <c r="E119" s="135" t="str" cm="1">
        <f t="array" ref="E119">_xlfn.SWITCH(INDEX('Race Track'!$C$2:$AZ$2,1,G119),1, "Dirt", 2, "Water", 3, "Dirt")</f>
        <v>Water</v>
      </c>
      <c r="G119" s="133">
        <v>11</v>
      </c>
      <c r="H119" s="129"/>
      <c r="I119" s="22"/>
      <c r="J119" s="129"/>
      <c r="K119" s="129"/>
      <c r="L119" s="129"/>
      <c r="M119" s="129"/>
      <c r="N119" s="22"/>
      <c r="O119" s="22"/>
      <c r="P119" s="22"/>
      <c r="Q119" s="22"/>
      <c r="R119" s="22"/>
      <c r="S119" s="22"/>
      <c r="T119" s="22"/>
      <c r="U119" s="22"/>
      <c r="V119" s="22"/>
      <c r="W119" s="22"/>
      <c r="X119" s="22"/>
      <c r="Y119" s="22"/>
      <c r="Z119" s="22"/>
      <c r="AA119" s="22"/>
      <c r="AB119" s="22"/>
      <c r="AC119" s="22"/>
      <c r="AD119" s="22"/>
      <c r="AE119" s="22"/>
      <c r="AF119" s="6"/>
      <c r="AG119" s="6"/>
      <c r="AH119" s="6"/>
      <c r="AI119" s="6"/>
      <c r="AJ119" s="6"/>
      <c r="AK119" s="16"/>
      <c r="AL119" s="16"/>
      <c r="AM119" s="16"/>
      <c r="AN119" s="16"/>
      <c r="AO119" s="6"/>
      <c r="AP119" s="6"/>
      <c r="AQ119" s="6"/>
      <c r="AR119" s="6"/>
      <c r="AS119" s="6"/>
      <c r="AT119" s="6"/>
      <c r="AU119" s="6"/>
      <c r="AV119" s="6"/>
      <c r="AW119" s="6"/>
      <c r="AX119" s="6"/>
      <c r="AY119" s="6"/>
      <c r="AZ119" s="6"/>
      <c r="BA119" s="6"/>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row>
    <row r="120" spans="2:243" ht="23.25" customHeight="1">
      <c r="B120" s="15">
        <f t="shared" si="2"/>
        <v>48</v>
      </c>
      <c r="C120" s="15">
        <v>3</v>
      </c>
      <c r="D120" s="13">
        <v>2</v>
      </c>
      <c r="E120" s="135" t="str" cm="1">
        <f t="array" ref="E120">_xlfn.SWITCH(INDEX('Race Track'!$C$2:$AZ$2,1,G120),1, "Dirt", 2, "Water", 3, "Dirt")</f>
        <v>Dirt</v>
      </c>
      <c r="G120" s="133">
        <v>17</v>
      </c>
      <c r="H120" s="129"/>
      <c r="I120" s="22"/>
      <c r="J120" s="129"/>
      <c r="K120" s="129"/>
      <c r="L120" s="129"/>
      <c r="M120" s="129"/>
      <c r="N120" s="22"/>
      <c r="O120" s="22"/>
      <c r="P120" s="22"/>
      <c r="Q120" s="22"/>
      <c r="R120" s="22"/>
      <c r="S120" s="22"/>
      <c r="T120" s="22"/>
      <c r="U120" s="22"/>
      <c r="V120" s="22"/>
      <c r="W120" s="22"/>
      <c r="X120" s="22"/>
      <c r="Y120" s="22"/>
      <c r="Z120" s="22"/>
      <c r="AA120" s="22"/>
      <c r="AB120" s="22"/>
      <c r="AC120" s="22"/>
      <c r="AD120" s="22"/>
      <c r="AE120" s="22"/>
      <c r="AF120" s="6"/>
      <c r="AG120" s="6"/>
      <c r="AH120" s="6"/>
      <c r="AI120" s="6"/>
      <c r="AJ120" s="6"/>
      <c r="AK120" s="16"/>
      <c r="AL120" s="16"/>
      <c r="AM120" s="16"/>
      <c r="AN120" s="16"/>
      <c r="AO120" s="6"/>
      <c r="AP120" s="6"/>
      <c r="AQ120" s="6"/>
      <c r="AR120" s="6"/>
      <c r="AS120" s="6"/>
      <c r="AT120" s="6"/>
      <c r="AU120" s="6"/>
      <c r="AV120" s="6"/>
      <c r="AW120" s="6"/>
      <c r="AX120" s="6"/>
      <c r="AY120" s="6"/>
      <c r="AZ120" s="6"/>
      <c r="BA120" s="6"/>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row>
    <row r="121" spans="2:243" ht="23.25" customHeight="1">
      <c r="B121" s="15">
        <f t="shared" si="2"/>
        <v>49</v>
      </c>
      <c r="C121" s="15">
        <v>3</v>
      </c>
      <c r="D121" s="13">
        <v>2</v>
      </c>
      <c r="E121" s="135" t="str" cm="1">
        <f t="array" ref="E121">_xlfn.SWITCH(INDEX('Race Track'!$C$2:$AZ$2,1,G121),1, "Dirt", 2, "Water", 3, "Dirt")</f>
        <v>Dirt</v>
      </c>
      <c r="G121" s="133">
        <v>22</v>
      </c>
      <c r="H121" s="129"/>
      <c r="I121" s="22"/>
      <c r="J121" s="129"/>
      <c r="K121" s="129"/>
      <c r="L121" s="129"/>
      <c r="M121" s="129"/>
      <c r="N121" s="22"/>
      <c r="O121" s="22"/>
      <c r="P121" s="22"/>
      <c r="Q121" s="22"/>
      <c r="R121" s="22"/>
      <c r="S121" s="22"/>
      <c r="T121" s="22"/>
      <c r="U121" s="22"/>
      <c r="V121" s="22"/>
      <c r="W121" s="22"/>
      <c r="X121" s="22"/>
      <c r="Y121" s="22"/>
      <c r="Z121" s="22"/>
      <c r="AA121" s="22"/>
      <c r="AB121" s="22"/>
      <c r="AC121" s="22"/>
      <c r="AD121" s="22"/>
      <c r="AE121" s="22"/>
      <c r="AF121" s="6"/>
      <c r="AG121" s="6"/>
      <c r="AH121" s="6"/>
      <c r="AI121" s="6"/>
      <c r="AJ121" s="6"/>
      <c r="AK121" s="16"/>
      <c r="AL121" s="16"/>
      <c r="AM121" s="16"/>
      <c r="AN121" s="16"/>
      <c r="AO121" s="6"/>
      <c r="AP121" s="6"/>
      <c r="AQ121" s="6"/>
      <c r="AR121" s="6"/>
      <c r="AS121" s="6"/>
      <c r="AT121" s="6"/>
      <c r="AU121" s="6"/>
      <c r="AV121" s="6"/>
      <c r="AW121" s="6"/>
      <c r="AX121" s="6"/>
      <c r="AY121" s="6"/>
      <c r="AZ121" s="6"/>
      <c r="BA121" s="6"/>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row>
    <row r="122" spans="2:243" ht="23.25" customHeight="1">
      <c r="B122" s="15">
        <f t="shared" si="2"/>
        <v>50</v>
      </c>
      <c r="C122" s="15">
        <v>3</v>
      </c>
      <c r="D122" s="13">
        <v>2</v>
      </c>
      <c r="E122" s="135" t="str" cm="1">
        <f t="array" ref="E122">_xlfn.SWITCH(INDEX('Race Track'!$C$2:$AZ$2,1,G122),1, "Dirt", 2, "Water", 3, "Dirt")</f>
        <v>Water</v>
      </c>
      <c r="G122" s="133">
        <v>10</v>
      </c>
      <c r="H122" s="129"/>
      <c r="I122" s="22"/>
      <c r="J122" s="129"/>
      <c r="K122" s="129"/>
      <c r="L122" s="129"/>
      <c r="M122" s="129"/>
      <c r="N122" s="22"/>
      <c r="O122" s="22"/>
      <c r="P122" s="22"/>
      <c r="Q122" s="22"/>
      <c r="R122" s="22"/>
      <c r="S122" s="22"/>
      <c r="T122" s="22"/>
      <c r="U122" s="22"/>
      <c r="V122" s="22"/>
      <c r="W122" s="22"/>
      <c r="X122" s="22"/>
      <c r="Y122" s="22"/>
      <c r="Z122" s="22"/>
      <c r="AA122" s="22"/>
      <c r="AB122" s="22"/>
      <c r="AC122" s="22"/>
      <c r="AD122" s="22"/>
      <c r="AE122" s="22"/>
      <c r="AF122" s="6"/>
      <c r="AG122" s="6"/>
      <c r="AH122" s="6"/>
      <c r="AI122" s="6"/>
      <c r="AJ122" s="6"/>
      <c r="AK122" s="6"/>
      <c r="AL122" s="16"/>
      <c r="AM122" s="6"/>
      <c r="AN122" s="16"/>
      <c r="AO122" s="6"/>
      <c r="AP122" s="6"/>
      <c r="AQ122" s="6"/>
      <c r="AR122" s="6"/>
      <c r="AS122" s="6"/>
      <c r="AT122" s="6"/>
      <c r="AU122" s="6"/>
      <c r="AV122" s="6"/>
      <c r="AW122" s="6"/>
      <c r="AX122" s="6"/>
      <c r="AY122" s="6"/>
      <c r="AZ122" s="6"/>
      <c r="BA122" s="6"/>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row>
    <row r="123" spans="2:243" ht="23.25" customHeight="1">
      <c r="B123" s="15">
        <f t="shared" si="2"/>
        <v>51</v>
      </c>
      <c r="C123" s="15">
        <v>3</v>
      </c>
      <c r="D123" s="13">
        <v>2</v>
      </c>
      <c r="E123" s="135" t="str" cm="1">
        <f t="array" ref="E123">_xlfn.SWITCH(INDEX('Race Track'!$C$2:$AZ$2,1,G123),1, "Dirt", 2, "Water", 3, "Dirt")</f>
        <v>Water</v>
      </c>
      <c r="G123" s="133">
        <v>9</v>
      </c>
      <c r="H123" s="129"/>
      <c r="I123" s="22"/>
      <c r="J123" s="129"/>
      <c r="K123" s="129"/>
      <c r="L123" s="129"/>
      <c r="M123" s="129"/>
      <c r="N123" s="22"/>
      <c r="O123" s="22"/>
      <c r="P123" s="22"/>
      <c r="Q123" s="22"/>
      <c r="R123" s="22"/>
      <c r="S123" s="22"/>
      <c r="T123" s="22"/>
      <c r="U123" s="22"/>
      <c r="V123" s="22"/>
      <c r="W123" s="22"/>
      <c r="X123" s="22"/>
      <c r="Y123" s="22"/>
      <c r="Z123" s="22"/>
      <c r="AA123" s="22"/>
      <c r="AB123" s="22"/>
      <c r="AC123" s="22"/>
      <c r="AD123" s="22"/>
      <c r="AE123" s="22"/>
      <c r="AF123" s="6"/>
      <c r="AG123" s="6"/>
      <c r="AH123" s="6"/>
      <c r="AI123" s="6"/>
      <c r="AJ123" s="6"/>
      <c r="AK123" s="16"/>
      <c r="AL123" s="16"/>
      <c r="AM123" s="16"/>
      <c r="AN123" s="16"/>
      <c r="AO123" s="6"/>
      <c r="AP123" s="6"/>
      <c r="AQ123" s="6"/>
      <c r="AR123" s="6"/>
      <c r="AS123" s="6"/>
      <c r="AT123" s="6"/>
      <c r="AU123" s="6"/>
      <c r="AV123" s="6"/>
      <c r="AW123" s="6"/>
      <c r="AX123" s="6"/>
      <c r="AY123" s="6"/>
      <c r="AZ123" s="6"/>
      <c r="BA123" s="6"/>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row>
    <row r="124" spans="2:243" ht="23.25" customHeight="1">
      <c r="B124" s="15">
        <f t="shared" si="2"/>
        <v>52</v>
      </c>
      <c r="C124" s="15">
        <v>3</v>
      </c>
      <c r="D124" s="13">
        <v>2</v>
      </c>
      <c r="E124" s="135" t="str" cm="1">
        <f t="array" ref="E124">_xlfn.SWITCH(INDEX('Race Track'!$C$2:$AZ$2,1,G124),1, "Dirt", 2, "Water", 3, "Dirt")</f>
        <v>Water</v>
      </c>
      <c r="G124" s="133">
        <v>24</v>
      </c>
      <c r="H124" s="129"/>
      <c r="I124" s="22"/>
      <c r="J124" s="129"/>
      <c r="K124" s="129"/>
      <c r="L124" s="129"/>
      <c r="M124" s="129"/>
      <c r="N124" s="22"/>
      <c r="O124" s="22"/>
      <c r="P124" s="22"/>
      <c r="Q124" s="22"/>
      <c r="R124" s="22"/>
      <c r="S124" s="22"/>
      <c r="T124" s="22"/>
      <c r="U124" s="22"/>
      <c r="V124" s="22"/>
      <c r="W124" s="22"/>
      <c r="X124" s="22"/>
      <c r="Y124" s="22"/>
      <c r="Z124" s="22"/>
      <c r="AA124" s="22"/>
      <c r="AB124" s="22"/>
      <c r="AC124" s="22"/>
      <c r="AD124" s="22"/>
      <c r="AE124" s="22"/>
      <c r="AF124" s="6"/>
      <c r="AG124" s="6"/>
      <c r="AH124" s="6"/>
      <c r="AI124" s="6"/>
      <c r="AJ124" s="6"/>
      <c r="AK124" s="16"/>
      <c r="AL124" s="16"/>
      <c r="AM124" s="16"/>
      <c r="AN124" s="16"/>
      <c r="AO124" s="6"/>
      <c r="AP124" s="6"/>
      <c r="AQ124" s="6"/>
      <c r="AR124" s="6"/>
      <c r="AS124" s="6"/>
      <c r="AT124" s="6"/>
      <c r="AU124" s="6"/>
      <c r="AV124" s="6"/>
      <c r="AW124" s="6"/>
      <c r="AX124" s="6"/>
      <c r="AY124" s="6"/>
      <c r="AZ124" s="6"/>
      <c r="BA124" s="6"/>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row>
    <row r="125" spans="2:243" ht="23.25" customHeight="1">
      <c r="B125" s="15">
        <f t="shared" si="2"/>
        <v>53</v>
      </c>
      <c r="C125" s="15">
        <v>3</v>
      </c>
      <c r="D125" s="13">
        <v>2</v>
      </c>
      <c r="E125" s="135" t="str" cm="1">
        <f t="array" ref="E125">_xlfn.SWITCH(INDEX('Race Track'!$C$2:$AZ$2,1,G125),1, "Dirt", 2, "Water", 3, "Dirt")</f>
        <v>Dirt</v>
      </c>
      <c r="G125" s="133">
        <v>44</v>
      </c>
      <c r="H125" s="129"/>
      <c r="I125" s="22"/>
      <c r="J125" s="129"/>
      <c r="K125" s="129"/>
      <c r="L125" s="129"/>
      <c r="M125" s="129"/>
      <c r="N125" s="22"/>
      <c r="O125" s="22"/>
      <c r="P125" s="22"/>
      <c r="Q125" s="22"/>
      <c r="R125" s="22"/>
      <c r="S125" s="22"/>
      <c r="T125" s="22"/>
      <c r="U125" s="22"/>
      <c r="V125" s="22"/>
      <c r="W125" s="22"/>
      <c r="X125" s="22"/>
      <c r="Y125" s="22"/>
      <c r="Z125" s="22"/>
      <c r="AA125" s="22"/>
      <c r="AB125" s="22"/>
      <c r="AC125" s="22"/>
      <c r="AD125" s="22"/>
      <c r="AE125" s="22"/>
      <c r="AF125" s="6"/>
      <c r="AG125" s="6"/>
      <c r="AH125" s="6"/>
      <c r="AI125" s="6"/>
      <c r="AJ125" s="6"/>
      <c r="AK125" s="16"/>
      <c r="AL125" s="16"/>
      <c r="AM125" s="16"/>
      <c r="AN125" s="16"/>
      <c r="AO125" s="6"/>
      <c r="AP125" s="6"/>
      <c r="AQ125" s="6"/>
      <c r="AR125" s="6"/>
      <c r="AS125" s="6"/>
      <c r="AT125" s="6"/>
      <c r="AU125" s="6"/>
      <c r="AV125" s="6"/>
      <c r="AW125" s="6"/>
      <c r="AX125" s="6"/>
      <c r="AY125" s="6"/>
      <c r="AZ125" s="6"/>
      <c r="BA125" s="6"/>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row>
    <row r="126" spans="2:243" ht="23.25" customHeight="1">
      <c r="B126" s="15">
        <f t="shared" si="2"/>
        <v>54</v>
      </c>
      <c r="C126" s="15">
        <v>3</v>
      </c>
      <c r="D126" s="13">
        <v>2</v>
      </c>
      <c r="E126" s="135" t="str" cm="1">
        <f t="array" ref="E126">_xlfn.SWITCH(INDEX('Race Track'!$C$2:$AZ$2,1,G126),1, "Dirt", 2, "Water", 3, "Dirt")</f>
        <v>Dirt</v>
      </c>
      <c r="G126" s="133">
        <v>2</v>
      </c>
      <c r="H126" s="129"/>
      <c r="I126" s="22"/>
      <c r="J126" s="129"/>
      <c r="K126" s="129"/>
      <c r="L126" s="129"/>
      <c r="M126" s="129"/>
      <c r="N126" s="22"/>
      <c r="O126" s="22"/>
      <c r="P126" s="22"/>
      <c r="Q126" s="22"/>
      <c r="R126" s="22"/>
      <c r="S126" s="22"/>
      <c r="T126" s="22"/>
      <c r="U126" s="22"/>
      <c r="V126" s="22"/>
      <c r="W126" s="22"/>
      <c r="X126" s="22"/>
      <c r="Y126" s="22"/>
      <c r="Z126" s="22"/>
      <c r="AA126" s="22"/>
      <c r="AB126" s="22"/>
      <c r="AC126" s="22"/>
      <c r="AD126" s="22"/>
      <c r="AE126" s="22"/>
      <c r="AF126" s="6"/>
      <c r="AG126" s="6"/>
      <c r="AH126" s="6"/>
      <c r="AI126" s="6"/>
      <c r="AJ126" s="6"/>
      <c r="AK126" s="16"/>
      <c r="AL126" s="16"/>
      <c r="AM126" s="16"/>
      <c r="AN126" s="16"/>
      <c r="AO126" s="6"/>
      <c r="AP126" s="6"/>
      <c r="AQ126" s="6"/>
      <c r="AR126" s="6"/>
      <c r="AS126" s="6"/>
      <c r="AT126" s="6"/>
      <c r="AU126" s="6"/>
      <c r="AV126" s="6"/>
      <c r="AW126" s="6"/>
      <c r="AX126" s="6"/>
      <c r="AY126" s="6"/>
      <c r="AZ126" s="6"/>
      <c r="BA126" s="6"/>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row>
    <row r="127" spans="2:243" ht="23.25" customHeight="1">
      <c r="B127" s="15">
        <f t="shared" si="2"/>
        <v>55</v>
      </c>
      <c r="C127" s="15">
        <v>3</v>
      </c>
      <c r="D127" s="13">
        <v>2</v>
      </c>
      <c r="E127" s="135" t="str" cm="1">
        <f t="array" ref="E127">_xlfn.SWITCH(INDEX('Race Track'!$C$2:$AZ$2,1,G127),1, "Dirt", 2, "Water", 3, "Dirt")</f>
        <v>Dirt</v>
      </c>
      <c r="G127" s="133">
        <v>3</v>
      </c>
      <c r="H127" s="129"/>
      <c r="I127" s="22"/>
      <c r="J127" s="129"/>
      <c r="K127" s="129"/>
      <c r="L127" s="129"/>
      <c r="M127" s="129"/>
      <c r="N127" s="22"/>
      <c r="O127" s="22"/>
      <c r="P127" s="22"/>
      <c r="Q127" s="22"/>
      <c r="R127" s="22"/>
      <c r="S127" s="22"/>
      <c r="T127" s="22"/>
      <c r="U127" s="22"/>
      <c r="V127" s="22"/>
      <c r="W127" s="22"/>
      <c r="X127" s="22"/>
      <c r="Y127" s="22"/>
      <c r="Z127" s="22"/>
      <c r="AA127" s="22"/>
      <c r="AB127" s="22"/>
      <c r="AC127" s="22"/>
      <c r="AD127" s="22"/>
      <c r="AE127" s="22"/>
      <c r="AF127" s="6"/>
      <c r="AG127" s="6"/>
      <c r="AH127" s="6"/>
      <c r="AI127" s="6"/>
      <c r="AJ127" s="6"/>
      <c r="AK127" s="16"/>
      <c r="AL127" s="16"/>
      <c r="AM127" s="16"/>
      <c r="AN127" s="16"/>
      <c r="AO127" s="6"/>
      <c r="AP127" s="6"/>
      <c r="AQ127" s="6"/>
      <c r="AR127" s="6"/>
      <c r="AS127" s="6"/>
      <c r="AT127" s="6"/>
      <c r="AU127" s="6"/>
      <c r="AV127" s="6"/>
      <c r="AW127" s="6"/>
      <c r="AX127" s="6"/>
      <c r="AY127" s="6"/>
      <c r="AZ127" s="6"/>
      <c r="BA127" s="6"/>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row>
    <row r="128" spans="2:243" ht="23.25" customHeight="1">
      <c r="B128" s="15">
        <f t="shared" si="2"/>
        <v>56</v>
      </c>
      <c r="C128" s="15">
        <v>3</v>
      </c>
      <c r="D128" s="13">
        <v>2</v>
      </c>
      <c r="E128" s="135" t="str" cm="1">
        <f t="array" ref="E128">_xlfn.SWITCH(INDEX('Race Track'!$C$2:$AZ$2,1,G128),1, "Dirt", 2, "Water", 3, "Dirt")</f>
        <v>Dirt</v>
      </c>
      <c r="G128" s="133">
        <v>13</v>
      </c>
      <c r="H128" s="129"/>
      <c r="I128" s="22"/>
      <c r="J128" s="129"/>
      <c r="K128" s="129"/>
      <c r="L128" s="129"/>
      <c r="M128" s="129"/>
      <c r="N128" s="22"/>
      <c r="O128" s="22"/>
      <c r="P128" s="22"/>
      <c r="Q128" s="22"/>
      <c r="R128" s="22"/>
      <c r="S128" s="22"/>
      <c r="T128" s="22"/>
      <c r="U128" s="22"/>
      <c r="V128" s="22"/>
      <c r="W128" s="22"/>
      <c r="X128" s="22"/>
      <c r="Y128" s="22"/>
      <c r="Z128" s="22"/>
      <c r="AA128" s="22"/>
      <c r="AB128" s="22"/>
      <c r="AC128" s="22"/>
      <c r="AD128" s="22"/>
      <c r="AE128" s="22"/>
      <c r="AF128" s="6"/>
      <c r="AG128" s="6"/>
      <c r="AH128" s="6"/>
      <c r="AI128" s="6"/>
      <c r="AJ128" s="6"/>
      <c r="AK128" s="16"/>
      <c r="AL128" s="16"/>
      <c r="AM128" s="16"/>
      <c r="AN128" s="16"/>
      <c r="AO128" s="6"/>
      <c r="AP128" s="6"/>
      <c r="AQ128" s="6"/>
      <c r="AR128" s="6"/>
      <c r="AS128" s="6"/>
      <c r="AT128" s="6"/>
      <c r="AU128" s="6"/>
      <c r="AV128" s="6"/>
      <c r="AW128" s="6"/>
      <c r="AX128" s="6"/>
      <c r="AY128" s="6"/>
      <c r="AZ128" s="6"/>
      <c r="BA128" s="6"/>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row>
    <row r="129" spans="2:243" ht="23.25" customHeight="1">
      <c r="B129" s="15">
        <f t="shared" si="2"/>
        <v>57</v>
      </c>
      <c r="C129" s="15">
        <v>3</v>
      </c>
      <c r="D129" s="13">
        <v>2</v>
      </c>
      <c r="E129" s="135" t="str" cm="1">
        <f t="array" ref="E129">_xlfn.SWITCH(INDEX('Race Track'!$C$2:$AZ$2,1,G129),1, "Dirt", 2, "Water", 3, "Dirt")</f>
        <v>Dirt</v>
      </c>
      <c r="G129" s="133">
        <v>15</v>
      </c>
      <c r="H129" s="129"/>
      <c r="I129" s="22"/>
      <c r="J129" s="129"/>
      <c r="K129" s="129"/>
      <c r="L129" s="129"/>
      <c r="M129" s="129"/>
      <c r="N129" s="22"/>
      <c r="O129" s="22"/>
      <c r="P129" s="22"/>
      <c r="Q129" s="22"/>
      <c r="R129" s="22"/>
      <c r="S129" s="22"/>
      <c r="T129" s="22"/>
      <c r="U129" s="22"/>
      <c r="V129" s="22"/>
      <c r="W129" s="22"/>
      <c r="X129" s="22"/>
      <c r="Y129" s="22"/>
      <c r="Z129" s="22"/>
      <c r="AA129" s="22"/>
      <c r="AB129" s="22"/>
      <c r="AC129" s="22"/>
      <c r="AD129" s="22"/>
      <c r="AE129" s="22"/>
      <c r="AF129" s="6"/>
      <c r="AG129" s="6"/>
      <c r="AH129" s="6"/>
      <c r="AI129" s="6"/>
      <c r="AJ129" s="6"/>
      <c r="AK129" s="16"/>
      <c r="AL129" s="16"/>
      <c r="AM129" s="16"/>
      <c r="AN129" s="16"/>
      <c r="AO129" s="6"/>
      <c r="AP129" s="6"/>
      <c r="AQ129" s="6"/>
      <c r="AR129" s="6"/>
      <c r="AS129" s="6"/>
      <c r="AT129" s="6"/>
      <c r="AU129" s="6"/>
      <c r="AV129" s="6"/>
      <c r="AW129" s="6"/>
      <c r="AX129" s="6"/>
      <c r="AY129" s="6"/>
      <c r="AZ129" s="6"/>
      <c r="BA129" s="6"/>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row>
    <row r="130" spans="2:243" ht="23.25" customHeight="1">
      <c r="B130" s="15">
        <f t="shared" si="2"/>
        <v>58</v>
      </c>
      <c r="C130" s="15">
        <v>3</v>
      </c>
      <c r="D130" s="13">
        <v>2</v>
      </c>
      <c r="E130" s="135" t="str" cm="1">
        <f t="array" ref="E130">_xlfn.SWITCH(INDEX('Race Track'!$C$2:$AZ$2,1,G130),1, "Dirt", 2, "Water", 3, "Dirt")</f>
        <v>Dirt</v>
      </c>
      <c r="G130" s="133">
        <v>50</v>
      </c>
      <c r="H130" s="129"/>
      <c r="I130" s="22"/>
      <c r="J130" s="129"/>
      <c r="K130" s="129"/>
      <c r="L130" s="129"/>
      <c r="M130" s="129"/>
      <c r="N130" s="22"/>
      <c r="O130" s="22"/>
      <c r="P130" s="22"/>
      <c r="Q130" s="22"/>
      <c r="R130" s="22"/>
      <c r="S130" s="22"/>
      <c r="T130" s="22"/>
      <c r="U130" s="22"/>
      <c r="V130" s="22"/>
      <c r="W130" s="22"/>
      <c r="X130" s="22"/>
      <c r="Y130" s="22"/>
      <c r="Z130" s="22"/>
      <c r="AA130" s="22"/>
      <c r="AB130" s="22"/>
      <c r="AC130" s="22"/>
      <c r="AD130" s="22"/>
      <c r="AE130" s="22"/>
      <c r="AF130" s="6"/>
      <c r="AG130" s="6"/>
      <c r="AH130" s="6"/>
      <c r="AI130" s="6"/>
      <c r="AJ130" s="6"/>
      <c r="AK130" s="16"/>
      <c r="AL130" s="16"/>
      <c r="AM130" s="16"/>
      <c r="AN130" s="16"/>
      <c r="AO130" s="6"/>
      <c r="AP130" s="6"/>
      <c r="AQ130" s="6"/>
      <c r="AR130" s="6"/>
      <c r="AS130" s="6"/>
      <c r="AT130" s="6"/>
      <c r="AU130" s="6"/>
      <c r="AV130" s="6"/>
      <c r="AW130" s="6"/>
      <c r="AX130" s="6"/>
      <c r="AY130" s="6"/>
      <c r="AZ130" s="6"/>
      <c r="BA130" s="6"/>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row>
    <row r="131" spans="2:243" ht="23.25" customHeight="1">
      <c r="B131" s="15">
        <f t="shared" si="2"/>
        <v>59</v>
      </c>
      <c r="C131" s="15">
        <v>3</v>
      </c>
      <c r="D131" s="13">
        <v>2</v>
      </c>
      <c r="E131" s="135" t="str" cm="1">
        <f t="array" ref="E131">_xlfn.SWITCH(INDEX('Race Track'!$C$2:$AZ$2,1,G131),1, "Dirt", 2, "Water", 3, "Dirt")</f>
        <v>Water</v>
      </c>
      <c r="G131" s="133">
        <v>7</v>
      </c>
      <c r="H131" s="129"/>
      <c r="I131" s="22"/>
      <c r="J131" s="129"/>
      <c r="K131" s="129"/>
      <c r="L131" s="129"/>
      <c r="M131" s="129"/>
      <c r="N131" s="22"/>
      <c r="O131" s="22"/>
      <c r="P131" s="22"/>
      <c r="Q131" s="22"/>
      <c r="R131" s="22"/>
      <c r="S131" s="22"/>
      <c r="T131" s="22"/>
      <c r="U131" s="22"/>
      <c r="V131" s="22"/>
      <c r="W131" s="22"/>
      <c r="X131" s="22"/>
      <c r="Y131" s="22"/>
      <c r="Z131" s="22"/>
      <c r="AA131" s="22"/>
      <c r="AB131" s="22"/>
      <c r="AC131" s="22"/>
      <c r="AD131" s="22"/>
      <c r="AE131" s="22"/>
      <c r="AF131" s="6"/>
      <c r="AG131" s="6"/>
      <c r="AH131" s="6"/>
      <c r="AI131" s="6"/>
      <c r="AJ131" s="6"/>
      <c r="AK131" s="16"/>
      <c r="AL131" s="16"/>
      <c r="AM131" s="16"/>
      <c r="AN131" s="16"/>
      <c r="AO131" s="6"/>
      <c r="AP131" s="6"/>
      <c r="AQ131" s="6"/>
      <c r="AR131" s="6"/>
      <c r="AS131" s="6"/>
      <c r="AT131" s="6"/>
      <c r="AU131" s="6"/>
      <c r="AV131" s="6"/>
      <c r="AW131" s="6"/>
      <c r="AX131" s="6"/>
      <c r="AY131" s="6"/>
      <c r="AZ131" s="6"/>
      <c r="BA131" s="6"/>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row>
    <row r="132" spans="2:243" ht="23.25" customHeight="1">
      <c r="B132" s="15">
        <f t="shared" si="2"/>
        <v>60</v>
      </c>
      <c r="C132" s="15">
        <v>3</v>
      </c>
      <c r="D132" s="13">
        <v>2</v>
      </c>
      <c r="E132" s="135" t="str" cm="1">
        <f t="array" ref="E132">_xlfn.SWITCH(INDEX('Race Track'!$C$2:$AZ$2,1,G132),1, "Dirt", 2, "Water", 3, "Dirt")</f>
        <v>Dirt</v>
      </c>
      <c r="G132" s="133">
        <v>35</v>
      </c>
      <c r="H132" s="129"/>
      <c r="I132" s="22"/>
      <c r="J132" s="129"/>
      <c r="K132" s="129"/>
      <c r="L132" s="129"/>
      <c r="M132" s="129"/>
      <c r="N132" s="22"/>
      <c r="O132" s="22"/>
      <c r="P132" s="22"/>
      <c r="Q132" s="22"/>
      <c r="R132" s="22"/>
      <c r="S132" s="22"/>
      <c r="T132" s="22"/>
      <c r="U132" s="22"/>
      <c r="V132" s="22"/>
      <c r="W132" s="22"/>
      <c r="X132" s="22"/>
      <c r="Y132" s="22"/>
      <c r="Z132" s="22"/>
      <c r="AA132" s="22"/>
      <c r="AB132" s="22"/>
      <c r="AC132" s="22"/>
      <c r="AD132" s="22"/>
      <c r="AE132" s="22"/>
      <c r="AF132" s="6"/>
      <c r="AG132" s="6"/>
      <c r="AH132" s="6"/>
      <c r="AI132" s="6"/>
      <c r="AJ132" s="6"/>
      <c r="AK132" s="6"/>
      <c r="AL132" s="16"/>
      <c r="AM132" s="6"/>
      <c r="AN132" s="16"/>
      <c r="AO132" s="6"/>
      <c r="AP132" s="6"/>
      <c r="AQ132" s="6"/>
      <c r="AR132" s="6"/>
      <c r="AS132" s="6"/>
      <c r="AT132" s="6"/>
      <c r="AU132" s="6"/>
      <c r="AV132" s="6"/>
      <c r="AW132" s="6"/>
      <c r="AX132" s="6"/>
      <c r="AY132" s="6"/>
      <c r="AZ132" s="6"/>
      <c r="BA132" s="6"/>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row>
    <row r="133" spans="2:243" ht="15.75" thickBot="1">
      <c r="J133" s="129"/>
      <c r="K133" s="129"/>
      <c r="L133" s="129"/>
      <c r="M133" s="129"/>
      <c r="N133" s="4"/>
      <c r="O133" s="4"/>
      <c r="U133" s="4"/>
      <c r="V133" s="4"/>
      <c r="W133" s="4"/>
      <c r="AK133" s="6"/>
      <c r="AL133" s="4"/>
      <c r="AM133" s="6"/>
      <c r="AN133" s="4"/>
    </row>
    <row r="134" spans="2:243" ht="20.100000000000001" customHeight="1" thickBot="1">
      <c r="B134" s="226" t="s">
        <v>7</v>
      </c>
      <c r="C134" s="139" t="s">
        <v>36</v>
      </c>
      <c r="D134" s="21" t="s">
        <v>1520</v>
      </c>
      <c r="I134" s="1"/>
      <c r="O134" s="4"/>
      <c r="P134" s="4"/>
      <c r="Z134" s="4"/>
      <c r="AA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row>
    <row r="135" spans="2:243" ht="15" customHeight="1">
      <c r="I135" s="1"/>
      <c r="N135" s="4"/>
      <c r="O135" s="4"/>
      <c r="P135" s="4"/>
      <c r="Z135" s="4"/>
      <c r="AA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row>
    <row r="136" spans="2:243" ht="14.85" customHeight="1">
      <c r="B136" s="9" t="s">
        <v>1736</v>
      </c>
      <c r="H136" s="22"/>
      <c r="I136" s="1"/>
      <c r="N136" s="4"/>
      <c r="O136" s="4"/>
      <c r="P136" s="4"/>
      <c r="Q136" s="5"/>
      <c r="R136" s="5"/>
      <c r="S136" s="5"/>
      <c r="T136" s="5"/>
      <c r="U136" s="5"/>
      <c r="V136" s="5"/>
      <c r="W136" s="5"/>
      <c r="X136" s="5"/>
      <c r="Y136" s="5"/>
      <c r="Z136" s="4"/>
      <c r="AA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row>
    <row r="137" spans="2:243" ht="14.85" customHeight="1">
      <c r="B137" s="136" t="s">
        <v>1521</v>
      </c>
      <c r="H137" s="22"/>
      <c r="I137" s="1"/>
      <c r="N137" s="4"/>
      <c r="O137" s="4"/>
      <c r="P137" s="4"/>
      <c r="Q137" s="5"/>
      <c r="R137" s="5"/>
      <c r="S137" s="5"/>
      <c r="T137" s="5"/>
      <c r="U137" s="5"/>
      <c r="V137" s="5"/>
      <c r="W137" s="5"/>
      <c r="X137" s="5"/>
      <c r="Y137" s="5"/>
      <c r="Z137" s="4"/>
      <c r="AA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row>
    <row r="138" spans="2:243" ht="14.85" customHeight="1">
      <c r="B138" s="136" t="s">
        <v>1683</v>
      </c>
      <c r="H138" s="22"/>
      <c r="I138" s="1"/>
      <c r="N138" s="4"/>
      <c r="O138" s="4"/>
      <c r="P138" s="4"/>
      <c r="Q138" s="5"/>
      <c r="R138" s="5"/>
      <c r="S138" s="5"/>
      <c r="T138" s="5"/>
      <c r="U138" s="5"/>
      <c r="V138" s="5"/>
      <c r="W138" s="5"/>
      <c r="X138" s="5"/>
      <c r="Y138" s="5"/>
      <c r="Z138" s="4"/>
      <c r="AA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row>
    <row r="139" spans="2:243" ht="14.85" customHeight="1">
      <c r="B139" s="136"/>
      <c r="H139" s="22"/>
      <c r="I139" s="1"/>
      <c r="N139" s="4"/>
      <c r="O139" s="4"/>
      <c r="P139" s="4"/>
      <c r="Q139" s="5"/>
      <c r="R139" s="5"/>
      <c r="S139" s="5"/>
      <c r="T139" s="5"/>
      <c r="U139" s="5"/>
      <c r="V139" s="5"/>
      <c r="W139" s="5"/>
      <c r="X139" s="5"/>
      <c r="Y139" s="5"/>
      <c r="Z139" s="4"/>
      <c r="AA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row>
    <row r="140" spans="2:243" ht="14.85" customHeight="1">
      <c r="B140" s="9" t="str">
        <f>"Example4: What is the speed of "&amp;G147&amp;" while running through track section #"&amp;H147&amp;"?"</f>
        <v>Example4: What is the speed of Nimble Nighthawk while running through track section #44?</v>
      </c>
      <c r="H140" s="22"/>
      <c r="I140" s="22"/>
      <c r="N140" s="4"/>
      <c r="O140" s="4"/>
      <c r="P140" s="4"/>
      <c r="Q140" s="5"/>
      <c r="R140" s="5"/>
      <c r="S140" s="5"/>
      <c r="T140" s="5"/>
      <c r="U140" s="5"/>
      <c r="V140" s="5"/>
      <c r="W140" s="5"/>
      <c r="X140" s="5"/>
      <c r="Y140" s="5"/>
      <c r="Z140" s="4"/>
      <c r="AA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row>
    <row r="141" spans="2:243" ht="14.85" customHeight="1">
      <c r="B141" s="265" t="s">
        <v>1737</v>
      </c>
      <c r="C141" s="4"/>
      <c r="H141" s="22"/>
      <c r="I141" s="22"/>
      <c r="N141" s="4"/>
      <c r="O141" s="4"/>
      <c r="P141" s="4"/>
      <c r="Q141" s="5"/>
      <c r="R141" s="5"/>
      <c r="S141" s="5"/>
      <c r="T141" s="5"/>
      <c r="U141" s="5"/>
      <c r="V141" s="5"/>
      <c r="W141" s="5"/>
      <c r="X141" s="5"/>
      <c r="Y141" s="5"/>
      <c r="Z141" s="4"/>
      <c r="AA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row>
    <row r="142" spans="2:243" ht="14.85" customHeight="1">
      <c r="B142" s="265" t="s">
        <v>1738</v>
      </c>
      <c r="H142" s="22"/>
      <c r="I142" s="22"/>
      <c r="M142" s="4"/>
      <c r="N142" s="4"/>
      <c r="O142" s="4"/>
      <c r="P142" s="4"/>
      <c r="Q142" s="5"/>
      <c r="R142" s="5"/>
      <c r="S142" s="5"/>
      <c r="T142" s="5"/>
      <c r="U142" s="5"/>
      <c r="V142" s="5"/>
      <c r="W142" s="5"/>
      <c r="X142" s="5"/>
      <c r="Y142" s="5"/>
      <c r="Z142" s="4"/>
      <c r="AA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row>
    <row r="143" spans="2:243" ht="14.85" customHeight="1">
      <c r="B143" s="265" t="s">
        <v>1739</v>
      </c>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row>
    <row r="144" spans="2:243" ht="15.75" thickBot="1">
      <c r="B144" s="9"/>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5"/>
      <c r="AG144" s="5"/>
      <c r="AH144" s="5"/>
      <c r="AI144" s="5"/>
      <c r="AJ144" s="5"/>
      <c r="AK144" s="5"/>
      <c r="AL144" s="5"/>
      <c r="AM144" s="5"/>
      <c r="AN144" s="5"/>
      <c r="AO144" s="5"/>
      <c r="AP144" s="6"/>
      <c r="AR144" s="6"/>
      <c r="AT144" s="6"/>
      <c r="AV144" s="6"/>
      <c r="AX144" s="6"/>
      <c r="AZ144" s="6"/>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row>
    <row r="145" spans="2:243" ht="28.5" customHeight="1" thickBot="1">
      <c r="B145" s="227" t="s">
        <v>9</v>
      </c>
      <c r="C145" s="228" t="s">
        <v>2</v>
      </c>
      <c r="D145" s="229" t="s">
        <v>3</v>
      </c>
      <c r="E145" s="222" t="s">
        <v>4</v>
      </c>
      <c r="G145" s="222" t="s">
        <v>1478</v>
      </c>
      <c r="H145" s="222" t="s">
        <v>1740</v>
      </c>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6"/>
      <c r="AG145" s="6"/>
      <c r="AH145" s="6"/>
      <c r="AI145" s="6"/>
      <c r="AJ145" s="6"/>
      <c r="AK145" s="4"/>
      <c r="AL145" s="4"/>
      <c r="AM145" s="4"/>
      <c r="AN145" s="4"/>
      <c r="AO145" s="6"/>
      <c r="AP145" s="6"/>
      <c r="AQ145" s="6"/>
      <c r="AR145" s="6"/>
      <c r="AS145" s="6"/>
      <c r="AT145" s="6"/>
      <c r="AU145" s="6"/>
      <c r="AV145" s="6"/>
      <c r="AW145" s="6"/>
      <c r="AX145" s="6"/>
      <c r="AY145" s="6"/>
      <c r="AZ145" s="6"/>
      <c r="BA145" s="6"/>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row>
    <row r="146" spans="2:243">
      <c r="B146" s="1"/>
      <c r="C146" s="1"/>
      <c r="D146" s="1"/>
      <c r="E146" s="1"/>
      <c r="G146" s="4"/>
      <c r="H146" s="4"/>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6"/>
      <c r="AG146" s="6"/>
      <c r="AH146" s="6"/>
      <c r="AI146" s="6"/>
      <c r="AJ146" s="6"/>
      <c r="AK146" s="4"/>
      <c r="AL146" s="4"/>
      <c r="AM146" s="4"/>
      <c r="AN146" s="4"/>
      <c r="AO146" s="6"/>
      <c r="AP146" s="6"/>
      <c r="AQ146" s="6"/>
      <c r="AR146" s="6"/>
      <c r="AS146" s="6"/>
      <c r="AT146" s="6"/>
      <c r="AU146" s="6"/>
      <c r="AV146" s="6"/>
      <c r="AW146" s="6"/>
      <c r="AX146" s="6"/>
      <c r="AY146" s="6"/>
      <c r="AZ146" s="6"/>
      <c r="BA146" s="6"/>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row>
    <row r="147" spans="2:243" ht="24" customHeight="1">
      <c r="B147" s="11" t="s">
        <v>19</v>
      </c>
      <c r="C147" s="12">
        <v>4</v>
      </c>
      <c r="D147" s="13">
        <v>0</v>
      </c>
      <c r="E147" s="137">
        <v>12.96</v>
      </c>
      <c r="G147" s="133" t="s">
        <v>1507</v>
      </c>
      <c r="H147" s="133">
        <v>44</v>
      </c>
      <c r="I147" s="22"/>
      <c r="J147" s="137" cm="1">
        <f t="array" ref="J147">_xlfn.XLOOKUP(G147,tblRace[Horse Name],tblRace[Base Speed
(Seconds / furlough)]) * _xlfn.SWITCH(INDEX('Race Track'!$C$2:$AZ$2,1,H147),1,1,2,(1-_xlfn.XLOOKUP(G147,tblRace[Horse Name],tblRace[Speed Change, Water])),3,(1-_xlfn.XLOOKUP(G147,tblRace[Horse Name],tblRace[Speed Change, Mud])))</f>
        <v>19.439999999999998</v>
      </c>
      <c r="K147" s="278" t="s">
        <v>1752</v>
      </c>
      <c r="L147" s="22"/>
      <c r="M147" s="22"/>
      <c r="N147" s="22"/>
      <c r="O147" s="22"/>
      <c r="P147" s="22"/>
      <c r="Q147" s="22"/>
      <c r="R147" s="22"/>
      <c r="S147" s="22"/>
      <c r="T147" s="22"/>
      <c r="U147" s="22"/>
      <c r="V147" s="22"/>
      <c r="W147" s="22"/>
      <c r="X147" s="22"/>
      <c r="Y147" s="22"/>
      <c r="Z147" s="22"/>
      <c r="AA147" s="22"/>
      <c r="AB147" s="22"/>
      <c r="AC147" s="22"/>
      <c r="AD147" s="22"/>
      <c r="AE147" s="22"/>
      <c r="AF147" s="6"/>
      <c r="AG147" s="6"/>
      <c r="AH147" s="6"/>
      <c r="AI147" s="6"/>
      <c r="AJ147" s="6"/>
      <c r="AK147" s="16"/>
      <c r="AL147" s="16"/>
      <c r="AM147" s="16"/>
      <c r="AN147" s="16"/>
      <c r="AO147" s="6"/>
      <c r="AP147" s="6"/>
      <c r="AQ147" s="6"/>
      <c r="AR147" s="6"/>
      <c r="AS147" s="6"/>
      <c r="AT147" s="6"/>
      <c r="AU147" s="6"/>
      <c r="AV147" s="6"/>
      <c r="AW147" s="6"/>
      <c r="AX147" s="6"/>
      <c r="AY147" s="6"/>
      <c r="AZ147" s="6"/>
      <c r="BA147" s="6"/>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row>
    <row r="148" spans="2:243">
      <c r="B148" s="1"/>
      <c r="C148" s="1"/>
      <c r="D148" s="1"/>
      <c r="E148" s="1"/>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6"/>
      <c r="AG148" s="6"/>
      <c r="AH148" s="6"/>
      <c r="AI148" s="6"/>
      <c r="AJ148" s="6"/>
      <c r="AK148" s="16"/>
      <c r="AL148" s="16"/>
      <c r="AM148" s="16"/>
      <c r="AN148" s="16"/>
      <c r="AO148" s="6"/>
      <c r="AP148" s="6"/>
      <c r="AQ148" s="6"/>
      <c r="AR148" s="6"/>
      <c r="AS148" s="6"/>
      <c r="AT148" s="6"/>
      <c r="AU148" s="6"/>
      <c r="AV148" s="6"/>
      <c r="AW148" s="6"/>
      <c r="AX148" s="6"/>
      <c r="AY148" s="6"/>
      <c r="AZ148" s="6"/>
      <c r="BA148" s="6"/>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row>
    <row r="149" spans="2:243" ht="23.25" customHeight="1">
      <c r="B149" s="15">
        <v>61</v>
      </c>
      <c r="C149" s="15">
        <v>4</v>
      </c>
      <c r="D149" s="13">
        <v>3</v>
      </c>
      <c r="E149" s="138" cm="1">
        <f t="array" ref="E149">_xlfn.XLOOKUP(G149,tblRace[Horse Name],tblRace[Base Speed
(Seconds / furlough)]) * _xlfn.SWITCH(INDEX('Race Track'!$C$2:$AZ$2,1,H149),1,1,2,(1-_xlfn.XLOOKUP(G149,tblRace[Horse Name],tblRace[Speed Change, Water])),3,(1-_xlfn.XLOOKUP(G149,tblRace[Horse Name],tblRace[Speed Change, Mud])))</f>
        <v>10.319999999999999</v>
      </c>
      <c r="G149" s="133" t="s">
        <v>1494</v>
      </c>
      <c r="H149" s="133">
        <v>24</v>
      </c>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6"/>
      <c r="AG149" s="6"/>
      <c r="AH149" s="6"/>
      <c r="AI149" s="6"/>
      <c r="AJ149" s="6"/>
      <c r="AK149" s="16"/>
      <c r="AL149" s="16"/>
      <c r="AM149" s="16"/>
      <c r="AN149" s="16"/>
      <c r="AO149" s="6"/>
      <c r="AP149" s="6"/>
      <c r="AQ149" s="6"/>
      <c r="AR149" s="6"/>
      <c r="AS149" s="6"/>
      <c r="AT149" s="6"/>
      <c r="AU149" s="6"/>
      <c r="AV149" s="6"/>
      <c r="AW149" s="6"/>
      <c r="AX149" s="6"/>
      <c r="AY149" s="6"/>
      <c r="AZ149" s="6"/>
      <c r="BA149" s="6"/>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row>
    <row r="150" spans="2:243" ht="23.25" customHeight="1">
      <c r="B150" s="15">
        <f>B149+1</f>
        <v>62</v>
      </c>
      <c r="C150" s="15">
        <v>4</v>
      </c>
      <c r="D150" s="13">
        <v>3</v>
      </c>
      <c r="E150" s="138" cm="1">
        <f t="array" ref="E150">_xlfn.XLOOKUP(G150,tblRace[Horse Name],tblRace[Base Speed
(Seconds / furlough)]) * _xlfn.SWITCH(INDEX('Race Track'!$C$2:$AZ$2,1,H150),1,1,2,(1-_xlfn.XLOOKUP(G150,tblRace[Horse Name],tblRace[Speed Change, Water])),3,(1-_xlfn.XLOOKUP(G150,tblRace[Horse Name],tblRace[Speed Change, Mud])))</f>
        <v>16.72</v>
      </c>
      <c r="G150" s="133" t="s">
        <v>1503</v>
      </c>
      <c r="H150" s="133">
        <v>9</v>
      </c>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6"/>
      <c r="AG150" s="6"/>
      <c r="AH150" s="6"/>
      <c r="AI150" s="6"/>
      <c r="AJ150" s="6"/>
      <c r="AK150" s="16"/>
      <c r="AL150" s="16"/>
      <c r="AM150" s="16"/>
      <c r="AN150" s="16"/>
      <c r="AO150" s="6"/>
      <c r="AP150" s="6"/>
      <c r="AQ150" s="6"/>
      <c r="AR150" s="6"/>
      <c r="AS150" s="6"/>
      <c r="AT150" s="6"/>
      <c r="AU150" s="6"/>
      <c r="AV150" s="6"/>
      <c r="AW150" s="6"/>
      <c r="AX150" s="6"/>
      <c r="AY150" s="6"/>
      <c r="AZ150" s="6"/>
      <c r="BA150" s="6"/>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row>
    <row r="151" spans="2:243" ht="23.25" customHeight="1">
      <c r="B151" s="15">
        <f>B150+1</f>
        <v>63</v>
      </c>
      <c r="C151" s="15">
        <v>4</v>
      </c>
      <c r="D151" s="13">
        <v>3</v>
      </c>
      <c r="E151" s="138" cm="1">
        <f t="array" ref="E151">_xlfn.XLOOKUP(G151,tblRace[Horse Name],tblRace[Base Speed
(Seconds / furlough)]) * _xlfn.SWITCH(INDEX('Race Track'!$C$2:$AZ$2,1,H151),1,1,2,(1-_xlfn.XLOOKUP(G151,tblRace[Horse Name],tblRace[Speed Change, Water])),3,(1-_xlfn.XLOOKUP(G151,tblRace[Horse Name],tblRace[Speed Change, Mud])))</f>
        <v>10.6</v>
      </c>
      <c r="G151" s="133" t="s">
        <v>1522</v>
      </c>
      <c r="H151" s="133">
        <v>42</v>
      </c>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6"/>
      <c r="AG151" s="6"/>
      <c r="AH151" s="6"/>
      <c r="AI151" s="6"/>
      <c r="AJ151" s="6"/>
      <c r="AK151" s="16"/>
      <c r="AL151" s="16"/>
      <c r="AM151" s="16"/>
      <c r="AN151" s="16"/>
      <c r="AO151" s="6"/>
      <c r="AP151" s="6"/>
      <c r="AQ151" s="6"/>
      <c r="AR151" s="6"/>
      <c r="AS151" s="6"/>
      <c r="AT151" s="6"/>
      <c r="AU151" s="6"/>
      <c r="AV151" s="6"/>
      <c r="AW151" s="6"/>
      <c r="AX151" s="6"/>
      <c r="AY151" s="6"/>
      <c r="AZ151" s="6"/>
      <c r="BA151" s="6"/>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row>
    <row r="152" spans="2:243" ht="23.25" customHeight="1">
      <c r="B152" s="15">
        <f t="shared" ref="B152:B168" si="3">B151+1</f>
        <v>64</v>
      </c>
      <c r="C152" s="15">
        <v>4</v>
      </c>
      <c r="D152" s="13">
        <v>3</v>
      </c>
      <c r="E152" s="138" cm="1">
        <f t="array" ref="E152">_xlfn.XLOOKUP(G152,tblRace[Horse Name],tblRace[Base Speed
(Seconds / furlough)]) * _xlfn.SWITCH(INDEX('Race Track'!$C$2:$AZ$2,1,H152),1,1,2,(1-_xlfn.XLOOKUP(G152,tblRace[Horse Name],tblRace[Speed Change, Water])),3,(1-_xlfn.XLOOKUP(G152,tblRace[Horse Name],tblRace[Speed Change, Mud])))</f>
        <v>15</v>
      </c>
      <c r="G152" s="133" t="s">
        <v>1516</v>
      </c>
      <c r="H152" s="133">
        <v>34</v>
      </c>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6"/>
      <c r="AG152" s="6"/>
      <c r="AH152" s="6"/>
      <c r="AI152" s="6"/>
      <c r="AJ152" s="6"/>
      <c r="AK152" s="16"/>
      <c r="AL152" s="16"/>
      <c r="AM152" s="16"/>
      <c r="AN152" s="16"/>
      <c r="AO152" s="6"/>
      <c r="AP152" s="6"/>
      <c r="AQ152" s="6"/>
      <c r="AR152" s="6"/>
      <c r="AS152" s="6"/>
      <c r="AT152" s="6"/>
      <c r="AU152" s="6"/>
      <c r="AV152" s="6"/>
      <c r="AW152" s="6"/>
      <c r="AX152" s="6"/>
      <c r="AY152" s="6"/>
      <c r="AZ152" s="6"/>
      <c r="BA152" s="6"/>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row>
    <row r="153" spans="2:243" ht="23.25" customHeight="1">
      <c r="B153" s="15">
        <f t="shared" si="3"/>
        <v>65</v>
      </c>
      <c r="C153" s="15">
        <v>4</v>
      </c>
      <c r="D153" s="13">
        <v>3</v>
      </c>
      <c r="E153" s="138" cm="1">
        <f t="array" ref="E153">_xlfn.XLOOKUP(G153,tblRace[Horse Name],tblRace[Base Speed
(Seconds / furlough)]) * _xlfn.SWITCH(INDEX('Race Track'!$C$2:$AZ$2,1,H153),1,1,2,(1-_xlfn.XLOOKUP(G153,tblRace[Horse Name],tblRace[Speed Change, Water])),3,(1-_xlfn.XLOOKUP(G153,tblRace[Horse Name],tblRace[Speed Change, Mud])))</f>
        <v>17</v>
      </c>
      <c r="G153" s="133" t="s">
        <v>1523</v>
      </c>
      <c r="H153" s="133">
        <v>35</v>
      </c>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6"/>
      <c r="AG153" s="6"/>
      <c r="AH153" s="6"/>
      <c r="AI153" s="6"/>
      <c r="AJ153" s="6"/>
      <c r="AK153" s="16"/>
      <c r="AL153" s="16"/>
      <c r="AM153" s="16"/>
      <c r="AN153" s="16"/>
      <c r="AO153" s="6"/>
      <c r="AP153" s="6"/>
      <c r="AQ153" s="6"/>
      <c r="AR153" s="6"/>
      <c r="AS153" s="6"/>
      <c r="AT153" s="6"/>
      <c r="AU153" s="6"/>
      <c r="AV153" s="6"/>
      <c r="AW153" s="6"/>
      <c r="AX153" s="6"/>
      <c r="AY153" s="6"/>
      <c r="AZ153" s="6"/>
      <c r="BA153" s="6"/>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row>
    <row r="154" spans="2:243" ht="23.25" customHeight="1">
      <c r="B154" s="15">
        <f t="shared" si="3"/>
        <v>66</v>
      </c>
      <c r="C154" s="15">
        <v>4</v>
      </c>
      <c r="D154" s="13">
        <v>3</v>
      </c>
      <c r="E154" s="138" cm="1">
        <f t="array" ref="E154">_xlfn.XLOOKUP(G154,tblRace[Horse Name],tblRace[Base Speed
(Seconds / furlough)]) * _xlfn.SWITCH(INDEX('Race Track'!$C$2:$AZ$2,1,H154),1,1,2,(1-_xlfn.XLOOKUP(G154,tblRace[Horse Name],tblRace[Speed Change, Water])),3,(1-_xlfn.XLOOKUP(G154,tblRace[Horse Name],tblRace[Speed Change, Mud])))</f>
        <v>17.399999999999999</v>
      </c>
      <c r="G154" s="133" t="s">
        <v>1524</v>
      </c>
      <c r="H154" s="133">
        <v>31</v>
      </c>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6"/>
      <c r="AG154" s="6"/>
      <c r="AH154" s="6"/>
      <c r="AI154" s="6"/>
      <c r="AJ154" s="6"/>
      <c r="AK154" s="16"/>
      <c r="AL154" s="16"/>
      <c r="AM154" s="16"/>
      <c r="AN154" s="16"/>
      <c r="AO154" s="6"/>
      <c r="AP154" s="6"/>
      <c r="AQ154" s="6"/>
      <c r="AR154" s="6"/>
      <c r="AS154" s="6"/>
      <c r="AT154" s="6"/>
      <c r="AU154" s="6"/>
      <c r="AV154" s="6"/>
      <c r="AW154" s="6"/>
      <c r="AX154" s="6"/>
      <c r="AY154" s="6"/>
      <c r="AZ154" s="6"/>
      <c r="BA154" s="6"/>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row>
    <row r="155" spans="2:243" ht="23.25" customHeight="1">
      <c r="B155" s="15">
        <f t="shared" si="3"/>
        <v>67</v>
      </c>
      <c r="C155" s="15">
        <v>4</v>
      </c>
      <c r="D155" s="13">
        <v>3</v>
      </c>
      <c r="E155" s="138" cm="1">
        <f t="array" ref="E155">_xlfn.XLOOKUP(G155,tblRace[Horse Name],tblRace[Base Speed
(Seconds / furlough)]) * _xlfn.SWITCH(INDEX('Race Track'!$C$2:$AZ$2,1,H155),1,1,2,(1-_xlfn.XLOOKUP(G155,tblRace[Horse Name],tblRace[Speed Change, Water])),3,(1-_xlfn.XLOOKUP(G155,tblRace[Horse Name],tblRace[Speed Change, Mud])))</f>
        <v>14.8</v>
      </c>
      <c r="G155" s="133" t="s">
        <v>1525</v>
      </c>
      <c r="H155" s="133">
        <v>36</v>
      </c>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6"/>
      <c r="AG155" s="6"/>
      <c r="AH155" s="6"/>
      <c r="AI155" s="6"/>
      <c r="AJ155" s="6"/>
      <c r="AK155" s="16"/>
      <c r="AL155" s="16"/>
      <c r="AM155" s="16"/>
      <c r="AN155" s="16"/>
      <c r="AO155" s="6"/>
      <c r="AP155" s="6"/>
      <c r="AQ155" s="6"/>
      <c r="AR155" s="6"/>
      <c r="AS155" s="6"/>
      <c r="AT155" s="6"/>
      <c r="AU155" s="6"/>
      <c r="AV155" s="6"/>
      <c r="AW155" s="6"/>
      <c r="AX155" s="6"/>
      <c r="AY155" s="6"/>
      <c r="AZ155" s="6"/>
      <c r="BA155" s="6"/>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row>
    <row r="156" spans="2:243" ht="23.25" customHeight="1">
      <c r="B156" s="15">
        <f t="shared" si="3"/>
        <v>68</v>
      </c>
      <c r="C156" s="15">
        <v>4</v>
      </c>
      <c r="D156" s="13">
        <v>3</v>
      </c>
      <c r="E156" s="138" cm="1">
        <f t="array" ref="E156">_xlfn.XLOOKUP(G156,tblRace[Horse Name],tblRace[Base Speed
(Seconds / furlough)]) * _xlfn.SWITCH(INDEX('Race Track'!$C$2:$AZ$2,1,H156),1,1,2,(1-_xlfn.XLOOKUP(G156,tblRace[Horse Name],tblRace[Speed Change, Water])),3,(1-_xlfn.XLOOKUP(G156,tblRace[Horse Name],tblRace[Speed Change, Mud])))</f>
        <v>18.600000000000001</v>
      </c>
      <c r="G156" s="133" t="s">
        <v>1526</v>
      </c>
      <c r="H156" s="133">
        <v>47</v>
      </c>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6"/>
      <c r="AG156" s="6"/>
      <c r="AH156" s="6"/>
      <c r="AI156" s="6"/>
      <c r="AJ156" s="6"/>
      <c r="AK156" s="16"/>
      <c r="AL156" s="16"/>
      <c r="AM156" s="16"/>
      <c r="AN156" s="16"/>
      <c r="AO156" s="6"/>
      <c r="AP156" s="6"/>
      <c r="AQ156" s="6"/>
      <c r="AR156" s="6"/>
      <c r="AS156" s="6"/>
      <c r="AT156" s="6"/>
      <c r="AU156" s="6"/>
      <c r="AV156" s="6"/>
      <c r="AW156" s="6"/>
      <c r="AX156" s="6"/>
      <c r="AY156" s="6"/>
      <c r="AZ156" s="6"/>
      <c r="BA156" s="6"/>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row>
    <row r="157" spans="2:243" ht="23.25" customHeight="1">
      <c r="B157" s="15">
        <f t="shared" si="3"/>
        <v>69</v>
      </c>
      <c r="C157" s="15">
        <v>4</v>
      </c>
      <c r="D157" s="13">
        <v>3</v>
      </c>
      <c r="E157" s="138" cm="1">
        <f t="array" ref="E157">_xlfn.XLOOKUP(G157,tblRace[Horse Name],tblRace[Base Speed
(Seconds / furlough)]) * _xlfn.SWITCH(INDEX('Race Track'!$C$2:$AZ$2,1,H157),1,1,2,(1-_xlfn.XLOOKUP(G157,tblRace[Horse Name],tblRace[Speed Change, Water])),3,(1-_xlfn.XLOOKUP(G157,tblRace[Horse Name],tblRace[Speed Change, Mud])))</f>
        <v>18.2</v>
      </c>
      <c r="G157" s="133" t="s">
        <v>1527</v>
      </c>
      <c r="H157" s="133">
        <v>49</v>
      </c>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6"/>
      <c r="AG157" s="6"/>
      <c r="AH157" s="6"/>
      <c r="AI157" s="6"/>
      <c r="AJ157" s="6"/>
      <c r="AK157" s="16"/>
      <c r="AL157" s="16"/>
      <c r="AM157" s="16"/>
      <c r="AN157" s="16"/>
      <c r="AO157" s="6"/>
      <c r="AP157" s="6"/>
      <c r="AQ157" s="6"/>
      <c r="AR157" s="6"/>
      <c r="AS157" s="6"/>
      <c r="AT157" s="6"/>
      <c r="AU157" s="6"/>
      <c r="AV157" s="6"/>
      <c r="AW157" s="6"/>
      <c r="AX157" s="6"/>
      <c r="AY157" s="6"/>
      <c r="AZ157" s="6"/>
      <c r="BA157" s="6"/>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row>
    <row r="158" spans="2:243" ht="23.25" customHeight="1">
      <c r="B158" s="15">
        <f t="shared" si="3"/>
        <v>70</v>
      </c>
      <c r="C158" s="15">
        <v>4</v>
      </c>
      <c r="D158" s="13">
        <v>3</v>
      </c>
      <c r="E158" s="138" cm="1">
        <f t="array" ref="E158">_xlfn.XLOOKUP(G158,tblRace[Horse Name],tblRace[Base Speed
(Seconds / furlough)]) * _xlfn.SWITCH(INDEX('Race Track'!$C$2:$AZ$2,1,H158),1,1,2,(1-_xlfn.XLOOKUP(G158,tblRace[Horse Name],tblRace[Speed Change, Water])),3,(1-_xlfn.XLOOKUP(G158,tblRace[Horse Name],tblRace[Speed Change, Mud])))</f>
        <v>10.08</v>
      </c>
      <c r="G158" s="133" t="s">
        <v>1491</v>
      </c>
      <c r="H158" s="133">
        <v>43</v>
      </c>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6"/>
      <c r="AG158" s="6"/>
      <c r="AH158" s="6"/>
      <c r="AI158" s="6"/>
      <c r="AJ158" s="6"/>
      <c r="AK158" s="6"/>
      <c r="AL158" s="16"/>
      <c r="AM158" s="6"/>
      <c r="AN158" s="16"/>
      <c r="AO158" s="6"/>
      <c r="AP158" s="6"/>
      <c r="AQ158" s="6"/>
      <c r="AR158" s="6"/>
      <c r="AS158" s="6"/>
      <c r="AT158" s="6"/>
      <c r="AU158" s="6"/>
      <c r="AV158" s="6"/>
      <c r="AW158" s="6"/>
      <c r="AX158" s="6"/>
      <c r="AY158" s="6"/>
      <c r="AZ158" s="6"/>
      <c r="BA158" s="6"/>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row>
    <row r="159" spans="2:243" ht="23.25" customHeight="1">
      <c r="B159" s="15">
        <f t="shared" si="3"/>
        <v>71</v>
      </c>
      <c r="C159" s="15">
        <v>4</v>
      </c>
      <c r="D159" s="13">
        <v>3</v>
      </c>
      <c r="E159" s="138" cm="1">
        <f t="array" ref="E159">_xlfn.XLOOKUP(G159,tblRace[Horse Name],tblRace[Base Speed
(Seconds / furlough)]) * _xlfn.SWITCH(INDEX('Race Track'!$C$2:$AZ$2,1,H159),1,1,2,(1-_xlfn.XLOOKUP(G159,tblRace[Horse Name],tblRace[Speed Change, Water])),3,(1-_xlfn.XLOOKUP(G159,tblRace[Horse Name],tblRace[Speed Change, Mud])))</f>
        <v>19.600000000000001</v>
      </c>
      <c r="G159" s="133" t="s">
        <v>1502</v>
      </c>
      <c r="H159" s="133">
        <v>17</v>
      </c>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6"/>
      <c r="AG159" s="6"/>
      <c r="AH159" s="6"/>
      <c r="AI159" s="6"/>
      <c r="AJ159" s="6"/>
      <c r="AK159" s="16"/>
      <c r="AL159" s="16"/>
      <c r="AM159" s="16"/>
      <c r="AN159" s="16"/>
      <c r="AO159" s="6"/>
      <c r="AP159" s="6"/>
      <c r="AQ159" s="6"/>
      <c r="AR159" s="6"/>
      <c r="AS159" s="6"/>
      <c r="AT159" s="6"/>
      <c r="AU159" s="6"/>
      <c r="AV159" s="6"/>
      <c r="AW159" s="6"/>
      <c r="AX159" s="6"/>
      <c r="AY159" s="6"/>
      <c r="AZ159" s="6"/>
      <c r="BA159" s="6"/>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row>
    <row r="160" spans="2:243" ht="23.25" customHeight="1">
      <c r="B160" s="15">
        <f t="shared" si="3"/>
        <v>72</v>
      </c>
      <c r="C160" s="15">
        <v>4</v>
      </c>
      <c r="D160" s="13">
        <v>3</v>
      </c>
      <c r="E160" s="138" cm="1">
        <f t="array" ref="E160">_xlfn.XLOOKUP(G160,tblRace[Horse Name],tblRace[Base Speed
(Seconds / furlough)]) * _xlfn.SWITCH(INDEX('Race Track'!$C$2:$AZ$2,1,H160),1,1,2,(1-_xlfn.XLOOKUP(G160,tblRace[Horse Name],tblRace[Speed Change, Water])),3,(1-_xlfn.XLOOKUP(G160,tblRace[Horse Name],tblRace[Speed Change, Mud])))</f>
        <v>11.4</v>
      </c>
      <c r="G160" s="133" t="s">
        <v>1496</v>
      </c>
      <c r="H160" s="133">
        <v>48</v>
      </c>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6"/>
      <c r="AG160" s="6"/>
      <c r="AH160" s="6"/>
      <c r="AI160" s="6"/>
      <c r="AJ160" s="6"/>
      <c r="AK160" s="16"/>
      <c r="AL160" s="16"/>
      <c r="AM160" s="16"/>
      <c r="AN160" s="16"/>
      <c r="AO160" s="6"/>
      <c r="AP160" s="6"/>
      <c r="AQ160" s="6"/>
      <c r="AR160" s="6"/>
      <c r="AS160" s="6"/>
      <c r="AT160" s="6"/>
      <c r="AU160" s="6"/>
      <c r="AV160" s="6"/>
      <c r="AW160" s="6"/>
      <c r="AX160" s="6"/>
      <c r="AY160" s="6"/>
      <c r="AZ160" s="6"/>
      <c r="BA160" s="6"/>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row>
    <row r="161" spans="2:243" ht="23.25" customHeight="1">
      <c r="B161" s="15">
        <f t="shared" si="3"/>
        <v>73</v>
      </c>
      <c r="C161" s="15">
        <v>4</v>
      </c>
      <c r="D161" s="13">
        <v>3</v>
      </c>
      <c r="E161" s="138" cm="1">
        <f t="array" ref="E161">_xlfn.XLOOKUP(G161,tblRace[Horse Name],tblRace[Base Speed
(Seconds / furlough)]) * _xlfn.SWITCH(INDEX('Race Track'!$C$2:$AZ$2,1,H161),1,1,2,(1-_xlfn.XLOOKUP(G161,tblRace[Horse Name],tblRace[Speed Change, Water])),3,(1-_xlfn.XLOOKUP(G161,tblRace[Horse Name],tblRace[Speed Change, Mud])))</f>
        <v>10.08</v>
      </c>
      <c r="G161" s="133" t="s">
        <v>1528</v>
      </c>
      <c r="H161" s="133">
        <v>26</v>
      </c>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6"/>
      <c r="AG161" s="6"/>
      <c r="AH161" s="6"/>
      <c r="AI161" s="6"/>
      <c r="AJ161" s="6"/>
      <c r="AK161" s="16"/>
      <c r="AL161" s="16"/>
      <c r="AM161" s="16"/>
      <c r="AN161" s="16"/>
      <c r="AO161" s="6"/>
      <c r="AP161" s="6"/>
      <c r="AQ161" s="6"/>
      <c r="AR161" s="6"/>
      <c r="AS161" s="6"/>
      <c r="AT161" s="6"/>
      <c r="AU161" s="6"/>
      <c r="AV161" s="6"/>
      <c r="AW161" s="6"/>
      <c r="AX161" s="6"/>
      <c r="AY161" s="6"/>
      <c r="AZ161" s="6"/>
      <c r="BA161" s="6"/>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row>
    <row r="162" spans="2:243" ht="23.25" customHeight="1">
      <c r="B162" s="15">
        <f t="shared" si="3"/>
        <v>74</v>
      </c>
      <c r="C162" s="15">
        <v>4</v>
      </c>
      <c r="D162" s="13">
        <v>3</v>
      </c>
      <c r="E162" s="138" cm="1">
        <f t="array" ref="E162">_xlfn.XLOOKUP(G162,tblRace[Horse Name],tblRace[Base Speed
(Seconds / furlough)]) * _xlfn.SWITCH(INDEX('Race Track'!$C$2:$AZ$2,1,H162),1,1,2,(1-_xlfn.XLOOKUP(G162,tblRace[Horse Name],tblRace[Speed Change, Water])),3,(1-_xlfn.XLOOKUP(G162,tblRace[Horse Name],tblRace[Speed Change, Mud])))</f>
        <v>23.04</v>
      </c>
      <c r="G162" s="133" t="s">
        <v>1529</v>
      </c>
      <c r="H162" s="133">
        <v>19</v>
      </c>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6"/>
      <c r="AG162" s="6"/>
      <c r="AH162" s="6"/>
      <c r="AI162" s="6"/>
      <c r="AJ162" s="6"/>
      <c r="AK162" s="16"/>
      <c r="AL162" s="16"/>
      <c r="AM162" s="16"/>
      <c r="AN162" s="16"/>
      <c r="AO162" s="6"/>
      <c r="AP162" s="6"/>
      <c r="AQ162" s="6"/>
      <c r="AR162" s="6"/>
      <c r="AS162" s="6"/>
      <c r="AT162" s="6"/>
      <c r="AU162" s="6"/>
      <c r="AV162" s="6"/>
      <c r="AW162" s="6"/>
      <c r="AX162" s="6"/>
      <c r="AY162" s="6"/>
      <c r="AZ162" s="6"/>
      <c r="BA162" s="6"/>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row>
    <row r="163" spans="2:243" ht="23.25" customHeight="1">
      <c r="B163" s="15">
        <f t="shared" si="3"/>
        <v>75</v>
      </c>
      <c r="C163" s="15">
        <v>4</v>
      </c>
      <c r="D163" s="13">
        <v>3</v>
      </c>
      <c r="E163" s="138" cm="1">
        <f t="array" ref="E163">_xlfn.XLOOKUP(G163,tblRace[Horse Name],tblRace[Base Speed
(Seconds / furlough)]) * _xlfn.SWITCH(INDEX('Race Track'!$C$2:$AZ$2,1,H163),1,1,2,(1-_xlfn.XLOOKUP(G163,tblRace[Horse Name],tblRace[Speed Change, Water])),3,(1-_xlfn.XLOOKUP(G163,tblRace[Horse Name],tblRace[Speed Change, Mud])))</f>
        <v>16</v>
      </c>
      <c r="G163" s="133" t="s">
        <v>1530</v>
      </c>
      <c r="H163" s="133">
        <v>45</v>
      </c>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6"/>
      <c r="AG163" s="6"/>
      <c r="AH163" s="6"/>
      <c r="AI163" s="6"/>
      <c r="AJ163" s="6"/>
      <c r="AK163" s="16"/>
      <c r="AL163" s="16"/>
      <c r="AM163" s="16"/>
      <c r="AN163" s="16"/>
      <c r="AO163" s="6"/>
      <c r="AP163" s="6"/>
      <c r="AQ163" s="6"/>
      <c r="AR163" s="6"/>
      <c r="AS163" s="6"/>
      <c r="AT163" s="6"/>
      <c r="AU163" s="6"/>
      <c r="AV163" s="6"/>
      <c r="AW163" s="6"/>
      <c r="AX163" s="6"/>
      <c r="AY163" s="6"/>
      <c r="AZ163" s="6"/>
      <c r="BA163" s="6"/>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row>
    <row r="164" spans="2:243" ht="23.25" customHeight="1">
      <c r="B164" s="15">
        <f t="shared" si="3"/>
        <v>76</v>
      </c>
      <c r="C164" s="15">
        <v>4</v>
      </c>
      <c r="D164" s="13">
        <v>3</v>
      </c>
      <c r="E164" s="138" cm="1">
        <f t="array" ref="E164">_xlfn.XLOOKUP(G164,tblRace[Horse Name],tblRace[Base Speed
(Seconds / furlough)]) * _xlfn.SWITCH(INDEX('Race Track'!$C$2:$AZ$2,1,H164),1,1,2,(1-_xlfn.XLOOKUP(G164,tblRace[Horse Name],tblRace[Speed Change, Water])),3,(1-_xlfn.XLOOKUP(G164,tblRace[Horse Name],tblRace[Speed Change, Mud])))</f>
        <v>20.460000000000004</v>
      </c>
      <c r="G164" s="133" t="s">
        <v>1531</v>
      </c>
      <c r="H164" s="133">
        <v>11</v>
      </c>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6"/>
      <c r="AG164" s="6"/>
      <c r="AH164" s="6"/>
      <c r="AI164" s="6"/>
      <c r="AJ164" s="6"/>
      <c r="AK164" s="16"/>
      <c r="AL164" s="16"/>
      <c r="AM164" s="16"/>
      <c r="AN164" s="16"/>
      <c r="AO164" s="6"/>
      <c r="AP164" s="6"/>
      <c r="AQ164" s="6"/>
      <c r="AR164" s="6"/>
      <c r="AS164" s="6"/>
      <c r="AT164" s="6"/>
      <c r="AU164" s="6"/>
      <c r="AV164" s="6"/>
      <c r="AW164" s="6"/>
      <c r="AX164" s="6"/>
      <c r="AY164" s="6"/>
      <c r="AZ164" s="6"/>
      <c r="BA164" s="6"/>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row>
    <row r="165" spans="2:243" ht="23.25" customHeight="1">
      <c r="B165" s="15">
        <f t="shared" si="3"/>
        <v>77</v>
      </c>
      <c r="C165" s="15">
        <v>4</v>
      </c>
      <c r="D165" s="13">
        <v>3</v>
      </c>
      <c r="E165" s="138" cm="1">
        <f t="array" ref="E165">_xlfn.XLOOKUP(G165,tblRace[Horse Name],tblRace[Base Speed
(Seconds / furlough)]) * _xlfn.SWITCH(INDEX('Race Track'!$C$2:$AZ$2,1,H165),1,1,2,(1-_xlfn.XLOOKUP(G165,tblRace[Horse Name],tblRace[Speed Change, Water])),3,(1-_xlfn.XLOOKUP(G165,tblRace[Horse Name],tblRace[Speed Change, Mud])))</f>
        <v>17.380000000000003</v>
      </c>
      <c r="G165" s="133" t="s">
        <v>1499</v>
      </c>
      <c r="H165" s="133">
        <v>21</v>
      </c>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6"/>
      <c r="AG165" s="6"/>
      <c r="AH165" s="6"/>
      <c r="AI165" s="6"/>
      <c r="AJ165" s="6"/>
      <c r="AK165" s="16"/>
      <c r="AL165" s="16"/>
      <c r="AM165" s="16"/>
      <c r="AN165" s="16"/>
      <c r="AO165" s="6"/>
      <c r="AP165" s="6"/>
      <c r="AQ165" s="6"/>
      <c r="AR165" s="6"/>
      <c r="AS165" s="6"/>
      <c r="AT165" s="6"/>
      <c r="AU165" s="6"/>
      <c r="AV165" s="6"/>
      <c r="AW165" s="6"/>
      <c r="AX165" s="6"/>
      <c r="AY165" s="6"/>
      <c r="AZ165" s="6"/>
      <c r="BA165" s="6"/>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row>
    <row r="166" spans="2:243" ht="23.25" customHeight="1">
      <c r="B166" s="15">
        <f t="shared" si="3"/>
        <v>78</v>
      </c>
      <c r="C166" s="15">
        <v>4</v>
      </c>
      <c r="D166" s="13">
        <v>3</v>
      </c>
      <c r="E166" s="138" cm="1">
        <f t="array" ref="E166">_xlfn.XLOOKUP(G166,tblRace[Horse Name],tblRace[Base Speed
(Seconds / furlough)]) * _xlfn.SWITCH(INDEX('Race Track'!$C$2:$AZ$2,1,H166),1,1,2,(1-_xlfn.XLOOKUP(G166,tblRace[Horse Name],tblRace[Speed Change, Water])),3,(1-_xlfn.XLOOKUP(G166,tblRace[Horse Name],tblRace[Speed Change, Mud])))</f>
        <v>20.460000000000004</v>
      </c>
      <c r="G166" s="133" t="s">
        <v>1532</v>
      </c>
      <c r="H166" s="133">
        <v>10</v>
      </c>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6"/>
      <c r="AG166" s="6"/>
      <c r="AH166" s="6"/>
      <c r="AI166" s="6"/>
      <c r="AJ166" s="6"/>
      <c r="AK166" s="16"/>
      <c r="AL166" s="16"/>
      <c r="AM166" s="16"/>
      <c r="AN166" s="16"/>
      <c r="AO166" s="6"/>
      <c r="AP166" s="6"/>
      <c r="AQ166" s="6"/>
      <c r="AR166" s="6"/>
      <c r="AS166" s="6"/>
      <c r="AT166" s="6"/>
      <c r="AU166" s="6"/>
      <c r="AV166" s="6"/>
      <c r="AW166" s="6"/>
      <c r="AX166" s="6"/>
      <c r="AY166" s="6"/>
      <c r="AZ166" s="6"/>
      <c r="BA166" s="6"/>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row>
    <row r="167" spans="2:243" ht="23.25" customHeight="1">
      <c r="B167" s="15">
        <f t="shared" si="3"/>
        <v>79</v>
      </c>
      <c r="C167" s="15">
        <v>4</v>
      </c>
      <c r="D167" s="13">
        <v>3</v>
      </c>
      <c r="E167" s="138" cm="1">
        <f t="array" ref="E167">_xlfn.XLOOKUP(G167,tblRace[Horse Name],tblRace[Base Speed
(Seconds / furlough)]) * _xlfn.SWITCH(INDEX('Race Track'!$C$2:$AZ$2,1,H167),1,1,2,(1-_xlfn.XLOOKUP(G167,tblRace[Horse Name],tblRace[Speed Change, Water])),3,(1-_xlfn.XLOOKUP(G167,tblRace[Horse Name],tblRace[Speed Change, Mud])))</f>
        <v>7.4</v>
      </c>
      <c r="G167" s="133" t="s">
        <v>1533</v>
      </c>
      <c r="H167" s="133">
        <v>38</v>
      </c>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6"/>
      <c r="AG167" s="6"/>
      <c r="AH167" s="6"/>
      <c r="AI167" s="6"/>
      <c r="AJ167" s="6"/>
      <c r="AK167" s="16"/>
      <c r="AL167" s="16"/>
      <c r="AM167" s="16"/>
      <c r="AN167" s="16"/>
      <c r="AO167" s="6"/>
      <c r="AP167" s="6"/>
      <c r="AQ167" s="6"/>
      <c r="AR167" s="6"/>
      <c r="AS167" s="6"/>
      <c r="AT167" s="6"/>
      <c r="AU167" s="6"/>
      <c r="AV167" s="6"/>
      <c r="AW167" s="6"/>
      <c r="AX167" s="6"/>
      <c r="AY167" s="6"/>
      <c r="AZ167" s="6"/>
      <c r="BA167" s="6"/>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row>
    <row r="168" spans="2:243" ht="23.25" customHeight="1">
      <c r="B168" s="15">
        <f t="shared" si="3"/>
        <v>80</v>
      </c>
      <c r="C168" s="15">
        <v>4</v>
      </c>
      <c r="D168" s="13">
        <v>3</v>
      </c>
      <c r="E168" s="138" cm="1">
        <f t="array" ref="E168">_xlfn.XLOOKUP(G168,tblRace[Horse Name],tblRace[Base Speed
(Seconds / furlough)]) * _xlfn.SWITCH(INDEX('Race Track'!$C$2:$AZ$2,1,H168),1,1,2,(1-_xlfn.XLOOKUP(G168,tblRace[Horse Name],tblRace[Speed Change, Water])),3,(1-_xlfn.XLOOKUP(G168,tblRace[Horse Name],tblRace[Speed Change, Mud])))</f>
        <v>24.96</v>
      </c>
      <c r="G168" s="133" t="s">
        <v>1534</v>
      </c>
      <c r="H168" s="133">
        <v>7</v>
      </c>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6"/>
      <c r="AG168" s="6"/>
      <c r="AH168" s="6"/>
      <c r="AI168" s="6"/>
      <c r="AJ168" s="6"/>
      <c r="AK168" s="6"/>
      <c r="AL168" s="16"/>
      <c r="AM168" s="6"/>
      <c r="AN168" s="16"/>
      <c r="AO168" s="6"/>
      <c r="AP168" s="6"/>
      <c r="AQ168" s="6"/>
      <c r="AR168" s="6"/>
      <c r="AS168" s="6"/>
      <c r="AT168" s="6"/>
      <c r="AU168" s="6"/>
      <c r="AV168" s="6"/>
      <c r="AW168" s="6"/>
      <c r="AX168" s="6"/>
      <c r="AY168" s="6"/>
      <c r="AZ168" s="6"/>
      <c r="BA168" s="6"/>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row>
    <row r="169" spans="2:243" ht="15.75" thickBot="1">
      <c r="I169" s="22"/>
      <c r="J169" s="22"/>
      <c r="K169" s="22"/>
      <c r="L169" s="22"/>
      <c r="M169" s="22"/>
      <c r="N169" s="22"/>
      <c r="O169" s="22"/>
      <c r="P169" s="22"/>
      <c r="Q169" s="22"/>
    </row>
    <row r="170" spans="2:243" ht="20.100000000000001" customHeight="1" thickBot="1">
      <c r="B170" s="230" t="s">
        <v>8</v>
      </c>
      <c r="C170" s="231" t="s">
        <v>24</v>
      </c>
      <c r="D170" s="21" t="s">
        <v>1535</v>
      </c>
      <c r="I170" s="22"/>
      <c r="J170" s="22"/>
      <c r="K170" s="22"/>
      <c r="L170" s="22"/>
      <c r="M170" s="22"/>
      <c r="N170" s="22"/>
      <c r="O170" s="22"/>
      <c r="P170" s="22"/>
      <c r="Q170" s="22"/>
      <c r="Z170" s="4"/>
      <c r="AA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row>
    <row r="171" spans="2:243" ht="15" customHeight="1">
      <c r="I171" s="1"/>
      <c r="N171" s="4"/>
      <c r="O171" s="4"/>
      <c r="P171" s="4"/>
      <c r="Z171" s="4"/>
      <c r="AA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row>
    <row r="172" spans="2:243" ht="15" customHeight="1">
      <c r="B172" s="10" t="s">
        <v>1536</v>
      </c>
      <c r="H172" s="4"/>
      <c r="I172" s="1"/>
      <c r="N172" s="4"/>
      <c r="O172" s="4"/>
      <c r="P172" s="4"/>
      <c r="Z172" s="4"/>
      <c r="AA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row>
    <row r="173" spans="2:243" ht="14.85" customHeight="1">
      <c r="B173" s="136" t="s">
        <v>1521</v>
      </c>
      <c r="H173" s="22"/>
      <c r="I173" s="1"/>
      <c r="W173" s="5"/>
      <c r="X173" s="5"/>
      <c r="Y173" s="5"/>
      <c r="Z173" s="4"/>
      <c r="AA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row>
    <row r="174" spans="2:243" ht="14.85" customHeight="1">
      <c r="B174" s="136" t="s">
        <v>1537</v>
      </c>
      <c r="H174" s="22"/>
      <c r="I174" s="1"/>
      <c r="W174" s="5"/>
      <c r="X174" s="5"/>
      <c r="Y174" s="5"/>
      <c r="Z174" s="4"/>
      <c r="AA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row>
    <row r="175" spans="2:243" ht="14.85" customHeight="1">
      <c r="B175" s="211" t="s">
        <v>1538</v>
      </c>
      <c r="H175" s="22"/>
      <c r="I175" s="1"/>
      <c r="W175" s="5"/>
      <c r="X175" s="5"/>
      <c r="Y175" s="5"/>
      <c r="Z175" s="4"/>
      <c r="AA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row>
    <row r="176" spans="2:243" ht="14.85" customHeight="1" thickBot="1">
      <c r="B176" s="136"/>
      <c r="H176" s="88"/>
      <c r="I176" s="1"/>
      <c r="W176" s="5"/>
      <c r="X176" s="5"/>
      <c r="Y176" s="5"/>
      <c r="Z176" s="4"/>
      <c r="AA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row>
    <row r="177" spans="2:243" ht="28.5" customHeight="1" thickBot="1">
      <c r="B177" s="227" t="s">
        <v>9</v>
      </c>
      <c r="C177" s="228" t="s">
        <v>2</v>
      </c>
      <c r="D177" s="229" t="s">
        <v>3</v>
      </c>
      <c r="E177" s="222" t="s">
        <v>4</v>
      </c>
      <c r="G177" s="222" t="s">
        <v>1478</v>
      </c>
      <c r="H177" s="88"/>
      <c r="I177" s="1"/>
      <c r="W177" s="22"/>
      <c r="X177" s="22"/>
      <c r="Y177" s="22"/>
      <c r="Z177" s="22"/>
      <c r="AA177" s="22"/>
      <c r="AB177" s="22"/>
      <c r="AC177" s="22"/>
      <c r="AD177" s="22"/>
      <c r="AE177" s="22"/>
      <c r="AF177" s="6"/>
      <c r="AG177" s="6"/>
      <c r="AH177" s="6"/>
      <c r="AI177" s="6"/>
      <c r="AJ177" s="6"/>
      <c r="AK177" s="4"/>
      <c r="AL177" s="4"/>
      <c r="AM177" s="4"/>
      <c r="AN177" s="4"/>
      <c r="AO177" s="6"/>
      <c r="AP177" s="6"/>
      <c r="AQ177" s="6"/>
      <c r="AR177" s="6"/>
      <c r="AS177" s="6"/>
      <c r="AT177" s="6"/>
      <c r="AU177" s="6"/>
      <c r="AV177" s="6"/>
      <c r="AW177" s="6"/>
      <c r="AX177" s="6"/>
      <c r="AY177" s="6"/>
      <c r="AZ177" s="6"/>
      <c r="BA177" s="6"/>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row>
    <row r="178" spans="2:243">
      <c r="B178" s="1"/>
      <c r="C178" s="1"/>
      <c r="D178" s="1"/>
      <c r="E178" s="1"/>
      <c r="G178" s="4"/>
      <c r="H178" s="88"/>
      <c r="I178" s="1"/>
      <c r="W178" s="22"/>
      <c r="X178" s="22"/>
      <c r="Y178" s="22"/>
      <c r="Z178" s="22"/>
      <c r="AA178" s="22"/>
      <c r="AB178" s="22"/>
      <c r="AC178" s="22"/>
      <c r="AD178" s="22"/>
      <c r="AE178" s="22"/>
      <c r="AF178" s="6"/>
      <c r="AG178" s="6"/>
      <c r="AH178" s="6"/>
      <c r="AI178" s="6"/>
      <c r="AJ178" s="6"/>
      <c r="AK178" s="4"/>
      <c r="AL178" s="4"/>
      <c r="AM178" s="4"/>
      <c r="AN178" s="4"/>
      <c r="AO178" s="6"/>
      <c r="AP178" s="6"/>
      <c r="AQ178" s="6"/>
      <c r="AR178" s="6"/>
      <c r="AS178" s="6"/>
      <c r="AT178" s="6"/>
      <c r="AU178" s="6"/>
      <c r="AV178" s="6"/>
      <c r="AW178" s="6"/>
      <c r="AX178" s="6"/>
      <c r="AY178" s="6"/>
      <c r="AZ178" s="6"/>
      <c r="BA178" s="6"/>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row>
    <row r="179" spans="2:243" ht="24" customHeight="1">
      <c r="B179" s="11" t="s">
        <v>20</v>
      </c>
      <c r="C179" s="12">
        <v>5</v>
      </c>
      <c r="D179" s="13">
        <v>0</v>
      </c>
      <c r="E179" s="135">
        <v>342</v>
      </c>
      <c r="G179" s="133" t="s">
        <v>1487</v>
      </c>
      <c r="H179" s="88"/>
      <c r="I179" s="1"/>
      <c r="W179" s="22"/>
      <c r="X179" s="22"/>
      <c r="Y179" s="22"/>
      <c r="Z179" s="22"/>
      <c r="AA179" s="22"/>
      <c r="AB179" s="22"/>
      <c r="AC179" s="22"/>
      <c r="AD179" s="22"/>
      <c r="AE179" s="22"/>
      <c r="AF179" s="6"/>
      <c r="AG179" s="6"/>
      <c r="AH179" s="6"/>
      <c r="AI179" s="6"/>
      <c r="AJ179" s="6"/>
      <c r="AK179" s="16"/>
      <c r="AL179" s="16"/>
      <c r="AM179" s="16"/>
      <c r="AN179" s="16"/>
      <c r="AO179" s="6"/>
      <c r="AP179" s="6"/>
      <c r="AQ179" s="6"/>
      <c r="AR179" s="6"/>
      <c r="AS179" s="6"/>
      <c r="AT179" s="6"/>
      <c r="AU179" s="6"/>
      <c r="AV179" s="6"/>
      <c r="AW179" s="6"/>
      <c r="AX179" s="6"/>
      <c r="AY179" s="6"/>
      <c r="AZ179" s="6"/>
      <c r="BA179" s="6"/>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row>
    <row r="180" spans="2:243">
      <c r="B180" s="1"/>
      <c r="C180" s="1"/>
      <c r="D180" s="1"/>
      <c r="E180" s="1"/>
      <c r="H180" s="88"/>
      <c r="I180" s="1"/>
      <c r="W180" s="22"/>
      <c r="X180" s="22"/>
      <c r="Y180" s="22"/>
      <c r="Z180" s="22"/>
      <c r="AA180" s="22"/>
      <c r="AB180" s="22"/>
      <c r="AC180" s="22"/>
      <c r="AD180" s="22"/>
      <c r="AE180" s="22"/>
      <c r="AF180" s="6"/>
      <c r="AG180" s="6"/>
      <c r="AH180" s="6"/>
      <c r="AI180" s="6"/>
      <c r="AJ180" s="6"/>
      <c r="AK180" s="16"/>
      <c r="AL180" s="16"/>
      <c r="AM180" s="16"/>
      <c r="AN180" s="16"/>
      <c r="AO180" s="6"/>
      <c r="AP180" s="6"/>
      <c r="AQ180" s="6"/>
      <c r="AR180" s="6"/>
      <c r="AS180" s="6"/>
      <c r="AT180" s="6"/>
      <c r="AU180" s="6"/>
      <c r="AV180" s="6"/>
      <c r="AW180" s="6"/>
      <c r="AX180" s="6"/>
      <c r="AY180" s="6"/>
      <c r="AZ180" s="6"/>
      <c r="BA180" s="6"/>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row>
    <row r="181" spans="2:243" ht="23.25" customHeight="1">
      <c r="B181" s="15">
        <v>81</v>
      </c>
      <c r="C181" s="15">
        <v>5</v>
      </c>
      <c r="D181" s="13">
        <v>4</v>
      </c>
      <c r="E181" s="132" cm="1">
        <f t="array" ref="E181:E200">ROUND(_xlfn.XLOOKUP(G181:G200,tblRace[Horse Name], tblRace[Race Time],,0,1),0)</f>
        <v>402</v>
      </c>
      <c r="G181" s="133" t="s">
        <v>1533</v>
      </c>
      <c r="H181" s="88"/>
      <c r="I181" s="1"/>
      <c r="W181" s="22"/>
      <c r="X181" s="22"/>
      <c r="Y181" s="22"/>
      <c r="Z181" s="22"/>
      <c r="AA181" s="22"/>
      <c r="AB181" s="22"/>
      <c r="AC181" s="22"/>
      <c r="AD181" s="22"/>
      <c r="AE181" s="22"/>
      <c r="AF181" s="6"/>
      <c r="AG181" s="6"/>
      <c r="AH181" s="6"/>
      <c r="AI181" s="6"/>
      <c r="AJ181" s="6"/>
      <c r="AK181" s="16"/>
      <c r="AL181" s="16"/>
      <c r="AM181" s="16"/>
      <c r="AN181" s="16"/>
      <c r="AO181" s="6"/>
      <c r="AP181" s="6"/>
      <c r="AQ181" s="6"/>
      <c r="AR181" s="6"/>
      <c r="AS181" s="6"/>
      <c r="AT181" s="6"/>
      <c r="AU181" s="6"/>
      <c r="AV181" s="6"/>
      <c r="AW181" s="6"/>
      <c r="AX181" s="6"/>
      <c r="AY181" s="6"/>
      <c r="AZ181" s="6"/>
      <c r="BA181" s="6"/>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row>
    <row r="182" spans="2:243" ht="23.25" customHeight="1">
      <c r="B182" s="15">
        <f>B181+1</f>
        <v>82</v>
      </c>
      <c r="C182" s="15">
        <v>5</v>
      </c>
      <c r="D182" s="13">
        <v>4</v>
      </c>
      <c r="E182" s="132">
        <v>339</v>
      </c>
      <c r="G182" s="133" t="s">
        <v>1492</v>
      </c>
      <c r="H182" s="88"/>
      <c r="I182" s="1"/>
      <c r="W182" s="22"/>
      <c r="X182" s="22"/>
      <c r="Y182" s="22"/>
      <c r="Z182" s="22"/>
      <c r="AA182" s="22"/>
      <c r="AB182" s="22"/>
      <c r="AC182" s="22"/>
      <c r="AD182" s="22"/>
      <c r="AE182" s="22"/>
      <c r="AF182" s="6"/>
      <c r="AG182" s="6"/>
      <c r="AH182" s="6"/>
      <c r="AI182" s="6"/>
      <c r="AJ182" s="6"/>
      <c r="AK182" s="16"/>
      <c r="AL182" s="16"/>
      <c r="AM182" s="16"/>
      <c r="AN182" s="16"/>
      <c r="AO182" s="6"/>
      <c r="AP182" s="6"/>
      <c r="AQ182" s="6"/>
      <c r="AR182" s="6"/>
      <c r="AS182" s="6"/>
      <c r="AT182" s="6"/>
      <c r="AU182" s="6"/>
      <c r="AV182" s="6"/>
      <c r="AW182" s="6"/>
      <c r="AX182" s="6"/>
      <c r="AY182" s="6"/>
      <c r="AZ182" s="6"/>
      <c r="BA182" s="6"/>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row>
    <row r="183" spans="2:243" ht="23.25" customHeight="1">
      <c r="B183" s="15">
        <f>B182+1</f>
        <v>83</v>
      </c>
      <c r="C183" s="15">
        <v>5</v>
      </c>
      <c r="D183" s="13">
        <v>4</v>
      </c>
      <c r="E183" s="132">
        <v>927</v>
      </c>
      <c r="G183" s="133" t="s">
        <v>1524</v>
      </c>
      <c r="H183" s="88"/>
      <c r="I183" s="1"/>
      <c r="W183" s="22"/>
      <c r="X183" s="22"/>
      <c r="Y183" s="22"/>
      <c r="Z183" s="22"/>
      <c r="AA183" s="22"/>
      <c r="AB183" s="22"/>
      <c r="AC183" s="22"/>
      <c r="AD183" s="22"/>
      <c r="AE183" s="22"/>
      <c r="AF183" s="6"/>
      <c r="AG183" s="6"/>
      <c r="AH183" s="6"/>
      <c r="AI183" s="6"/>
      <c r="AJ183" s="6"/>
      <c r="AK183" s="16"/>
      <c r="AL183" s="16"/>
      <c r="AM183" s="16"/>
      <c r="AN183" s="16"/>
      <c r="AO183" s="6"/>
      <c r="AP183" s="6"/>
      <c r="AQ183" s="6"/>
      <c r="AR183" s="6"/>
      <c r="AS183" s="6"/>
      <c r="AT183" s="6"/>
      <c r="AU183" s="6"/>
      <c r="AV183" s="6"/>
      <c r="AW183" s="6"/>
      <c r="AX183" s="6"/>
      <c r="AY183" s="6"/>
      <c r="AZ183" s="6"/>
      <c r="BA183" s="6"/>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row>
    <row r="184" spans="2:243" ht="23.25" customHeight="1">
      <c r="B184" s="15">
        <f t="shared" ref="B184:B200" si="4">B183+1</f>
        <v>84</v>
      </c>
      <c r="C184" s="15">
        <v>5</v>
      </c>
      <c r="D184" s="13">
        <v>4</v>
      </c>
      <c r="E184" s="132">
        <v>332</v>
      </c>
      <c r="G184" s="133" t="s">
        <v>1539</v>
      </c>
      <c r="H184" s="88"/>
      <c r="I184" s="1"/>
      <c r="W184" s="22"/>
      <c r="X184" s="22"/>
      <c r="Y184" s="22"/>
      <c r="Z184" s="22"/>
      <c r="AA184" s="22"/>
      <c r="AB184" s="22"/>
      <c r="AC184" s="22"/>
      <c r="AD184" s="22"/>
      <c r="AE184" s="22"/>
      <c r="AF184" s="6"/>
      <c r="AG184" s="6"/>
      <c r="AH184" s="6"/>
      <c r="AI184" s="6"/>
      <c r="AJ184" s="6"/>
      <c r="AK184" s="16"/>
      <c r="AL184" s="16"/>
      <c r="AM184" s="16"/>
      <c r="AN184" s="16"/>
      <c r="AO184" s="6"/>
      <c r="AP184" s="6"/>
      <c r="AQ184" s="6"/>
      <c r="AR184" s="6"/>
      <c r="AS184" s="6"/>
      <c r="AT184" s="6"/>
      <c r="AU184" s="6"/>
      <c r="AV184" s="6"/>
      <c r="AW184" s="6"/>
      <c r="AX184" s="6"/>
      <c r="AY184" s="6"/>
      <c r="AZ184" s="6"/>
      <c r="BA184" s="6"/>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row>
    <row r="185" spans="2:243" ht="23.25" customHeight="1">
      <c r="B185" s="15">
        <f t="shared" si="4"/>
        <v>85</v>
      </c>
      <c r="C185" s="15">
        <v>5</v>
      </c>
      <c r="D185" s="13">
        <v>4</v>
      </c>
      <c r="E185" s="132">
        <v>781</v>
      </c>
      <c r="G185" s="133" t="s">
        <v>1540</v>
      </c>
      <c r="H185" s="88"/>
      <c r="I185" s="1"/>
      <c r="W185" s="22"/>
      <c r="X185" s="22"/>
      <c r="Y185" s="22"/>
      <c r="Z185" s="22"/>
      <c r="AA185" s="22"/>
      <c r="AB185" s="22"/>
      <c r="AC185" s="22"/>
      <c r="AD185" s="22"/>
      <c r="AE185" s="22"/>
      <c r="AF185" s="6"/>
      <c r="AG185" s="6"/>
      <c r="AH185" s="6"/>
      <c r="AI185" s="6"/>
      <c r="AJ185" s="6"/>
      <c r="AK185" s="16"/>
      <c r="AL185" s="16"/>
      <c r="AM185" s="16"/>
      <c r="AN185" s="16"/>
      <c r="AO185" s="6"/>
      <c r="AP185" s="6"/>
      <c r="AQ185" s="6"/>
      <c r="AR185" s="6"/>
      <c r="AS185" s="6"/>
      <c r="AT185" s="6"/>
      <c r="AU185" s="6"/>
      <c r="AV185" s="6"/>
      <c r="AW185" s="6"/>
      <c r="AX185" s="6"/>
      <c r="AY185" s="6"/>
      <c r="AZ185" s="6"/>
      <c r="BA185" s="6"/>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row>
    <row r="186" spans="2:243" ht="23.25" customHeight="1">
      <c r="B186" s="15">
        <f t="shared" si="4"/>
        <v>86</v>
      </c>
      <c r="C186" s="15">
        <v>5</v>
      </c>
      <c r="D186" s="13">
        <v>4</v>
      </c>
      <c r="E186" s="132">
        <v>891</v>
      </c>
      <c r="G186" s="133" t="s">
        <v>1523</v>
      </c>
      <c r="H186" s="88"/>
      <c r="I186" s="1"/>
      <c r="W186" s="22"/>
      <c r="X186" s="22"/>
      <c r="Y186" s="22"/>
      <c r="Z186" s="22"/>
      <c r="AA186" s="22"/>
      <c r="AB186" s="22"/>
      <c r="AC186" s="22"/>
      <c r="AD186" s="22"/>
      <c r="AE186" s="22"/>
      <c r="AF186" s="6"/>
      <c r="AG186" s="6"/>
      <c r="AH186" s="6"/>
      <c r="AI186" s="6"/>
      <c r="AJ186" s="6"/>
      <c r="AK186" s="16"/>
      <c r="AL186" s="16"/>
      <c r="AM186" s="16"/>
      <c r="AN186" s="16"/>
      <c r="AO186" s="6"/>
      <c r="AP186" s="6"/>
      <c r="AQ186" s="6"/>
      <c r="AR186" s="6"/>
      <c r="AS186" s="6"/>
      <c r="AT186" s="6"/>
      <c r="AU186" s="6"/>
      <c r="AV186" s="6"/>
      <c r="AW186" s="6"/>
      <c r="AX186" s="6"/>
      <c r="AY186" s="6"/>
      <c r="AZ186" s="6"/>
      <c r="BA186" s="6"/>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row>
    <row r="187" spans="2:243" ht="23.25" customHeight="1">
      <c r="B187" s="15">
        <f t="shared" si="4"/>
        <v>87</v>
      </c>
      <c r="C187" s="15">
        <v>5</v>
      </c>
      <c r="D187" s="13">
        <v>4</v>
      </c>
      <c r="E187" s="132">
        <v>478</v>
      </c>
      <c r="G187" s="133" t="s">
        <v>1488</v>
      </c>
      <c r="H187" s="88"/>
      <c r="I187" s="1"/>
      <c r="W187" s="22"/>
      <c r="X187" s="22"/>
      <c r="Y187" s="22"/>
      <c r="Z187" s="22"/>
      <c r="AA187" s="22"/>
      <c r="AB187" s="22"/>
      <c r="AC187" s="22"/>
      <c r="AD187" s="22"/>
      <c r="AE187" s="22"/>
      <c r="AF187" s="6"/>
      <c r="AG187" s="6"/>
      <c r="AH187" s="6"/>
      <c r="AI187" s="6"/>
      <c r="AJ187" s="6"/>
      <c r="AK187" s="16"/>
      <c r="AL187" s="16"/>
      <c r="AM187" s="16"/>
      <c r="AN187" s="16"/>
      <c r="AO187" s="6"/>
      <c r="AP187" s="6"/>
      <c r="AQ187" s="6"/>
      <c r="AR187" s="6"/>
      <c r="AS187" s="6"/>
      <c r="AT187" s="6"/>
      <c r="AU187" s="6"/>
      <c r="AV187" s="6"/>
      <c r="AW187" s="6"/>
      <c r="AX187" s="6"/>
      <c r="AY187" s="6"/>
      <c r="AZ187" s="6"/>
      <c r="BA187" s="6"/>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row>
    <row r="188" spans="2:243" ht="23.25" customHeight="1">
      <c r="B188" s="15">
        <f t="shared" si="4"/>
        <v>88</v>
      </c>
      <c r="C188" s="15">
        <v>5</v>
      </c>
      <c r="D188" s="13">
        <v>4</v>
      </c>
      <c r="E188" s="132">
        <v>1010</v>
      </c>
      <c r="G188" s="133" t="s">
        <v>1541</v>
      </c>
      <c r="H188" s="88"/>
      <c r="I188" s="1"/>
      <c r="W188" s="22"/>
      <c r="X188" s="22"/>
      <c r="Y188" s="22"/>
      <c r="Z188" s="22"/>
      <c r="AA188" s="22"/>
      <c r="AB188" s="22"/>
      <c r="AC188" s="22"/>
      <c r="AD188" s="22"/>
      <c r="AE188" s="22"/>
      <c r="AF188" s="6"/>
      <c r="AG188" s="6"/>
      <c r="AH188" s="6"/>
      <c r="AI188" s="6"/>
      <c r="AJ188" s="6"/>
      <c r="AK188" s="16"/>
      <c r="AL188" s="16"/>
      <c r="AM188" s="16"/>
      <c r="AN188" s="16"/>
      <c r="AO188" s="6"/>
      <c r="AP188" s="6"/>
      <c r="AQ188" s="6"/>
      <c r="AR188" s="6"/>
      <c r="AS188" s="6"/>
      <c r="AT188" s="6"/>
      <c r="AU188" s="6"/>
      <c r="AV188" s="6"/>
      <c r="AW188" s="6"/>
      <c r="AX188" s="6"/>
      <c r="AY188" s="6"/>
      <c r="AZ188" s="6"/>
      <c r="BA188" s="6"/>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row>
    <row r="189" spans="2:243" ht="23.25" customHeight="1">
      <c r="B189" s="15">
        <f t="shared" si="4"/>
        <v>89</v>
      </c>
      <c r="C189" s="15">
        <v>5</v>
      </c>
      <c r="D189" s="13">
        <v>4</v>
      </c>
      <c r="E189" s="132">
        <v>815</v>
      </c>
      <c r="G189" s="133" t="s">
        <v>1542</v>
      </c>
      <c r="H189" s="88"/>
      <c r="I189" s="1"/>
      <c r="W189" s="22"/>
      <c r="X189" s="22"/>
      <c r="Y189" s="22"/>
      <c r="Z189" s="22"/>
      <c r="AA189" s="22"/>
      <c r="AB189" s="22"/>
      <c r="AC189" s="22"/>
      <c r="AD189" s="22"/>
      <c r="AE189" s="22"/>
      <c r="AF189" s="6"/>
      <c r="AG189" s="6"/>
      <c r="AH189" s="6"/>
      <c r="AI189" s="6"/>
      <c r="AJ189" s="6"/>
      <c r="AK189" s="16"/>
      <c r="AL189" s="16"/>
      <c r="AM189" s="16"/>
      <c r="AN189" s="16"/>
      <c r="AO189" s="6"/>
      <c r="AP189" s="6"/>
      <c r="AQ189" s="6"/>
      <c r="AR189" s="6"/>
      <c r="AS189" s="6"/>
      <c r="AT189" s="6"/>
      <c r="AU189" s="6"/>
      <c r="AV189" s="6"/>
      <c r="AW189" s="6"/>
      <c r="AX189" s="6"/>
      <c r="AY189" s="6"/>
      <c r="AZ189" s="6"/>
      <c r="BA189" s="6"/>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row>
    <row r="190" spans="2:243" ht="23.25" customHeight="1">
      <c r="B190" s="15">
        <f t="shared" si="4"/>
        <v>90</v>
      </c>
      <c r="C190" s="15">
        <v>5</v>
      </c>
      <c r="D190" s="13">
        <v>4</v>
      </c>
      <c r="E190" s="132">
        <v>530</v>
      </c>
      <c r="G190" s="133" t="s">
        <v>1522</v>
      </c>
      <c r="H190" s="88"/>
      <c r="I190" s="1"/>
      <c r="W190" s="22"/>
      <c r="X190" s="22"/>
      <c r="Y190" s="22"/>
      <c r="Z190" s="22"/>
      <c r="AA190" s="22"/>
      <c r="AB190" s="22"/>
      <c r="AC190" s="22"/>
      <c r="AD190" s="22"/>
      <c r="AE190" s="22"/>
      <c r="AF190" s="6"/>
      <c r="AG190" s="6"/>
      <c r="AH190" s="6"/>
      <c r="AI190" s="6"/>
      <c r="AJ190" s="6"/>
      <c r="AK190" s="6"/>
      <c r="AL190" s="16"/>
      <c r="AM190" s="6"/>
      <c r="AN190" s="16"/>
      <c r="AO190" s="6"/>
      <c r="AP190" s="6"/>
      <c r="AQ190" s="6"/>
      <c r="AR190" s="6"/>
      <c r="AS190" s="6"/>
      <c r="AT190" s="6"/>
      <c r="AU190" s="6"/>
      <c r="AV190" s="6"/>
      <c r="AW190" s="6"/>
      <c r="AX190" s="6"/>
      <c r="AY190" s="6"/>
      <c r="AZ190" s="6"/>
      <c r="BA190" s="6"/>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row>
    <row r="191" spans="2:243" ht="23.25" customHeight="1">
      <c r="B191" s="15">
        <f t="shared" si="4"/>
        <v>91</v>
      </c>
      <c r="C191" s="15">
        <v>5</v>
      </c>
      <c r="D191" s="13">
        <v>4</v>
      </c>
      <c r="E191" s="132">
        <v>902</v>
      </c>
      <c r="G191" s="133" t="s">
        <v>1490</v>
      </c>
      <c r="H191" s="88"/>
      <c r="I191" s="1"/>
      <c r="W191" s="22"/>
      <c r="X191" s="22"/>
      <c r="Y191" s="22"/>
      <c r="Z191" s="22"/>
      <c r="AA191" s="22"/>
      <c r="AB191" s="22"/>
      <c r="AC191" s="22"/>
      <c r="AD191" s="22"/>
      <c r="AE191" s="22"/>
      <c r="AF191" s="6"/>
      <c r="AG191" s="6"/>
      <c r="AH191" s="6"/>
      <c r="AI191" s="6"/>
      <c r="AJ191" s="6"/>
      <c r="AK191" s="16"/>
      <c r="AL191" s="16"/>
      <c r="AM191" s="16"/>
      <c r="AN191" s="16"/>
      <c r="AO191" s="6"/>
      <c r="AP191" s="6"/>
      <c r="AQ191" s="6"/>
      <c r="AR191" s="6"/>
      <c r="AS191" s="6"/>
      <c r="AT191" s="6"/>
      <c r="AU191" s="6"/>
      <c r="AV191" s="6"/>
      <c r="AW191" s="6"/>
      <c r="AX191" s="6"/>
      <c r="AY191" s="6"/>
      <c r="AZ191" s="6"/>
      <c r="BA191" s="6"/>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row>
    <row r="192" spans="2:243" ht="23.25" customHeight="1">
      <c r="B192" s="15">
        <f t="shared" si="4"/>
        <v>92</v>
      </c>
      <c r="C192" s="15">
        <v>5</v>
      </c>
      <c r="D192" s="13">
        <v>4</v>
      </c>
      <c r="E192" s="132">
        <v>554</v>
      </c>
      <c r="G192" s="133" t="s">
        <v>1543</v>
      </c>
      <c r="H192" s="88"/>
      <c r="I192" s="1"/>
      <c r="W192" s="22"/>
      <c r="X192" s="22"/>
      <c r="Y192" s="22"/>
      <c r="Z192" s="22"/>
      <c r="AA192" s="22"/>
      <c r="AB192" s="22"/>
      <c r="AC192" s="22"/>
      <c r="AD192" s="22"/>
      <c r="AE192" s="22"/>
      <c r="AF192" s="6"/>
      <c r="AG192" s="6"/>
      <c r="AH192" s="6"/>
      <c r="AI192" s="6"/>
      <c r="AJ192" s="6"/>
      <c r="AK192" s="16"/>
      <c r="AL192" s="16"/>
      <c r="AM192" s="16"/>
      <c r="AN192" s="16"/>
      <c r="AO192" s="6"/>
      <c r="AP192" s="6"/>
      <c r="AQ192" s="6"/>
      <c r="AR192" s="6"/>
      <c r="AS192" s="6"/>
      <c r="AT192" s="6"/>
      <c r="AU192" s="6"/>
      <c r="AV192" s="6"/>
      <c r="AW192" s="6"/>
      <c r="AX192" s="6"/>
      <c r="AY192" s="6"/>
      <c r="AZ192" s="6"/>
      <c r="BA192" s="6"/>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row>
    <row r="193" spans="2:243" ht="23.25" customHeight="1">
      <c r="B193" s="15">
        <f t="shared" si="4"/>
        <v>93</v>
      </c>
      <c r="C193" s="15">
        <v>5</v>
      </c>
      <c r="D193" s="13">
        <v>4</v>
      </c>
      <c r="E193" s="132">
        <v>358</v>
      </c>
      <c r="G193" s="133" t="s">
        <v>1501</v>
      </c>
      <c r="H193" s="88"/>
      <c r="I193" s="1"/>
      <c r="W193" s="22"/>
      <c r="X193" s="22"/>
      <c r="Y193" s="22"/>
      <c r="Z193" s="22"/>
      <c r="AA193" s="22"/>
      <c r="AB193" s="22"/>
      <c r="AC193" s="22"/>
      <c r="AD193" s="22"/>
      <c r="AE193" s="22"/>
      <c r="AF193" s="6"/>
      <c r="AG193" s="6"/>
      <c r="AH193" s="6"/>
      <c r="AI193" s="6"/>
      <c r="AJ193" s="6"/>
      <c r="AK193" s="16"/>
      <c r="AL193" s="16"/>
      <c r="AM193" s="16"/>
      <c r="AN193" s="16"/>
      <c r="AO193" s="6"/>
      <c r="AP193" s="6"/>
      <c r="AQ193" s="6"/>
      <c r="AR193" s="6"/>
      <c r="AS193" s="6"/>
      <c r="AT193" s="6"/>
      <c r="AU193" s="6"/>
      <c r="AV193" s="6"/>
      <c r="AW193" s="6"/>
      <c r="AX193" s="6"/>
      <c r="AY193" s="6"/>
      <c r="AZ193" s="6"/>
      <c r="BA193" s="6"/>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row>
    <row r="194" spans="2:243" ht="23.25" customHeight="1">
      <c r="B194" s="15">
        <f t="shared" si="4"/>
        <v>94</v>
      </c>
      <c r="C194" s="15">
        <v>5</v>
      </c>
      <c r="D194" s="13">
        <v>4</v>
      </c>
      <c r="E194" s="132">
        <v>912</v>
      </c>
      <c r="G194" s="133" t="s">
        <v>1544</v>
      </c>
      <c r="H194" s="88"/>
      <c r="I194" s="1"/>
      <c r="W194" s="22"/>
      <c r="X194" s="22"/>
      <c r="Y194" s="22"/>
      <c r="Z194" s="22"/>
      <c r="AA194" s="22"/>
      <c r="AB194" s="22"/>
      <c r="AC194" s="22"/>
      <c r="AD194" s="22"/>
      <c r="AE194" s="22"/>
      <c r="AF194" s="6"/>
      <c r="AG194" s="6"/>
      <c r="AH194" s="6"/>
      <c r="AI194" s="6"/>
      <c r="AJ194" s="6"/>
      <c r="AK194" s="16"/>
      <c r="AL194" s="16"/>
      <c r="AM194" s="16"/>
      <c r="AN194" s="16"/>
      <c r="AO194" s="6"/>
      <c r="AP194" s="6"/>
      <c r="AQ194" s="6"/>
      <c r="AR194" s="6"/>
      <c r="AS194" s="6"/>
      <c r="AT194" s="6"/>
      <c r="AU194" s="6"/>
      <c r="AV194" s="6"/>
      <c r="AW194" s="6"/>
      <c r="AX194" s="6"/>
      <c r="AY194" s="6"/>
      <c r="AZ194" s="6"/>
      <c r="BA194" s="6"/>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row>
    <row r="195" spans="2:243" ht="23.25" customHeight="1">
      <c r="B195" s="15">
        <f t="shared" si="4"/>
        <v>95</v>
      </c>
      <c r="C195" s="15">
        <v>5</v>
      </c>
      <c r="D195" s="13">
        <v>4</v>
      </c>
      <c r="E195" s="132">
        <v>573</v>
      </c>
      <c r="G195" s="133" t="s">
        <v>1513</v>
      </c>
      <c r="H195" s="88"/>
      <c r="I195" s="1"/>
      <c r="W195" s="22"/>
      <c r="X195" s="22"/>
      <c r="Y195" s="22"/>
      <c r="Z195" s="22"/>
      <c r="AA195" s="22"/>
      <c r="AB195" s="22"/>
      <c r="AC195" s="22"/>
      <c r="AD195" s="22"/>
      <c r="AE195" s="22"/>
      <c r="AF195" s="6"/>
      <c r="AG195" s="6"/>
      <c r="AH195" s="6"/>
      <c r="AI195" s="6"/>
      <c r="AJ195" s="6"/>
      <c r="AK195" s="16"/>
      <c r="AL195" s="16"/>
      <c r="AM195" s="16"/>
      <c r="AN195" s="16"/>
      <c r="AO195" s="6"/>
      <c r="AP195" s="6"/>
      <c r="AQ195" s="6"/>
      <c r="AR195" s="6"/>
      <c r="AS195" s="6"/>
      <c r="AT195" s="6"/>
      <c r="AU195" s="6"/>
      <c r="AV195" s="6"/>
      <c r="AW195" s="6"/>
      <c r="AX195" s="6"/>
      <c r="AY195" s="6"/>
      <c r="AZ195" s="6"/>
      <c r="BA195" s="6"/>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row>
    <row r="196" spans="2:243" ht="23.25" customHeight="1">
      <c r="B196" s="15">
        <f t="shared" si="4"/>
        <v>96</v>
      </c>
      <c r="C196" s="15">
        <v>5</v>
      </c>
      <c r="D196" s="13">
        <v>4</v>
      </c>
      <c r="E196" s="132">
        <v>690</v>
      </c>
      <c r="G196" s="133" t="s">
        <v>1545</v>
      </c>
      <c r="H196" s="88"/>
      <c r="I196" s="1"/>
      <c r="W196" s="22"/>
      <c r="X196" s="22"/>
      <c r="Y196" s="22"/>
      <c r="Z196" s="22"/>
      <c r="AA196" s="22"/>
      <c r="AB196" s="22"/>
      <c r="AC196" s="22"/>
      <c r="AD196" s="22"/>
      <c r="AE196" s="22"/>
      <c r="AF196" s="6"/>
      <c r="AG196" s="6"/>
      <c r="AH196" s="6"/>
      <c r="AI196" s="6"/>
      <c r="AJ196" s="6"/>
      <c r="AK196" s="16"/>
      <c r="AL196" s="16"/>
      <c r="AM196" s="16"/>
      <c r="AN196" s="16"/>
      <c r="AO196" s="6"/>
      <c r="AP196" s="6"/>
      <c r="AQ196" s="6"/>
      <c r="AR196" s="6"/>
      <c r="AS196" s="6"/>
      <c r="AT196" s="6"/>
      <c r="AU196" s="6"/>
      <c r="AV196" s="6"/>
      <c r="AW196" s="6"/>
      <c r="AX196" s="6"/>
      <c r="AY196" s="6"/>
      <c r="AZ196" s="6"/>
      <c r="BA196" s="6"/>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row>
    <row r="197" spans="2:243" ht="23.25" customHeight="1">
      <c r="B197" s="15">
        <f t="shared" si="4"/>
        <v>97</v>
      </c>
      <c r="C197" s="15">
        <v>5</v>
      </c>
      <c r="D197" s="13">
        <v>4</v>
      </c>
      <c r="E197" s="132">
        <v>927</v>
      </c>
      <c r="G197" s="133" t="s">
        <v>1498</v>
      </c>
      <c r="H197" s="88"/>
      <c r="I197" s="1"/>
      <c r="W197" s="22"/>
      <c r="X197" s="22"/>
      <c r="Y197" s="22"/>
      <c r="Z197" s="22"/>
      <c r="AA197" s="22"/>
      <c r="AB197" s="22"/>
      <c r="AC197" s="22"/>
      <c r="AD197" s="22"/>
      <c r="AE197" s="22"/>
      <c r="AF197" s="6"/>
      <c r="AG197" s="6"/>
      <c r="AH197" s="6"/>
      <c r="AI197" s="6"/>
      <c r="AJ197" s="6"/>
      <c r="AK197" s="16"/>
      <c r="AL197" s="16"/>
      <c r="AM197" s="16"/>
      <c r="AN197" s="16"/>
      <c r="AO197" s="6"/>
      <c r="AP197" s="6"/>
      <c r="AQ197" s="6"/>
      <c r="AR197" s="6"/>
      <c r="AS197" s="6"/>
      <c r="AT197" s="6"/>
      <c r="AU197" s="6"/>
      <c r="AV197" s="6"/>
      <c r="AW197" s="6"/>
      <c r="AX197" s="6"/>
      <c r="AY197" s="6"/>
      <c r="AZ197" s="6"/>
      <c r="BA197" s="6"/>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row>
    <row r="198" spans="2:243" ht="23.25" customHeight="1">
      <c r="B198" s="15">
        <f t="shared" si="4"/>
        <v>98</v>
      </c>
      <c r="C198" s="15">
        <v>5</v>
      </c>
      <c r="D198" s="13">
        <v>4</v>
      </c>
      <c r="E198" s="132">
        <v>1069</v>
      </c>
      <c r="G198" s="133" t="s">
        <v>1534</v>
      </c>
      <c r="H198" s="88"/>
      <c r="I198" s="1"/>
      <c r="W198" s="22"/>
      <c r="X198" s="22"/>
      <c r="Y198" s="22"/>
      <c r="Z198" s="22"/>
      <c r="AA198" s="22"/>
      <c r="AB198" s="22"/>
      <c r="AC198" s="22"/>
      <c r="AD198" s="22"/>
      <c r="AE198" s="22"/>
      <c r="AF198" s="6"/>
      <c r="AG198" s="6"/>
      <c r="AH198" s="6"/>
      <c r="AI198" s="6"/>
      <c r="AJ198" s="6"/>
      <c r="AK198" s="16"/>
      <c r="AL198" s="16"/>
      <c r="AM198" s="16"/>
      <c r="AN198" s="16"/>
      <c r="AO198" s="6"/>
      <c r="AP198" s="6"/>
      <c r="AQ198" s="6"/>
      <c r="AR198" s="6"/>
      <c r="AS198" s="6"/>
      <c r="AT198" s="6"/>
      <c r="AU198" s="6"/>
      <c r="AV198" s="6"/>
      <c r="AW198" s="6"/>
      <c r="AX198" s="6"/>
      <c r="AY198" s="6"/>
      <c r="AZ198" s="6"/>
      <c r="BA198" s="6"/>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row>
    <row r="199" spans="2:243" ht="23.25" customHeight="1">
      <c r="B199" s="15">
        <f t="shared" si="4"/>
        <v>99</v>
      </c>
      <c r="C199" s="15">
        <v>5</v>
      </c>
      <c r="D199" s="13">
        <v>4</v>
      </c>
      <c r="E199" s="132">
        <v>789</v>
      </c>
      <c r="G199" s="133" t="s">
        <v>1503</v>
      </c>
      <c r="H199" s="88"/>
      <c r="I199" s="1"/>
      <c r="W199" s="22"/>
      <c r="X199" s="22"/>
      <c r="Y199" s="22"/>
      <c r="Z199" s="22"/>
      <c r="AA199" s="22"/>
      <c r="AB199" s="22"/>
      <c r="AC199" s="22"/>
      <c r="AD199" s="22"/>
      <c r="AE199" s="22"/>
      <c r="AF199" s="6"/>
      <c r="AG199" s="6"/>
      <c r="AH199" s="6"/>
      <c r="AI199" s="6"/>
      <c r="AJ199" s="6"/>
      <c r="AK199" s="16"/>
      <c r="AL199" s="16"/>
      <c r="AM199" s="16"/>
      <c r="AN199" s="16"/>
      <c r="AO199" s="6"/>
      <c r="AP199" s="6"/>
      <c r="AQ199" s="6"/>
      <c r="AR199" s="6"/>
      <c r="AS199" s="6"/>
      <c r="AT199" s="6"/>
      <c r="AU199" s="6"/>
      <c r="AV199" s="6"/>
      <c r="AW199" s="6"/>
      <c r="AX199" s="6"/>
      <c r="AY199" s="6"/>
      <c r="AZ199" s="6"/>
      <c r="BA199" s="6"/>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row>
    <row r="200" spans="2:243" ht="23.25" customHeight="1">
      <c r="B200" s="15">
        <f t="shared" si="4"/>
        <v>100</v>
      </c>
      <c r="C200" s="15">
        <v>5</v>
      </c>
      <c r="D200" s="13">
        <v>4</v>
      </c>
      <c r="E200" s="132">
        <v>516</v>
      </c>
      <c r="G200" s="133" t="s">
        <v>1486</v>
      </c>
      <c r="H200" s="88"/>
      <c r="I200" s="1"/>
      <c r="W200" s="22"/>
      <c r="X200" s="22"/>
      <c r="Y200" s="22"/>
      <c r="Z200" s="22"/>
      <c r="AA200" s="22"/>
      <c r="AB200" s="22"/>
      <c r="AC200" s="22"/>
      <c r="AD200" s="22"/>
      <c r="AE200" s="22"/>
      <c r="AF200" s="6"/>
      <c r="AG200" s="6"/>
      <c r="AH200" s="6"/>
      <c r="AI200" s="6"/>
      <c r="AJ200" s="6"/>
      <c r="AK200" s="6"/>
      <c r="AL200" s="16"/>
      <c r="AM200" s="6"/>
      <c r="AN200" s="16"/>
      <c r="AO200" s="6"/>
      <c r="AP200" s="6"/>
      <c r="AQ200" s="6"/>
      <c r="AR200" s="6"/>
      <c r="AS200" s="6"/>
      <c r="AT200" s="6"/>
      <c r="AU200" s="6"/>
      <c r="AV200" s="6"/>
      <c r="AW200" s="6"/>
      <c r="AX200" s="6"/>
      <c r="AY200" s="6"/>
      <c r="AZ200" s="6"/>
      <c r="BA200" s="6"/>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row>
    <row r="201" spans="2:243" ht="15.75" thickBot="1">
      <c r="H201" s="22"/>
      <c r="I201" s="1"/>
    </row>
    <row r="202" spans="2:243" ht="20.100000000000001" customHeight="1" thickBot="1">
      <c r="B202" s="226" t="s">
        <v>27</v>
      </c>
      <c r="C202" s="231" t="s">
        <v>1546</v>
      </c>
      <c r="D202" s="21" t="s">
        <v>1535</v>
      </c>
      <c r="I202" s="1"/>
      <c r="O202" s="4"/>
      <c r="P202" s="4"/>
      <c r="Z202" s="4"/>
      <c r="AA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row>
    <row r="203" spans="2:243" ht="15" customHeight="1">
      <c r="I203" s="1"/>
      <c r="Z203" s="4"/>
      <c r="AA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row>
    <row r="204" spans="2:243" ht="14.85" customHeight="1">
      <c r="B204" s="9" t="s">
        <v>1547</v>
      </c>
      <c r="S204" s="5"/>
      <c r="T204" s="5"/>
      <c r="U204" s="5"/>
      <c r="V204" s="5"/>
      <c r="W204" s="5"/>
      <c r="X204" s="5"/>
      <c r="Y204" s="5"/>
      <c r="Z204" s="4"/>
      <c r="AA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row>
    <row r="205" spans="2:243" ht="14.85" customHeight="1">
      <c r="B205" s="136" t="s">
        <v>1684</v>
      </c>
      <c r="S205" s="5"/>
      <c r="T205" s="5"/>
      <c r="U205" s="5"/>
      <c r="V205" s="5"/>
      <c r="W205" s="5"/>
      <c r="X205" s="5"/>
      <c r="Y205" s="5"/>
      <c r="Z205" s="4"/>
      <c r="AA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row>
    <row r="206" spans="2:243" ht="15.75" thickBot="1">
      <c r="B206" s="9"/>
      <c r="J206" s="22"/>
      <c r="K206" s="22"/>
      <c r="S206" s="22"/>
      <c r="T206" s="22"/>
      <c r="U206" s="22"/>
      <c r="V206" s="22"/>
      <c r="W206" s="22"/>
      <c r="X206" s="22"/>
      <c r="Y206" s="22"/>
      <c r="Z206" s="22"/>
      <c r="AA206" s="22"/>
      <c r="AB206" s="22"/>
      <c r="AC206" s="22"/>
      <c r="AD206" s="22"/>
      <c r="AE206" s="22"/>
      <c r="AF206" s="5"/>
      <c r="AG206" s="5"/>
      <c r="AH206" s="5"/>
      <c r="AI206" s="5"/>
      <c r="AJ206" s="5"/>
      <c r="AK206" s="5"/>
      <c r="AL206" s="5"/>
      <c r="AM206" s="5"/>
      <c r="AN206" s="5"/>
      <c r="AO206" s="5"/>
      <c r="AP206" s="6"/>
      <c r="AR206" s="6"/>
      <c r="AT206" s="6"/>
      <c r="AV206" s="6"/>
      <c r="AX206" s="6"/>
      <c r="AZ206" s="6"/>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row>
    <row r="207" spans="2:243" ht="28.5" customHeight="1" thickBot="1">
      <c r="B207" s="227" t="s">
        <v>9</v>
      </c>
      <c r="C207" s="228" t="s">
        <v>2</v>
      </c>
      <c r="D207" s="229" t="s">
        <v>3</v>
      </c>
      <c r="E207" s="222" t="s">
        <v>4</v>
      </c>
      <c r="G207" s="222" t="s">
        <v>1548</v>
      </c>
      <c r="H207" s="222" t="s">
        <v>1549</v>
      </c>
      <c r="I207" s="222" t="s">
        <v>1550</v>
      </c>
      <c r="J207" s="222" t="s">
        <v>1551</v>
      </c>
      <c r="K207" s="222" t="s">
        <v>1552</v>
      </c>
      <c r="S207" s="4"/>
      <c r="T207" s="4"/>
      <c r="U207" s="22"/>
      <c r="V207" s="22"/>
      <c r="W207" s="22"/>
      <c r="X207" s="22"/>
      <c r="Y207" s="22"/>
      <c r="Z207" s="22"/>
      <c r="AA207" s="22"/>
      <c r="AB207" s="22"/>
      <c r="AC207" s="22"/>
      <c r="AD207" s="22"/>
      <c r="AE207" s="22"/>
      <c r="AF207" s="6"/>
      <c r="AG207" s="6"/>
      <c r="AH207" s="6"/>
      <c r="AI207" s="6"/>
      <c r="AJ207" s="6"/>
      <c r="AK207" s="4"/>
      <c r="AL207" s="4"/>
      <c r="AM207" s="4"/>
      <c r="AN207" s="4"/>
      <c r="AO207" s="6"/>
      <c r="AP207" s="6"/>
      <c r="AQ207" s="6"/>
      <c r="AR207" s="6"/>
      <c r="AS207" s="6"/>
      <c r="AT207" s="6"/>
      <c r="AU207" s="6"/>
      <c r="AV207" s="6"/>
      <c r="AW207" s="6"/>
      <c r="AX207" s="6"/>
      <c r="AY207" s="6"/>
      <c r="AZ207" s="6"/>
      <c r="BA207" s="6"/>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row>
    <row r="208" spans="2:243">
      <c r="B208" s="1"/>
      <c r="C208" s="1"/>
      <c r="D208" s="1"/>
      <c r="E208" s="1"/>
      <c r="G208" s="4"/>
      <c r="H208" s="4"/>
      <c r="I208" s="4"/>
      <c r="J208" s="4"/>
      <c r="K208" s="4"/>
      <c r="S208" s="4"/>
      <c r="T208" s="4"/>
      <c r="U208" s="22"/>
      <c r="V208" s="22"/>
      <c r="W208" s="22"/>
      <c r="X208" s="22"/>
      <c r="Y208" s="22"/>
      <c r="Z208" s="22"/>
      <c r="AA208" s="22"/>
      <c r="AB208" s="22"/>
      <c r="AC208" s="22"/>
      <c r="AD208" s="22"/>
      <c r="AE208" s="22"/>
      <c r="AF208" s="6"/>
      <c r="AG208" s="6"/>
      <c r="AH208" s="6"/>
      <c r="AI208" s="6"/>
      <c r="AJ208" s="6"/>
      <c r="AK208" s="4"/>
      <c r="AL208" s="4"/>
      <c r="AM208" s="4"/>
      <c r="AN208" s="4"/>
      <c r="AO208" s="6"/>
      <c r="AP208" s="6"/>
      <c r="AQ208" s="6"/>
      <c r="AR208" s="6"/>
      <c r="AS208" s="6"/>
      <c r="AT208" s="6"/>
      <c r="AU208" s="6"/>
      <c r="AV208" s="6"/>
      <c r="AW208" s="6"/>
      <c r="AX208" s="6"/>
      <c r="AY208" s="6"/>
      <c r="AZ208" s="6"/>
      <c r="BA208" s="6"/>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row>
    <row r="209" spans="2:243" ht="24" customHeight="1">
      <c r="B209" s="11" t="s">
        <v>28</v>
      </c>
      <c r="C209" s="12">
        <v>6</v>
      </c>
      <c r="D209" s="13">
        <v>0</v>
      </c>
      <c r="E209" s="135" t="s">
        <v>1508</v>
      </c>
      <c r="G209" s="133" t="s">
        <v>1503</v>
      </c>
      <c r="H209" s="133" t="s">
        <v>1553</v>
      </c>
      <c r="I209" s="133" t="s">
        <v>1532</v>
      </c>
      <c r="J209" s="133" t="s">
        <v>1511</v>
      </c>
      <c r="K209" s="133" t="s">
        <v>1508</v>
      </c>
      <c r="S209" s="4"/>
      <c r="T209" s="4"/>
      <c r="U209" s="22"/>
      <c r="V209" s="22"/>
      <c r="W209" s="22"/>
      <c r="X209" s="22"/>
      <c r="Y209" s="22"/>
      <c r="Z209" s="22"/>
      <c r="AA209" s="22"/>
      <c r="AB209" s="22"/>
      <c r="AC209" s="22"/>
      <c r="AD209" s="22"/>
      <c r="AE209" s="22"/>
      <c r="AF209" s="6"/>
      <c r="AG209" s="6"/>
      <c r="AH209" s="6"/>
      <c r="AI209" s="6"/>
      <c r="AJ209" s="6"/>
      <c r="AK209" s="16"/>
      <c r="AL209" s="16"/>
      <c r="AM209" s="16"/>
      <c r="AN209" s="16"/>
      <c r="AO209" s="6"/>
      <c r="AP209" s="6"/>
      <c r="AQ209" s="6"/>
      <c r="AR209" s="6"/>
      <c r="AS209" s="6"/>
      <c r="AT209" s="6"/>
      <c r="AU209" s="6"/>
      <c r="AV209" s="6"/>
      <c r="AW209" s="6"/>
      <c r="AX209" s="6"/>
      <c r="AY209" s="6"/>
      <c r="AZ209" s="6"/>
      <c r="BA209" s="6"/>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row>
    <row r="210" spans="2:243">
      <c r="B210" s="1"/>
      <c r="C210" s="1"/>
      <c r="D210" s="1"/>
      <c r="E210" s="51"/>
      <c r="J210" s="5"/>
      <c r="K210" s="5"/>
      <c r="S210" s="4"/>
      <c r="T210" s="4"/>
      <c r="U210" s="22"/>
      <c r="V210" s="22"/>
      <c r="W210" s="22"/>
      <c r="X210" s="22"/>
      <c r="Y210" s="22"/>
      <c r="Z210" s="22"/>
      <c r="AA210" s="22"/>
      <c r="AB210" s="22"/>
      <c r="AC210" s="22"/>
      <c r="AD210" s="22"/>
      <c r="AE210" s="22"/>
      <c r="AF210" s="6"/>
      <c r="AG210" s="6"/>
      <c r="AH210" s="6"/>
      <c r="AI210" s="6"/>
      <c r="AJ210" s="6"/>
      <c r="AK210" s="16"/>
      <c r="AL210" s="16"/>
      <c r="AM210" s="16"/>
      <c r="AN210" s="16"/>
      <c r="AO210" s="6"/>
      <c r="AP210" s="6"/>
      <c r="AQ210" s="6"/>
      <c r="AR210" s="6"/>
      <c r="AS210" s="6"/>
      <c r="AT210" s="6"/>
      <c r="AU210" s="6"/>
      <c r="AV210" s="6"/>
      <c r="AW210" s="6"/>
      <c r="AX210" s="6"/>
      <c r="AY210" s="6"/>
      <c r="AZ210" s="6"/>
      <c r="BA210" s="6"/>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row>
    <row r="211" spans="2:243" ht="23.25" customHeight="1">
      <c r="B211" s="15">
        <v>101</v>
      </c>
      <c r="C211" s="15">
        <v>6</v>
      </c>
      <c r="D211" s="13">
        <v>6</v>
      </c>
      <c r="E211" s="132" t="str" cm="1">
        <f t="array" ref="E211">INDEX(G211:K211,U211)</f>
        <v>Energetic Echo</v>
      </c>
      <c r="G211" s="133" t="s">
        <v>1522</v>
      </c>
      <c r="H211" s="133" t="s">
        <v>1504</v>
      </c>
      <c r="I211" s="133" t="s">
        <v>1544</v>
      </c>
      <c r="J211" s="133" t="s">
        <v>1516</v>
      </c>
      <c r="K211" s="133" t="s">
        <v>1554</v>
      </c>
      <c r="M211" s="1" cm="1">
        <f t="array" ref="M211:Q230">_xlfn.XLOOKUP(G211:K230,tblRace[Horse Name], tblRace[Race Time],,0,1)</f>
        <v>530.00000000000011</v>
      </c>
      <c r="N211" s="1">
        <v>740.15999999999985</v>
      </c>
      <c r="O211" s="1">
        <v>911.75999999999976</v>
      </c>
      <c r="P211" s="1">
        <v>825</v>
      </c>
      <c r="Q211" s="1">
        <v>339.84000000000015</v>
      </c>
      <c r="S211" s="4" cm="1">
        <f t="array" ref="S211:S230">_xlfn.BYROW(_xlfn.ANCHORARRAY(M211),_xleta.MIN)</f>
        <v>339.84000000000015</v>
      </c>
      <c r="T211" s="4"/>
      <c r="U211" s="4">
        <f>MATCH(S211,M211:Q211,0)</f>
        <v>5</v>
      </c>
      <c r="V211" s="22"/>
      <c r="W211" s="22"/>
      <c r="X211" s="22"/>
      <c r="Y211" s="22"/>
      <c r="Z211" s="22"/>
      <c r="AA211" s="22"/>
      <c r="AB211" s="22"/>
      <c r="AC211" s="22"/>
      <c r="AD211" s="22"/>
      <c r="AE211" s="22"/>
      <c r="AF211" s="6"/>
      <c r="AG211" s="6"/>
      <c r="AH211" s="6"/>
      <c r="AI211" s="6"/>
      <c r="AJ211" s="6"/>
      <c r="AK211" s="16"/>
      <c r="AL211" s="16"/>
      <c r="AM211" s="16"/>
      <c r="AN211" s="16"/>
      <c r="AO211" s="6"/>
      <c r="AP211" s="6"/>
      <c r="AQ211" s="6"/>
      <c r="AR211" s="6"/>
      <c r="AS211" s="6"/>
      <c r="AT211" s="6"/>
      <c r="AU211" s="6"/>
      <c r="AV211" s="6"/>
      <c r="AW211" s="6"/>
      <c r="AX211" s="6"/>
      <c r="AY211" s="6"/>
      <c r="AZ211" s="6"/>
      <c r="BA211" s="6"/>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row>
    <row r="212" spans="2:243" ht="23.25" customHeight="1">
      <c r="B212" s="15">
        <f>B211+1</f>
        <v>102</v>
      </c>
      <c r="C212" s="15">
        <v>6</v>
      </c>
      <c r="D212" s="13">
        <v>6</v>
      </c>
      <c r="E212" s="132" t="str" cm="1">
        <f t="array" ref="E212">INDEX(G212:K212,U212)</f>
        <v>Twirling Tornado</v>
      </c>
      <c r="G212" s="133" t="s">
        <v>1512</v>
      </c>
      <c r="H212" s="133" t="s">
        <v>1487</v>
      </c>
      <c r="I212" s="133" t="s">
        <v>1524</v>
      </c>
      <c r="J212" s="133" t="s">
        <v>1532</v>
      </c>
      <c r="K212" s="133" t="s">
        <v>1523</v>
      </c>
      <c r="M212" s="1">
        <v>684.18000000000006</v>
      </c>
      <c r="N212" s="1">
        <v>358.40000000000003</v>
      </c>
      <c r="O212" s="1">
        <v>927.41999999999973</v>
      </c>
      <c r="P212" s="1">
        <v>991.38000000000045</v>
      </c>
      <c r="Q212" s="1">
        <v>890.80000000000007</v>
      </c>
      <c r="S212" s="4">
        <v>358.40000000000003</v>
      </c>
      <c r="T212" s="4"/>
      <c r="U212" s="4">
        <f t="shared" ref="U212:U230" si="5">MATCH(S212,M212:Q212,0)</f>
        <v>2</v>
      </c>
      <c r="V212" s="22"/>
      <c r="W212" s="22"/>
      <c r="X212" s="22"/>
      <c r="Y212" s="22"/>
      <c r="Z212" s="22"/>
      <c r="AA212" s="22"/>
      <c r="AB212" s="22"/>
      <c r="AC212" s="22"/>
      <c r="AD212" s="22"/>
      <c r="AE212" s="22"/>
      <c r="AF212" s="6"/>
      <c r="AG212" s="6"/>
      <c r="AH212" s="6"/>
      <c r="AI212" s="6"/>
      <c r="AJ212" s="6"/>
      <c r="AK212" s="16"/>
      <c r="AL212" s="16"/>
      <c r="AM212" s="16"/>
      <c r="AN212" s="16"/>
      <c r="AO212" s="6"/>
      <c r="AP212" s="6"/>
      <c r="AQ212" s="6"/>
      <c r="AR212" s="6"/>
      <c r="AS212" s="6"/>
      <c r="AT212" s="6"/>
      <c r="AU212" s="6"/>
      <c r="AV212" s="6"/>
      <c r="AW212" s="6"/>
      <c r="AX212" s="6"/>
      <c r="AY212" s="6"/>
      <c r="AZ212" s="6"/>
      <c r="BA212" s="6"/>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row>
    <row r="213" spans="2:243" ht="23.25" customHeight="1">
      <c r="B213" s="15">
        <f>B212+1</f>
        <v>103</v>
      </c>
      <c r="C213" s="15">
        <v>6</v>
      </c>
      <c r="D213" s="13">
        <v>6</v>
      </c>
      <c r="E213" s="132" t="str" cm="1">
        <f t="array" ref="E213">INDEX(G213:K213,U213)</f>
        <v>Proud Pioneer</v>
      </c>
      <c r="G213" s="133" t="s">
        <v>1491</v>
      </c>
      <c r="H213" s="133" t="s">
        <v>1555</v>
      </c>
      <c r="I213" s="133" t="s">
        <v>1514</v>
      </c>
      <c r="J213" s="133" t="s">
        <v>1526</v>
      </c>
      <c r="K213" s="133" t="s">
        <v>1499</v>
      </c>
      <c r="M213" s="1">
        <v>451.92000000000007</v>
      </c>
      <c r="N213" s="1">
        <v>921.91999999999985</v>
      </c>
      <c r="O213" s="1">
        <v>486.72</v>
      </c>
      <c r="P213" s="1">
        <v>965.34000000000049</v>
      </c>
      <c r="Q213" s="1">
        <v>820.02000000000021</v>
      </c>
      <c r="S213" s="4">
        <v>451.92000000000007</v>
      </c>
      <c r="T213" s="4"/>
      <c r="U213" s="4">
        <f t="shared" si="5"/>
        <v>1</v>
      </c>
      <c r="V213" s="22"/>
      <c r="W213" s="22"/>
      <c r="X213" s="22"/>
      <c r="Y213" s="22"/>
      <c r="Z213" s="22"/>
      <c r="AA213" s="22"/>
      <c r="AB213" s="22"/>
      <c r="AC213" s="22"/>
      <c r="AD213" s="22"/>
      <c r="AE213" s="22"/>
      <c r="AF213" s="6"/>
      <c r="AG213" s="6"/>
      <c r="AH213" s="6"/>
      <c r="AI213" s="6"/>
      <c r="AJ213" s="6"/>
      <c r="AK213" s="16"/>
      <c r="AL213" s="16"/>
      <c r="AM213" s="16"/>
      <c r="AN213" s="16"/>
      <c r="AO213" s="6"/>
      <c r="AP213" s="6"/>
      <c r="AQ213" s="6"/>
      <c r="AR213" s="6"/>
      <c r="AS213" s="6"/>
      <c r="AT213" s="6"/>
      <c r="AU213" s="6"/>
      <c r="AV213" s="6"/>
      <c r="AW213" s="6"/>
      <c r="AX213" s="6"/>
      <c r="AY213" s="6"/>
      <c r="AZ213" s="6"/>
      <c r="BA213" s="6"/>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row>
    <row r="214" spans="2:243" ht="23.25" customHeight="1">
      <c r="B214" s="15">
        <f t="shared" ref="B214:B230" si="6">B213+1</f>
        <v>104</v>
      </c>
      <c r="C214" s="15">
        <v>6</v>
      </c>
      <c r="D214" s="13">
        <v>6</v>
      </c>
      <c r="E214" s="132" t="str" cm="1">
        <f t="array" ref="E214">INDEX(G214:K214,U214)</f>
        <v>Glistening Glory</v>
      </c>
      <c r="G214" s="133" t="s">
        <v>1510</v>
      </c>
      <c r="H214" s="133" t="s">
        <v>1479</v>
      </c>
      <c r="I214" s="133" t="s">
        <v>1511</v>
      </c>
      <c r="J214" s="133" t="s">
        <v>1527</v>
      </c>
      <c r="K214" s="133" t="s">
        <v>1504</v>
      </c>
      <c r="M214" s="1">
        <v>819.19999999999993</v>
      </c>
      <c r="N214" s="1">
        <v>788.87999999999965</v>
      </c>
      <c r="O214" s="1">
        <v>746.2</v>
      </c>
      <c r="P214" s="1">
        <v>975.51999999999987</v>
      </c>
      <c r="Q214" s="1">
        <v>740.15999999999985</v>
      </c>
      <c r="S214" s="4">
        <v>740.15999999999985</v>
      </c>
      <c r="T214" s="4"/>
      <c r="U214" s="4">
        <f t="shared" si="5"/>
        <v>5</v>
      </c>
      <c r="V214" s="22"/>
      <c r="W214" s="22"/>
      <c r="X214" s="22"/>
      <c r="Y214" s="22"/>
      <c r="Z214" s="22"/>
      <c r="AA214" s="22"/>
      <c r="AB214" s="22"/>
      <c r="AC214" s="22"/>
      <c r="AD214" s="22"/>
      <c r="AE214" s="22"/>
      <c r="AF214" s="6"/>
      <c r="AG214" s="6"/>
      <c r="AH214" s="6"/>
      <c r="AI214" s="6"/>
      <c r="AJ214" s="6"/>
      <c r="AK214" s="16"/>
      <c r="AL214" s="16"/>
      <c r="AM214" s="16"/>
      <c r="AN214" s="16"/>
      <c r="AO214" s="6"/>
      <c r="AP214" s="6"/>
      <c r="AQ214" s="6"/>
      <c r="AR214" s="6"/>
      <c r="AS214" s="6"/>
      <c r="AT214" s="6"/>
      <c r="AU214" s="6"/>
      <c r="AV214" s="6"/>
      <c r="AW214" s="6"/>
      <c r="AX214" s="6"/>
      <c r="AY214" s="6"/>
      <c r="AZ214" s="6"/>
      <c r="BA214" s="6"/>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row>
    <row r="215" spans="2:243" ht="23.25" customHeight="1">
      <c r="B215" s="15">
        <f t="shared" si="6"/>
        <v>105</v>
      </c>
      <c r="C215" s="15">
        <v>6</v>
      </c>
      <c r="D215" s="13">
        <v>6</v>
      </c>
      <c r="E215" s="132" t="str" cm="1">
        <f t="array" ref="E215">INDEX(G215:K215,U215)</f>
        <v>Proud Pioneer</v>
      </c>
      <c r="G215" s="133" t="s">
        <v>1503</v>
      </c>
      <c r="H215" s="133" t="s">
        <v>1509</v>
      </c>
      <c r="I215" s="133" t="s">
        <v>1507</v>
      </c>
      <c r="J215" s="133" t="s">
        <v>1514</v>
      </c>
      <c r="K215" s="133" t="s">
        <v>1491</v>
      </c>
      <c r="M215" s="1">
        <v>788.87999999999965</v>
      </c>
      <c r="N215" s="1">
        <v>882.31999999999971</v>
      </c>
      <c r="O215" s="1">
        <v>871.55999999999972</v>
      </c>
      <c r="P215" s="1">
        <v>486.72</v>
      </c>
      <c r="Q215" s="1">
        <v>451.92000000000007</v>
      </c>
      <c r="S215" s="4">
        <v>451.92000000000007</v>
      </c>
      <c r="T215" s="4"/>
      <c r="U215" s="4">
        <f t="shared" si="5"/>
        <v>5</v>
      </c>
      <c r="V215" s="22"/>
      <c r="W215" s="22"/>
      <c r="X215" s="22"/>
      <c r="Y215" s="22"/>
      <c r="Z215" s="22"/>
      <c r="AA215" s="22"/>
      <c r="AB215" s="22"/>
      <c r="AC215" s="22"/>
      <c r="AD215" s="22"/>
      <c r="AE215" s="22"/>
      <c r="AF215" s="6"/>
      <c r="AG215" s="6"/>
      <c r="AH215" s="6"/>
      <c r="AI215" s="6"/>
      <c r="AJ215" s="6"/>
      <c r="AK215" s="16"/>
      <c r="AL215" s="16"/>
      <c r="AM215" s="16"/>
      <c r="AN215" s="16"/>
      <c r="AO215" s="6"/>
      <c r="AP215" s="6"/>
      <c r="AQ215" s="6"/>
      <c r="AR215" s="6"/>
      <c r="AS215" s="6"/>
      <c r="AT215" s="6"/>
      <c r="AU215" s="6"/>
      <c r="AV215" s="6"/>
      <c r="AW215" s="6"/>
      <c r="AX215" s="6"/>
      <c r="AY215" s="6"/>
      <c r="AZ215" s="6"/>
      <c r="BA215" s="6"/>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row>
    <row r="216" spans="2:243" ht="23.25" customHeight="1">
      <c r="B216" s="15">
        <f t="shared" si="6"/>
        <v>106</v>
      </c>
      <c r="C216" s="15">
        <v>6</v>
      </c>
      <c r="D216" s="13">
        <v>6</v>
      </c>
      <c r="E216" s="132" t="str" cm="1">
        <f t="array" ref="E216">INDEX(G216:K216,U216)</f>
        <v>Flashy Firecracker</v>
      </c>
      <c r="G216" s="133" t="s">
        <v>1555</v>
      </c>
      <c r="H216" s="133" t="s">
        <v>1556</v>
      </c>
      <c r="I216" s="133" t="s">
        <v>1524</v>
      </c>
      <c r="J216" s="133" t="s">
        <v>1541</v>
      </c>
      <c r="K216" s="133" t="s">
        <v>1492</v>
      </c>
      <c r="M216" s="1">
        <v>921.91999999999985</v>
      </c>
      <c r="N216" s="1">
        <v>675.79999999999984</v>
      </c>
      <c r="O216" s="1">
        <v>927.41999999999973</v>
      </c>
      <c r="P216" s="1">
        <v>1009.9200000000001</v>
      </c>
      <c r="Q216" s="1">
        <v>339.23999999999984</v>
      </c>
      <c r="S216" s="4">
        <v>339.23999999999984</v>
      </c>
      <c r="T216" s="4"/>
      <c r="U216" s="4">
        <f t="shared" si="5"/>
        <v>5</v>
      </c>
      <c r="V216" s="22"/>
      <c r="W216" s="22"/>
      <c r="X216" s="22"/>
      <c r="Y216" s="22"/>
      <c r="Z216" s="22"/>
      <c r="AA216" s="22"/>
      <c r="AB216" s="22"/>
      <c r="AC216" s="22"/>
      <c r="AD216" s="22"/>
      <c r="AE216" s="22"/>
      <c r="AF216" s="6"/>
      <c r="AG216" s="6"/>
      <c r="AH216" s="6"/>
      <c r="AI216" s="6"/>
      <c r="AJ216" s="6"/>
      <c r="AK216" s="16"/>
      <c r="AL216" s="16"/>
      <c r="AM216" s="16"/>
      <c r="AN216" s="16"/>
      <c r="AO216" s="6"/>
      <c r="AP216" s="6"/>
      <c r="AQ216" s="6"/>
      <c r="AR216" s="6"/>
      <c r="AS216" s="6"/>
      <c r="AT216" s="6"/>
      <c r="AU216" s="6"/>
      <c r="AV216" s="6"/>
      <c r="AW216" s="6"/>
      <c r="AX216" s="6"/>
      <c r="AY216" s="6"/>
      <c r="AZ216" s="6"/>
      <c r="BA216" s="6"/>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row>
    <row r="217" spans="2:243" ht="23.25" customHeight="1">
      <c r="B217" s="15">
        <f t="shared" si="6"/>
        <v>107</v>
      </c>
      <c r="C217" s="15">
        <v>6</v>
      </c>
      <c r="D217" s="13">
        <v>6</v>
      </c>
      <c r="E217" s="132" t="str" cm="1">
        <f t="array" ref="E217">INDEX(G217:K217,U217)</f>
        <v>Vivid Velocity</v>
      </c>
      <c r="G217" s="133" t="s">
        <v>1557</v>
      </c>
      <c r="H217" s="133" t="s">
        <v>1558</v>
      </c>
      <c r="I217" s="133" t="s">
        <v>1494</v>
      </c>
      <c r="J217" s="133" t="s">
        <v>1495</v>
      </c>
      <c r="K217" s="133" t="s">
        <v>1559</v>
      </c>
      <c r="M217" s="1">
        <v>892.67999999999984</v>
      </c>
      <c r="N217" s="1">
        <v>445.25999999999982</v>
      </c>
      <c r="O217" s="1">
        <v>468.69999999999987</v>
      </c>
      <c r="P217" s="1">
        <v>980.32000000000028</v>
      </c>
      <c r="Q217" s="1">
        <v>643.19999999999993</v>
      </c>
      <c r="S217" s="4">
        <v>445.25999999999982</v>
      </c>
      <c r="T217" s="4"/>
      <c r="U217" s="4">
        <f t="shared" si="5"/>
        <v>2</v>
      </c>
      <c r="V217" s="22"/>
      <c r="W217" s="22"/>
      <c r="X217" s="22"/>
      <c r="Y217" s="22"/>
      <c r="Z217" s="22"/>
      <c r="AA217" s="22"/>
      <c r="AB217" s="22"/>
      <c r="AC217" s="22"/>
      <c r="AD217" s="22"/>
      <c r="AE217" s="22"/>
      <c r="AF217" s="6"/>
      <c r="AG217" s="6"/>
      <c r="AH217" s="6"/>
      <c r="AI217" s="6"/>
      <c r="AJ217" s="6"/>
      <c r="AK217" s="16"/>
      <c r="AL217" s="16"/>
      <c r="AM217" s="16"/>
      <c r="AN217" s="16"/>
      <c r="AO217" s="6"/>
      <c r="AP217" s="6"/>
      <c r="AQ217" s="6"/>
      <c r="AR217" s="6"/>
      <c r="AS217" s="6"/>
      <c r="AT217" s="6"/>
      <c r="AU217" s="6"/>
      <c r="AV217" s="6"/>
      <c r="AW217" s="6"/>
      <c r="AX217" s="6"/>
      <c r="AY217" s="6"/>
      <c r="AZ217" s="6"/>
      <c r="BA217" s="6"/>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row>
    <row r="218" spans="2:243" ht="23.25" customHeight="1">
      <c r="B218" s="15">
        <f t="shared" si="6"/>
        <v>108</v>
      </c>
      <c r="C218" s="15">
        <v>6</v>
      </c>
      <c r="D218" s="13">
        <v>6</v>
      </c>
      <c r="E218" s="132" t="str" cm="1">
        <f t="array" ref="E218">INDEX(G218:K218,U218)</f>
        <v>Breezy Blizzard</v>
      </c>
      <c r="G218" s="133" t="s">
        <v>1495</v>
      </c>
      <c r="H218" s="133" t="s">
        <v>1516</v>
      </c>
      <c r="I218" s="133" t="s">
        <v>1543</v>
      </c>
      <c r="J218" s="133" t="s">
        <v>1560</v>
      </c>
      <c r="K218" s="133" t="s">
        <v>1504</v>
      </c>
      <c r="M218" s="1">
        <v>980.32000000000028</v>
      </c>
      <c r="N218" s="1">
        <v>825</v>
      </c>
      <c r="O218" s="1">
        <v>553.85999999999979</v>
      </c>
      <c r="P218" s="1">
        <v>1028</v>
      </c>
      <c r="Q218" s="1">
        <v>740.15999999999985</v>
      </c>
      <c r="S218" s="4">
        <v>553.85999999999979</v>
      </c>
      <c r="T218" s="4"/>
      <c r="U218" s="4">
        <f t="shared" si="5"/>
        <v>3</v>
      </c>
      <c r="V218" s="22"/>
      <c r="W218" s="22"/>
      <c r="X218" s="22"/>
      <c r="Y218" s="22"/>
      <c r="Z218" s="22"/>
      <c r="AA218" s="22"/>
      <c r="AB218" s="22"/>
      <c r="AC218" s="22"/>
      <c r="AD218" s="22"/>
      <c r="AE218" s="22"/>
      <c r="AF218" s="6"/>
      <c r="AG218" s="6"/>
      <c r="AH218" s="6"/>
      <c r="AI218" s="6"/>
      <c r="AJ218" s="6"/>
      <c r="AK218" s="16"/>
      <c r="AL218" s="16"/>
      <c r="AM218" s="16"/>
      <c r="AN218" s="16"/>
      <c r="AO218" s="6"/>
      <c r="AP218" s="6"/>
      <c r="AQ218" s="6"/>
      <c r="AR218" s="6"/>
      <c r="AS218" s="6"/>
      <c r="AT218" s="6"/>
      <c r="AU218" s="6"/>
      <c r="AV218" s="6"/>
      <c r="AW218" s="6"/>
      <c r="AX218" s="6"/>
      <c r="AY218" s="6"/>
      <c r="AZ218" s="6"/>
      <c r="BA218" s="6"/>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row>
    <row r="219" spans="2:243" ht="23.25" customHeight="1">
      <c r="B219" s="15">
        <f t="shared" si="6"/>
        <v>109</v>
      </c>
      <c r="C219" s="15">
        <v>6</v>
      </c>
      <c r="D219" s="13">
        <v>6</v>
      </c>
      <c r="E219" s="132" t="str" cm="1">
        <f t="array" ref="E219">INDEX(G219:K219,U219)</f>
        <v>Prancing Pixie</v>
      </c>
      <c r="G219" s="133" t="s">
        <v>1503</v>
      </c>
      <c r="H219" s="133" t="s">
        <v>1525</v>
      </c>
      <c r="I219" s="133" t="s">
        <v>1493</v>
      </c>
      <c r="J219" s="133" t="s">
        <v>1490</v>
      </c>
      <c r="K219" s="133" t="s">
        <v>1489</v>
      </c>
      <c r="M219" s="1">
        <v>788.87999999999965</v>
      </c>
      <c r="N219" s="1">
        <v>785.88000000000022</v>
      </c>
      <c r="O219" s="1">
        <v>892.67999999999984</v>
      </c>
      <c r="P219" s="1">
        <v>901.99999999999966</v>
      </c>
      <c r="Q219" s="1">
        <v>924.00000000000023</v>
      </c>
      <c r="S219" s="4">
        <v>785.88000000000022</v>
      </c>
      <c r="T219" s="4"/>
      <c r="U219" s="4">
        <f t="shared" si="5"/>
        <v>2</v>
      </c>
      <c r="V219" s="22"/>
      <c r="W219" s="22"/>
      <c r="X219" s="22"/>
      <c r="Y219" s="22"/>
      <c r="Z219" s="22"/>
      <c r="AA219" s="22"/>
      <c r="AB219" s="22"/>
      <c r="AC219" s="22"/>
      <c r="AD219" s="22"/>
      <c r="AE219" s="22"/>
      <c r="AF219" s="6"/>
      <c r="AG219" s="6"/>
      <c r="AH219" s="6"/>
      <c r="AI219" s="6"/>
      <c r="AJ219" s="6"/>
      <c r="AK219" s="16"/>
      <c r="AL219" s="16"/>
      <c r="AM219" s="16"/>
      <c r="AN219" s="16"/>
      <c r="AO219" s="6"/>
      <c r="AP219" s="6"/>
      <c r="AQ219" s="6"/>
      <c r="AR219" s="6"/>
      <c r="AS219" s="6"/>
      <c r="AT219" s="6"/>
      <c r="AU219" s="6"/>
      <c r="AV219" s="6"/>
      <c r="AW219" s="6"/>
      <c r="AX219" s="6"/>
      <c r="AY219" s="6"/>
      <c r="AZ219" s="6"/>
      <c r="BA219" s="6"/>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row>
    <row r="220" spans="2:243" ht="23.25" customHeight="1">
      <c r="B220" s="15">
        <f t="shared" si="6"/>
        <v>110</v>
      </c>
      <c r="C220" s="15">
        <v>6</v>
      </c>
      <c r="D220" s="13">
        <v>6</v>
      </c>
      <c r="E220" s="132" t="str" cm="1">
        <f t="array" ref="E220">INDEX(G220:K220,U220)</f>
        <v>Fluffy Frost</v>
      </c>
      <c r="G220" s="133" t="s">
        <v>1561</v>
      </c>
      <c r="H220" s="133" t="s">
        <v>1485</v>
      </c>
      <c r="I220" s="133" t="s">
        <v>1562</v>
      </c>
      <c r="J220" s="133" t="s">
        <v>1522</v>
      </c>
      <c r="K220" s="133" t="s">
        <v>1483</v>
      </c>
      <c r="M220" s="1">
        <v>975.51999999999987</v>
      </c>
      <c r="N220" s="1">
        <v>681.99999999999989</v>
      </c>
      <c r="O220" s="1">
        <v>813.22000000000025</v>
      </c>
      <c r="P220" s="1">
        <v>530.00000000000011</v>
      </c>
      <c r="Q220" s="1">
        <v>450.56000000000017</v>
      </c>
      <c r="S220" s="4">
        <v>450.56000000000017</v>
      </c>
      <c r="T220" s="4"/>
      <c r="U220" s="4">
        <f t="shared" si="5"/>
        <v>5</v>
      </c>
      <c r="V220" s="22"/>
      <c r="W220" s="22"/>
      <c r="X220" s="22"/>
      <c r="Y220" s="22"/>
      <c r="Z220" s="22"/>
      <c r="AA220" s="22"/>
      <c r="AB220" s="22"/>
      <c r="AC220" s="22"/>
      <c r="AD220" s="22"/>
      <c r="AE220" s="22"/>
      <c r="AF220" s="6"/>
      <c r="AG220" s="6"/>
      <c r="AH220" s="6"/>
      <c r="AI220" s="6"/>
      <c r="AJ220" s="6"/>
      <c r="AK220" s="6"/>
      <c r="AL220" s="16"/>
      <c r="AM220" s="6"/>
      <c r="AN220" s="16"/>
      <c r="AO220" s="6"/>
      <c r="AP220" s="6"/>
      <c r="AQ220" s="6"/>
      <c r="AR220" s="6"/>
      <c r="AS220" s="6"/>
      <c r="AT220" s="6"/>
      <c r="AU220" s="6"/>
      <c r="AV220" s="6"/>
      <c r="AW220" s="6"/>
      <c r="AX220" s="6"/>
      <c r="AY220" s="6"/>
      <c r="AZ220" s="6"/>
      <c r="BA220" s="6"/>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row>
    <row r="221" spans="2:243" ht="23.25" customHeight="1">
      <c r="B221" s="15">
        <f t="shared" si="6"/>
        <v>111</v>
      </c>
      <c r="C221" s="15">
        <v>6</v>
      </c>
      <c r="D221" s="13">
        <v>6</v>
      </c>
      <c r="E221" s="132" t="str" cm="1">
        <f t="array" ref="E221">INDEX(G221:K221,U221)</f>
        <v>Charming Charmer</v>
      </c>
      <c r="G221" s="133" t="s">
        <v>1505</v>
      </c>
      <c r="H221" s="133" t="s">
        <v>1493</v>
      </c>
      <c r="I221" s="133" t="s">
        <v>1563</v>
      </c>
      <c r="J221" s="133" t="s">
        <v>1562</v>
      </c>
      <c r="K221" s="133" t="s">
        <v>1564</v>
      </c>
      <c r="M221" s="1">
        <v>337.9199999999999</v>
      </c>
      <c r="N221" s="1">
        <v>892.67999999999984</v>
      </c>
      <c r="O221" s="1">
        <v>973.44</v>
      </c>
      <c r="P221" s="1">
        <v>813.22000000000025</v>
      </c>
      <c r="Q221" s="1">
        <v>562.86</v>
      </c>
      <c r="S221" s="4">
        <v>337.9199999999999</v>
      </c>
      <c r="T221" s="4"/>
      <c r="U221" s="4">
        <f t="shared" si="5"/>
        <v>1</v>
      </c>
      <c r="V221" s="22"/>
      <c r="W221" s="22"/>
      <c r="X221" s="22"/>
      <c r="Y221" s="22"/>
      <c r="Z221" s="22"/>
      <c r="AA221" s="22"/>
      <c r="AB221" s="22"/>
      <c r="AC221" s="22"/>
      <c r="AD221" s="22"/>
      <c r="AE221" s="22"/>
      <c r="AF221" s="6"/>
      <c r="AG221" s="6"/>
      <c r="AH221" s="6"/>
      <c r="AI221" s="6"/>
      <c r="AJ221" s="6"/>
      <c r="AK221" s="16"/>
      <c r="AL221" s="16"/>
      <c r="AM221" s="16"/>
      <c r="AN221" s="16"/>
      <c r="AO221" s="6"/>
      <c r="AP221" s="6"/>
      <c r="AQ221" s="6"/>
      <c r="AR221" s="6"/>
      <c r="AS221" s="6"/>
      <c r="AT221" s="6"/>
      <c r="AU221" s="6"/>
      <c r="AV221" s="6"/>
      <c r="AW221" s="6"/>
      <c r="AX221" s="6"/>
      <c r="AY221" s="6"/>
      <c r="AZ221" s="6"/>
      <c r="BA221" s="6"/>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row>
    <row r="222" spans="2:243" ht="23.25" customHeight="1">
      <c r="B222" s="15">
        <f t="shared" si="6"/>
        <v>112</v>
      </c>
      <c r="C222" s="15">
        <v>6</v>
      </c>
      <c r="D222" s="13">
        <v>6</v>
      </c>
      <c r="E222" s="132" t="str" cm="1">
        <f t="array" ref="E222">INDEX(G222:K222,U222)</f>
        <v>Twirling Tornado</v>
      </c>
      <c r="G222" s="133" t="s">
        <v>1490</v>
      </c>
      <c r="H222" s="133" t="s">
        <v>1487</v>
      </c>
      <c r="I222" s="133" t="s">
        <v>1486</v>
      </c>
      <c r="J222" s="133" t="s">
        <v>1506</v>
      </c>
      <c r="K222" s="133" t="s">
        <v>1507</v>
      </c>
      <c r="M222" s="1">
        <v>901.99999999999966</v>
      </c>
      <c r="N222" s="1">
        <v>358.40000000000003</v>
      </c>
      <c r="O222" s="1">
        <v>516.48</v>
      </c>
      <c r="P222" s="1">
        <v>859.35999999999967</v>
      </c>
      <c r="Q222" s="1">
        <v>871.55999999999972</v>
      </c>
      <c r="S222" s="4">
        <v>358.40000000000003</v>
      </c>
      <c r="T222" s="4"/>
      <c r="U222" s="4">
        <f t="shared" si="5"/>
        <v>2</v>
      </c>
      <c r="V222" s="22"/>
      <c r="W222" s="22"/>
      <c r="X222" s="22"/>
      <c r="Y222" s="22"/>
      <c r="Z222" s="22"/>
      <c r="AA222" s="22"/>
      <c r="AB222" s="22"/>
      <c r="AC222" s="22"/>
      <c r="AD222" s="22"/>
      <c r="AE222" s="22"/>
      <c r="AF222" s="6"/>
      <c r="AG222" s="6"/>
      <c r="AH222" s="6"/>
      <c r="AI222" s="6"/>
      <c r="AJ222" s="6"/>
      <c r="AK222" s="16"/>
      <c r="AL222" s="16"/>
      <c r="AM222" s="16"/>
      <c r="AN222" s="16"/>
      <c r="AO222" s="6"/>
      <c r="AP222" s="6"/>
      <c r="AQ222" s="6"/>
      <c r="AR222" s="6"/>
      <c r="AS222" s="6"/>
      <c r="AT222" s="6"/>
      <c r="AU222" s="6"/>
      <c r="AV222" s="6"/>
      <c r="AW222" s="6"/>
      <c r="AX222" s="6"/>
      <c r="AY222" s="6"/>
      <c r="AZ222" s="6"/>
      <c r="BA222" s="6"/>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row>
    <row r="223" spans="2:243" ht="23.25" customHeight="1">
      <c r="B223" s="15">
        <f t="shared" si="6"/>
        <v>113</v>
      </c>
      <c r="C223" s="15">
        <v>6</v>
      </c>
      <c r="D223" s="13">
        <v>6</v>
      </c>
      <c r="E223" s="132" t="str" cm="1">
        <f t="array" ref="E223">INDEX(G223:K223,U223)</f>
        <v>Cosmic Cruiser</v>
      </c>
      <c r="G223" s="133" t="s">
        <v>1495</v>
      </c>
      <c r="H223" s="133" t="s">
        <v>1565</v>
      </c>
      <c r="I223" s="133" t="s">
        <v>1493</v>
      </c>
      <c r="J223" s="133" t="s">
        <v>1509</v>
      </c>
      <c r="K223" s="133" t="s">
        <v>1484</v>
      </c>
      <c r="M223" s="1">
        <v>980.32000000000028</v>
      </c>
      <c r="N223" s="1">
        <v>959.20000000000027</v>
      </c>
      <c r="O223" s="1">
        <v>892.67999999999984</v>
      </c>
      <c r="P223" s="1">
        <v>882.31999999999971</v>
      </c>
      <c r="Q223" s="1">
        <v>543.65999999999985</v>
      </c>
      <c r="S223" s="4">
        <v>543.65999999999985</v>
      </c>
      <c r="T223" s="4"/>
      <c r="U223" s="4">
        <f t="shared" si="5"/>
        <v>5</v>
      </c>
      <c r="V223" s="22"/>
      <c r="W223" s="22"/>
      <c r="X223" s="22"/>
      <c r="Y223" s="22"/>
      <c r="Z223" s="22"/>
      <c r="AA223" s="22"/>
      <c r="AB223" s="22"/>
      <c r="AC223" s="22"/>
      <c r="AD223" s="22"/>
      <c r="AE223" s="22"/>
      <c r="AF223" s="6"/>
      <c r="AG223" s="6"/>
      <c r="AH223" s="6"/>
      <c r="AI223" s="6"/>
      <c r="AJ223" s="6"/>
      <c r="AK223" s="16"/>
      <c r="AL223" s="16"/>
      <c r="AM223" s="16"/>
      <c r="AN223" s="16"/>
      <c r="AO223" s="6"/>
      <c r="AP223" s="6"/>
      <c r="AQ223" s="6"/>
      <c r="AR223" s="6"/>
      <c r="AS223" s="6"/>
      <c r="AT223" s="6"/>
      <c r="AU223" s="6"/>
      <c r="AV223" s="6"/>
      <c r="AW223" s="6"/>
      <c r="AX223" s="6"/>
      <c r="AY223" s="6"/>
      <c r="AZ223" s="6"/>
      <c r="BA223" s="6"/>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row>
    <row r="224" spans="2:243" ht="23.25" customHeight="1">
      <c r="B224" s="15">
        <f t="shared" si="6"/>
        <v>114</v>
      </c>
      <c r="C224" s="15">
        <v>6</v>
      </c>
      <c r="D224" s="13">
        <v>6</v>
      </c>
      <c r="E224" s="132" t="str" cm="1">
        <f t="array" ref="E224">INDEX(G224:K224,U224)</f>
        <v>Charming Charmer</v>
      </c>
      <c r="G224" s="133" t="s">
        <v>1484</v>
      </c>
      <c r="H224" s="133" t="s">
        <v>1566</v>
      </c>
      <c r="I224" s="133" t="s">
        <v>1505</v>
      </c>
      <c r="J224" s="133" t="s">
        <v>1533</v>
      </c>
      <c r="K224" s="133" t="s">
        <v>1556</v>
      </c>
      <c r="M224" s="1">
        <v>543.65999999999985</v>
      </c>
      <c r="N224" s="1">
        <v>579.28</v>
      </c>
      <c r="O224" s="1">
        <v>337.9199999999999</v>
      </c>
      <c r="P224" s="1">
        <v>401.82000000000016</v>
      </c>
      <c r="Q224" s="1">
        <v>675.79999999999984</v>
      </c>
      <c r="S224" s="4">
        <v>337.9199999999999</v>
      </c>
      <c r="T224" s="4"/>
      <c r="U224" s="4">
        <f t="shared" si="5"/>
        <v>3</v>
      </c>
      <c r="V224" s="22"/>
      <c r="W224" s="22"/>
      <c r="X224" s="22"/>
      <c r="Y224" s="22"/>
      <c r="Z224" s="22"/>
      <c r="AA224" s="22"/>
      <c r="AB224" s="22"/>
      <c r="AC224" s="22"/>
      <c r="AD224" s="22"/>
      <c r="AE224" s="22"/>
      <c r="AF224" s="6"/>
      <c r="AG224" s="6"/>
      <c r="AH224" s="6"/>
      <c r="AI224" s="6"/>
      <c r="AJ224" s="6"/>
      <c r="AK224" s="16"/>
      <c r="AL224" s="16"/>
      <c r="AM224" s="16"/>
      <c r="AN224" s="16"/>
      <c r="AO224" s="6"/>
      <c r="AP224" s="6"/>
      <c r="AQ224" s="6"/>
      <c r="AR224" s="6"/>
      <c r="AS224" s="6"/>
      <c r="AT224" s="6"/>
      <c r="AU224" s="6"/>
      <c r="AV224" s="6"/>
      <c r="AW224" s="6"/>
      <c r="AX224" s="6"/>
      <c r="AY224" s="6"/>
      <c r="AZ224" s="6"/>
      <c r="BA224" s="6"/>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row>
    <row r="225" spans="2:243" ht="23.25" customHeight="1">
      <c r="B225" s="15">
        <f t="shared" si="6"/>
        <v>115</v>
      </c>
      <c r="C225" s="15">
        <v>6</v>
      </c>
      <c r="D225" s="13">
        <v>6</v>
      </c>
      <c r="E225" s="132" t="str" cm="1">
        <f t="array" ref="E225">INDEX(G225:K225,U225)</f>
        <v>Frosty Falcon</v>
      </c>
      <c r="G225" s="133" t="s">
        <v>1502</v>
      </c>
      <c r="H225" s="133" t="s">
        <v>1522</v>
      </c>
      <c r="I225" s="133" t="s">
        <v>1553</v>
      </c>
      <c r="J225" s="133" t="s">
        <v>1508</v>
      </c>
      <c r="K225" s="133" t="s">
        <v>1496</v>
      </c>
      <c r="M225" s="1">
        <v>1091.7200000000005</v>
      </c>
      <c r="N225" s="1">
        <v>530.00000000000011</v>
      </c>
      <c r="O225" s="1">
        <v>1040.7600000000004</v>
      </c>
      <c r="P225" s="1">
        <v>741.20000000000016</v>
      </c>
      <c r="Q225" s="1">
        <v>605.33999999999992</v>
      </c>
      <c r="S225" s="4">
        <v>530.00000000000011</v>
      </c>
      <c r="T225" s="4"/>
      <c r="U225" s="4">
        <f t="shared" si="5"/>
        <v>2</v>
      </c>
      <c r="V225" s="22"/>
      <c r="W225" s="22"/>
      <c r="X225" s="22"/>
      <c r="Y225" s="22"/>
      <c r="Z225" s="22"/>
      <c r="AA225" s="22"/>
      <c r="AB225" s="22"/>
      <c r="AC225" s="22"/>
      <c r="AD225" s="22"/>
      <c r="AE225" s="22"/>
      <c r="AF225" s="6"/>
      <c r="AG225" s="6"/>
      <c r="AH225" s="6"/>
      <c r="AI225" s="6"/>
      <c r="AJ225" s="6"/>
      <c r="AK225" s="16"/>
      <c r="AL225" s="16"/>
      <c r="AM225" s="16"/>
      <c r="AN225" s="16"/>
      <c r="AO225" s="6"/>
      <c r="AP225" s="6"/>
      <c r="AQ225" s="6"/>
      <c r="AR225" s="6"/>
      <c r="AS225" s="6"/>
      <c r="AT225" s="6"/>
      <c r="AU225" s="6"/>
      <c r="AV225" s="6"/>
      <c r="AW225" s="6"/>
      <c r="AX225" s="6"/>
      <c r="AY225" s="6"/>
      <c r="AZ225" s="6"/>
      <c r="BA225" s="6"/>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row>
    <row r="226" spans="2:243" ht="23.25" customHeight="1">
      <c r="B226" s="15">
        <f t="shared" si="6"/>
        <v>116</v>
      </c>
      <c r="C226" s="15">
        <v>6</v>
      </c>
      <c r="D226" s="13">
        <v>6</v>
      </c>
      <c r="E226" s="132" t="str" cm="1">
        <f t="array" ref="E226">INDEX(G226:K226,U226)</f>
        <v>Brilliant Breeze</v>
      </c>
      <c r="G226" s="133" t="s">
        <v>1495</v>
      </c>
      <c r="H226" s="133" t="s">
        <v>1522</v>
      </c>
      <c r="I226" s="133" t="s">
        <v>1544</v>
      </c>
      <c r="J226" s="133" t="s">
        <v>1554</v>
      </c>
      <c r="K226" s="133" t="s">
        <v>1539</v>
      </c>
      <c r="M226" s="1">
        <v>980.32000000000028</v>
      </c>
      <c r="N226" s="1">
        <v>530.00000000000011</v>
      </c>
      <c r="O226" s="1">
        <v>911.75999999999976</v>
      </c>
      <c r="P226" s="1">
        <v>339.84000000000015</v>
      </c>
      <c r="Q226" s="1">
        <v>332.16000000000008</v>
      </c>
      <c r="S226" s="4">
        <v>332.16000000000008</v>
      </c>
      <c r="T226" s="4"/>
      <c r="U226" s="4">
        <f t="shared" si="5"/>
        <v>5</v>
      </c>
      <c r="V226" s="22"/>
      <c r="W226" s="22"/>
      <c r="X226" s="22"/>
      <c r="Y226" s="22"/>
      <c r="Z226" s="22"/>
      <c r="AA226" s="22"/>
      <c r="AB226" s="22"/>
      <c r="AC226" s="22"/>
      <c r="AD226" s="22"/>
      <c r="AE226" s="22"/>
      <c r="AF226" s="6"/>
      <c r="AG226" s="6"/>
      <c r="AH226" s="6"/>
      <c r="AI226" s="6"/>
      <c r="AJ226" s="6"/>
      <c r="AK226" s="16"/>
      <c r="AL226" s="16"/>
      <c r="AM226" s="16"/>
      <c r="AN226" s="16"/>
      <c r="AO226" s="6"/>
      <c r="AP226" s="6"/>
      <c r="AQ226" s="6"/>
      <c r="AR226" s="6"/>
      <c r="AS226" s="6"/>
      <c r="AT226" s="6"/>
      <c r="AU226" s="6"/>
      <c r="AV226" s="6"/>
      <c r="AW226" s="6"/>
      <c r="AX226" s="6"/>
      <c r="AY226" s="6"/>
      <c r="AZ226" s="6"/>
      <c r="BA226" s="6"/>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row>
    <row r="227" spans="2:243" ht="23.25" customHeight="1">
      <c r="B227" s="15">
        <f t="shared" si="6"/>
        <v>117</v>
      </c>
      <c r="C227" s="15">
        <v>6</v>
      </c>
      <c r="D227" s="13">
        <v>6</v>
      </c>
      <c r="E227" s="132" t="str" cm="1">
        <f t="array" ref="E227">INDEX(G227:K227,U227)</f>
        <v>Velvet Vortex</v>
      </c>
      <c r="G227" s="133" t="s">
        <v>1567</v>
      </c>
      <c r="H227" s="133" t="s">
        <v>1529</v>
      </c>
      <c r="I227" s="133" t="s">
        <v>1491</v>
      </c>
      <c r="J227" s="133" t="s">
        <v>1568</v>
      </c>
      <c r="K227" s="133" t="s">
        <v>1488</v>
      </c>
      <c r="M227" s="1">
        <v>602.04000000000008</v>
      </c>
      <c r="N227" s="1">
        <v>1009.9200000000001</v>
      </c>
      <c r="O227" s="1">
        <v>451.92000000000007</v>
      </c>
      <c r="P227" s="1">
        <v>361.0800000000001</v>
      </c>
      <c r="Q227" s="1">
        <v>477.90000000000003</v>
      </c>
      <c r="S227" s="4">
        <v>361.0800000000001</v>
      </c>
      <c r="T227" s="4"/>
      <c r="U227" s="4">
        <f t="shared" si="5"/>
        <v>4</v>
      </c>
      <c r="V227" s="22"/>
      <c r="W227" s="22"/>
      <c r="X227" s="22"/>
      <c r="Y227" s="22"/>
      <c r="Z227" s="22"/>
      <c r="AA227" s="22"/>
      <c r="AB227" s="22"/>
      <c r="AC227" s="22"/>
      <c r="AD227" s="22"/>
      <c r="AE227" s="22"/>
      <c r="AF227" s="6"/>
      <c r="AG227" s="6"/>
      <c r="AH227" s="6"/>
      <c r="AI227" s="6"/>
      <c r="AJ227" s="6"/>
      <c r="AK227" s="16"/>
      <c r="AL227" s="16"/>
      <c r="AM227" s="16"/>
      <c r="AN227" s="16"/>
      <c r="AO227" s="6"/>
      <c r="AP227" s="6"/>
      <c r="AQ227" s="6"/>
      <c r="AR227" s="6"/>
      <c r="AS227" s="6"/>
      <c r="AT227" s="6"/>
      <c r="AU227" s="6"/>
      <c r="AV227" s="6"/>
      <c r="AW227" s="6"/>
      <c r="AX227" s="6"/>
      <c r="AY227" s="6"/>
      <c r="AZ227" s="6"/>
      <c r="BA227" s="6"/>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row>
    <row r="228" spans="2:243" ht="23.25" customHeight="1">
      <c r="B228" s="15">
        <f t="shared" si="6"/>
        <v>118</v>
      </c>
      <c r="C228" s="15">
        <v>6</v>
      </c>
      <c r="D228" s="13">
        <v>6</v>
      </c>
      <c r="E228" s="132" t="str" cm="1">
        <f t="array" ref="E228">INDEX(G228:K228,U228)</f>
        <v>Frosty Falcon</v>
      </c>
      <c r="G228" s="133" t="s">
        <v>1522</v>
      </c>
      <c r="H228" s="133" t="s">
        <v>1498</v>
      </c>
      <c r="I228" s="133" t="s">
        <v>1503</v>
      </c>
      <c r="J228" s="133" t="s">
        <v>1542</v>
      </c>
      <c r="K228" s="133" t="s">
        <v>1508</v>
      </c>
      <c r="M228" s="1">
        <v>530.00000000000011</v>
      </c>
      <c r="N228" s="1">
        <v>927.38000000000011</v>
      </c>
      <c r="O228" s="1">
        <v>788.87999999999965</v>
      </c>
      <c r="P228" s="1">
        <v>814.71999999999969</v>
      </c>
      <c r="Q228" s="1">
        <v>741.20000000000016</v>
      </c>
      <c r="S228" s="4">
        <v>530.00000000000011</v>
      </c>
      <c r="T228" s="4"/>
      <c r="U228" s="4">
        <f t="shared" si="5"/>
        <v>1</v>
      </c>
      <c r="V228" s="22"/>
      <c r="W228" s="22"/>
      <c r="X228" s="22"/>
      <c r="Y228" s="22"/>
      <c r="Z228" s="22"/>
      <c r="AA228" s="22"/>
      <c r="AB228" s="22"/>
      <c r="AC228" s="22"/>
      <c r="AD228" s="22"/>
      <c r="AE228" s="22"/>
      <c r="AF228" s="6"/>
      <c r="AG228" s="6"/>
      <c r="AH228" s="6"/>
      <c r="AI228" s="6"/>
      <c r="AJ228" s="6"/>
      <c r="AK228" s="16"/>
      <c r="AL228" s="16"/>
      <c r="AM228" s="16"/>
      <c r="AN228" s="16"/>
      <c r="AO228" s="6"/>
      <c r="AP228" s="6"/>
      <c r="AQ228" s="6"/>
      <c r="AR228" s="6"/>
      <c r="AS228" s="6"/>
      <c r="AT228" s="6"/>
      <c r="AU228" s="6"/>
      <c r="AV228" s="6"/>
      <c r="AW228" s="6"/>
      <c r="AX228" s="6"/>
      <c r="AY228" s="6"/>
      <c r="AZ228" s="6"/>
      <c r="BA228" s="6"/>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row>
    <row r="229" spans="2:243" ht="23.25" customHeight="1">
      <c r="B229" s="15">
        <f t="shared" si="6"/>
        <v>119</v>
      </c>
      <c r="C229" s="15">
        <v>6</v>
      </c>
      <c r="D229" s="13">
        <v>6</v>
      </c>
      <c r="E229" s="132" t="str" cm="1">
        <f t="array" ref="E229">INDEX(G229:K229,U229)</f>
        <v>Twirling Tornado</v>
      </c>
      <c r="G229" s="133" t="s">
        <v>1557</v>
      </c>
      <c r="H229" s="133" t="s">
        <v>1487</v>
      </c>
      <c r="I229" s="133" t="s">
        <v>1529</v>
      </c>
      <c r="J229" s="133" t="s">
        <v>1483</v>
      </c>
      <c r="K229" s="133" t="s">
        <v>1507</v>
      </c>
      <c r="M229" s="1">
        <v>892.67999999999984</v>
      </c>
      <c r="N229" s="1">
        <v>358.40000000000003</v>
      </c>
      <c r="O229" s="1">
        <v>1009.9200000000001</v>
      </c>
      <c r="P229" s="1">
        <v>450.56000000000017</v>
      </c>
      <c r="Q229" s="1">
        <v>871.55999999999972</v>
      </c>
      <c r="S229" s="4">
        <v>358.40000000000003</v>
      </c>
      <c r="T229" s="4"/>
      <c r="U229" s="4">
        <f t="shared" si="5"/>
        <v>2</v>
      </c>
      <c r="V229" s="22"/>
      <c r="W229" s="22"/>
      <c r="X229" s="22"/>
      <c r="Y229" s="22"/>
      <c r="Z229" s="22"/>
      <c r="AA229" s="22"/>
      <c r="AB229" s="22"/>
      <c r="AC229" s="22"/>
      <c r="AD229" s="22"/>
      <c r="AE229" s="22"/>
      <c r="AF229" s="6"/>
      <c r="AG229" s="6"/>
      <c r="AH229" s="6"/>
      <c r="AI229" s="6"/>
      <c r="AJ229" s="6"/>
      <c r="AK229" s="16"/>
      <c r="AL229" s="16"/>
      <c r="AM229" s="16"/>
      <c r="AN229" s="16"/>
      <c r="AO229" s="6"/>
      <c r="AP229" s="6"/>
      <c r="AQ229" s="6"/>
      <c r="AR229" s="6"/>
      <c r="AS229" s="6"/>
      <c r="AT229" s="6"/>
      <c r="AU229" s="6"/>
      <c r="AV229" s="6"/>
      <c r="AW229" s="6"/>
      <c r="AX229" s="6"/>
      <c r="AY229" s="6"/>
      <c r="AZ229" s="6"/>
      <c r="BA229" s="6"/>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row>
    <row r="230" spans="2:243" ht="23.25" customHeight="1">
      <c r="B230" s="15">
        <f t="shared" si="6"/>
        <v>120</v>
      </c>
      <c r="C230" s="15">
        <v>6</v>
      </c>
      <c r="D230" s="13">
        <v>6</v>
      </c>
      <c r="E230" s="132" t="str" cm="1">
        <f t="array" ref="E230">INDEX(G230:K230,U230)</f>
        <v>Poppy Popcorn</v>
      </c>
      <c r="G230" s="133" t="s">
        <v>1480</v>
      </c>
      <c r="H230" s="133" t="s">
        <v>1505</v>
      </c>
      <c r="I230" s="133" t="s">
        <v>1517</v>
      </c>
      <c r="J230" s="133" t="s">
        <v>1557</v>
      </c>
      <c r="K230" s="133" t="s">
        <v>1527</v>
      </c>
      <c r="M230" s="1">
        <v>330</v>
      </c>
      <c r="N230" s="1">
        <v>337.9199999999999</v>
      </c>
      <c r="O230" s="1">
        <v>403.30000000000013</v>
      </c>
      <c r="P230" s="1">
        <v>892.67999999999984</v>
      </c>
      <c r="Q230" s="1">
        <v>975.51999999999987</v>
      </c>
      <c r="S230" s="4">
        <v>330</v>
      </c>
      <c r="T230" s="4"/>
      <c r="U230" s="4">
        <f t="shared" si="5"/>
        <v>1</v>
      </c>
      <c r="V230" s="22"/>
      <c r="W230" s="22"/>
      <c r="X230" s="22"/>
      <c r="Y230" s="22"/>
      <c r="Z230" s="22"/>
      <c r="AA230" s="22"/>
      <c r="AB230" s="22"/>
      <c r="AC230" s="22"/>
      <c r="AD230" s="22"/>
      <c r="AE230" s="22"/>
      <c r="AF230" s="6"/>
      <c r="AG230" s="6"/>
      <c r="AH230" s="6"/>
      <c r="AI230" s="6"/>
      <c r="AJ230" s="6"/>
      <c r="AK230" s="6"/>
      <c r="AL230" s="16"/>
      <c r="AM230" s="6"/>
      <c r="AN230" s="16"/>
      <c r="AO230" s="6"/>
      <c r="AP230" s="6"/>
      <c r="AQ230" s="6"/>
      <c r="AR230" s="6"/>
      <c r="AS230" s="6"/>
      <c r="AT230" s="6"/>
      <c r="AU230" s="6"/>
      <c r="AV230" s="6"/>
      <c r="AW230" s="6"/>
      <c r="AX230" s="6"/>
      <c r="AY230" s="6"/>
      <c r="AZ230" s="6"/>
      <c r="BA230" s="6"/>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row>
    <row r="232" spans="2:243">
      <c r="G232" s="1"/>
      <c r="H232" s="1"/>
      <c r="I232" s="1"/>
    </row>
    <row r="233" spans="2:243">
      <c r="G233" s="1"/>
      <c r="H233" s="1"/>
      <c r="I233" s="1"/>
    </row>
    <row r="234" spans="2:243">
      <c r="G234" s="1"/>
      <c r="H234" s="1"/>
      <c r="I234" s="1"/>
    </row>
    <row r="235" spans="2:243">
      <c r="G235" s="1"/>
      <c r="H235" s="1"/>
      <c r="I235" s="1"/>
    </row>
    <row r="236" spans="2:243">
      <c r="G236" s="1"/>
      <c r="H236" s="1"/>
      <c r="I236" s="1"/>
    </row>
    <row r="237" spans="2:243">
      <c r="G237" s="1"/>
      <c r="H237" s="1"/>
      <c r="I237" s="1"/>
    </row>
    <row r="238" spans="2:243">
      <c r="G238" s="1"/>
      <c r="H238" s="1"/>
      <c r="I238" s="1"/>
    </row>
    <row r="239" spans="2:243">
      <c r="G239" s="1"/>
      <c r="H239" s="1"/>
      <c r="I239" s="1"/>
    </row>
    <row r="240" spans="2:243">
      <c r="G240" s="1"/>
      <c r="H240" s="1"/>
      <c r="I240" s="1"/>
    </row>
    <row r="241" spans="2:9">
      <c r="G241" s="1"/>
      <c r="H241" s="1"/>
      <c r="I241" s="1"/>
    </row>
    <row r="242" spans="2:9">
      <c r="G242" s="1"/>
      <c r="H242" s="1"/>
      <c r="I242" s="1"/>
    </row>
    <row r="243" spans="2:9">
      <c r="G243" s="1"/>
      <c r="H243" s="1"/>
      <c r="I243" s="1"/>
    </row>
    <row r="244" spans="2:9" s="1" customFormat="1">
      <c r="B244" s="5"/>
      <c r="C244" s="5"/>
      <c r="D244" s="5"/>
      <c r="E244" s="5"/>
      <c r="F244" s="5"/>
    </row>
    <row r="245" spans="2:9" s="1" customFormat="1">
      <c r="B245" s="5"/>
      <c r="C245" s="5"/>
      <c r="D245" s="5"/>
      <c r="E245" s="5"/>
      <c r="F245" s="5"/>
    </row>
    <row r="246" spans="2:9" s="1" customFormat="1">
      <c r="B246" s="5"/>
      <c r="C246" s="5"/>
      <c r="D246" s="5"/>
      <c r="E246" s="5"/>
      <c r="F246" s="5"/>
    </row>
    <row r="247" spans="2:9" s="1" customFormat="1">
      <c r="B247" s="5"/>
      <c r="C247" s="5"/>
      <c r="D247" s="5"/>
      <c r="E247" s="5"/>
      <c r="F247" s="5"/>
    </row>
    <row r="248" spans="2:9" s="1" customFormat="1">
      <c r="B248" s="5"/>
      <c r="C248" s="5"/>
      <c r="D248" s="5"/>
      <c r="E248" s="5"/>
      <c r="F248" s="5"/>
    </row>
    <row r="249" spans="2:9" s="1" customFormat="1">
      <c r="B249" s="5"/>
      <c r="C249" s="5"/>
      <c r="D249" s="5"/>
      <c r="E249" s="5"/>
      <c r="F249" s="5"/>
    </row>
    <row r="250" spans="2:9" s="1" customFormat="1">
      <c r="B250" s="5"/>
      <c r="C250" s="5"/>
      <c r="D250" s="5"/>
      <c r="E250" s="5"/>
      <c r="F250" s="5"/>
    </row>
    <row r="251" spans="2:9" s="1" customFormat="1">
      <c r="B251" s="5"/>
      <c r="C251" s="5"/>
      <c r="D251" s="5"/>
      <c r="E251" s="5"/>
      <c r="F251" s="5"/>
    </row>
    <row r="252" spans="2:9" s="1" customFormat="1">
      <c r="B252" s="5"/>
      <c r="C252" s="5"/>
      <c r="D252" s="5"/>
      <c r="E252" s="5"/>
      <c r="F252" s="5"/>
    </row>
    <row r="253" spans="2:9" s="1" customFormat="1">
      <c r="B253" s="5"/>
      <c r="C253" s="5"/>
      <c r="D253" s="5"/>
      <c r="E253" s="5"/>
      <c r="F253" s="5"/>
    </row>
    <row r="254" spans="2:9" s="1" customFormat="1">
      <c r="B254" s="5"/>
      <c r="C254" s="5"/>
      <c r="D254" s="5"/>
      <c r="E254" s="5"/>
      <c r="F254" s="5"/>
    </row>
    <row r="1000" spans="648:648" ht="15.75">
      <c r="XX1000" s="267">
        <v>125713</v>
      </c>
    </row>
  </sheetData>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5E418A03-FDAD-44CB-BE14-641F1B6F85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F25:F29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0B2BF-68D2-4152-BEB8-04598823C5D8}">
  <sheetPr codeName="Sheet4">
    <tabColor theme="9" tint="0.79998168889431442"/>
  </sheetPr>
  <dimension ref="A1:XX1000"/>
  <sheetViews>
    <sheetView showGridLines="0" workbookViewId="0">
      <selection activeCell="U2" sqref="U2:U6"/>
    </sheetView>
  </sheetViews>
  <sheetFormatPr defaultColWidth="8.78515625" defaultRowHeight="15.75"/>
  <cols>
    <col min="1" max="54" width="2.0703125" style="161" customWidth="1"/>
    <col min="55" max="16384" width="8.78515625" style="161"/>
  </cols>
  <sheetData>
    <row r="1" spans="1:55">
      <c r="A1" s="140"/>
      <c r="B1" s="84"/>
      <c r="C1" s="140">
        <v>1</v>
      </c>
      <c r="D1" s="140">
        <f t="shared" ref="D1:AI1" si="0">C1+1</f>
        <v>2</v>
      </c>
      <c r="E1" s="140">
        <f t="shared" si="0"/>
        <v>3</v>
      </c>
      <c r="F1" s="140">
        <f t="shared" si="0"/>
        <v>4</v>
      </c>
      <c r="G1" s="140">
        <f t="shared" si="0"/>
        <v>5</v>
      </c>
      <c r="H1" s="140">
        <f t="shared" si="0"/>
        <v>6</v>
      </c>
      <c r="I1" s="140">
        <f t="shared" si="0"/>
        <v>7</v>
      </c>
      <c r="J1" s="140">
        <f t="shared" si="0"/>
        <v>8</v>
      </c>
      <c r="K1" s="140">
        <f t="shared" si="0"/>
        <v>9</v>
      </c>
      <c r="L1" s="140">
        <f t="shared" si="0"/>
        <v>10</v>
      </c>
      <c r="M1" s="140">
        <f t="shared" si="0"/>
        <v>11</v>
      </c>
      <c r="N1" s="140">
        <f t="shared" si="0"/>
        <v>12</v>
      </c>
      <c r="O1" s="140">
        <f t="shared" si="0"/>
        <v>13</v>
      </c>
      <c r="P1" s="140">
        <f t="shared" si="0"/>
        <v>14</v>
      </c>
      <c r="Q1" s="140">
        <f t="shared" si="0"/>
        <v>15</v>
      </c>
      <c r="R1" s="140">
        <f t="shared" si="0"/>
        <v>16</v>
      </c>
      <c r="S1" s="140">
        <f t="shared" si="0"/>
        <v>17</v>
      </c>
      <c r="T1" s="140">
        <f t="shared" si="0"/>
        <v>18</v>
      </c>
      <c r="U1" s="140">
        <f t="shared" si="0"/>
        <v>19</v>
      </c>
      <c r="V1" s="140">
        <f t="shared" si="0"/>
        <v>20</v>
      </c>
      <c r="W1" s="140">
        <f t="shared" si="0"/>
        <v>21</v>
      </c>
      <c r="X1" s="140">
        <f t="shared" si="0"/>
        <v>22</v>
      </c>
      <c r="Y1" s="140">
        <f t="shared" si="0"/>
        <v>23</v>
      </c>
      <c r="Z1" s="140">
        <f t="shared" si="0"/>
        <v>24</v>
      </c>
      <c r="AA1" s="140">
        <f t="shared" si="0"/>
        <v>25</v>
      </c>
      <c r="AB1" s="140">
        <f t="shared" si="0"/>
        <v>26</v>
      </c>
      <c r="AC1" s="140">
        <f t="shared" si="0"/>
        <v>27</v>
      </c>
      <c r="AD1" s="140">
        <f t="shared" si="0"/>
        <v>28</v>
      </c>
      <c r="AE1" s="140">
        <f t="shared" si="0"/>
        <v>29</v>
      </c>
      <c r="AF1" s="140">
        <f t="shared" si="0"/>
        <v>30</v>
      </c>
      <c r="AG1" s="140">
        <f t="shared" si="0"/>
        <v>31</v>
      </c>
      <c r="AH1" s="140">
        <f t="shared" si="0"/>
        <v>32</v>
      </c>
      <c r="AI1" s="140">
        <f t="shared" si="0"/>
        <v>33</v>
      </c>
      <c r="AJ1" s="140">
        <f t="shared" ref="AJ1:AZ1" si="1">AI1+1</f>
        <v>34</v>
      </c>
      <c r="AK1" s="140">
        <f t="shared" si="1"/>
        <v>35</v>
      </c>
      <c r="AL1" s="140">
        <f t="shared" si="1"/>
        <v>36</v>
      </c>
      <c r="AM1" s="140">
        <f t="shared" si="1"/>
        <v>37</v>
      </c>
      <c r="AN1" s="140">
        <f t="shared" si="1"/>
        <v>38</v>
      </c>
      <c r="AO1" s="140">
        <f t="shared" si="1"/>
        <v>39</v>
      </c>
      <c r="AP1" s="140">
        <f t="shared" si="1"/>
        <v>40</v>
      </c>
      <c r="AQ1" s="140">
        <f t="shared" si="1"/>
        <v>41</v>
      </c>
      <c r="AR1" s="140">
        <f t="shared" si="1"/>
        <v>42</v>
      </c>
      <c r="AS1" s="140">
        <f t="shared" si="1"/>
        <v>43</v>
      </c>
      <c r="AT1" s="140">
        <f t="shared" si="1"/>
        <v>44</v>
      </c>
      <c r="AU1" s="140">
        <f t="shared" si="1"/>
        <v>45</v>
      </c>
      <c r="AV1" s="140">
        <f t="shared" si="1"/>
        <v>46</v>
      </c>
      <c r="AW1" s="140">
        <f t="shared" si="1"/>
        <v>47</v>
      </c>
      <c r="AX1" s="140">
        <f t="shared" si="1"/>
        <v>48</v>
      </c>
      <c r="AY1" s="140">
        <f t="shared" si="1"/>
        <v>49</v>
      </c>
      <c r="AZ1" s="140">
        <f t="shared" si="1"/>
        <v>50</v>
      </c>
      <c r="BA1" s="140"/>
      <c r="BB1" s="140"/>
      <c r="BC1" s="140"/>
    </row>
    <row r="2" spans="1:55" ht="20.100000000000001" customHeight="1">
      <c r="A2" s="84"/>
      <c r="B2" s="297" t="s">
        <v>1569</v>
      </c>
      <c r="C2" s="141">
        <v>1</v>
      </c>
      <c r="D2" s="142">
        <v>1</v>
      </c>
      <c r="E2" s="142">
        <v>1</v>
      </c>
      <c r="F2" s="142">
        <v>1</v>
      </c>
      <c r="G2" s="142">
        <v>1</v>
      </c>
      <c r="H2" s="143">
        <v>2</v>
      </c>
      <c r="I2" s="143">
        <v>2</v>
      </c>
      <c r="J2" s="143">
        <v>2</v>
      </c>
      <c r="K2" s="143">
        <v>2</v>
      </c>
      <c r="L2" s="143">
        <v>2</v>
      </c>
      <c r="M2" s="143">
        <v>2</v>
      </c>
      <c r="N2" s="142">
        <v>1</v>
      </c>
      <c r="O2" s="142">
        <v>1</v>
      </c>
      <c r="P2" s="142">
        <v>1</v>
      </c>
      <c r="Q2" s="142">
        <v>1</v>
      </c>
      <c r="R2" s="142">
        <v>1</v>
      </c>
      <c r="S2" s="142">
        <v>1</v>
      </c>
      <c r="T2" s="142">
        <v>1</v>
      </c>
      <c r="U2" s="144">
        <v>3</v>
      </c>
      <c r="V2" s="144">
        <v>3</v>
      </c>
      <c r="W2" s="144">
        <v>3</v>
      </c>
      <c r="X2" s="142">
        <v>1</v>
      </c>
      <c r="Y2" s="142">
        <v>1</v>
      </c>
      <c r="Z2" s="143">
        <v>2</v>
      </c>
      <c r="AA2" s="143">
        <v>2</v>
      </c>
      <c r="AB2" s="143">
        <v>2</v>
      </c>
      <c r="AC2" s="143">
        <v>2</v>
      </c>
      <c r="AD2" s="143">
        <v>2</v>
      </c>
      <c r="AE2" s="143">
        <v>2</v>
      </c>
      <c r="AF2" s="142">
        <v>1</v>
      </c>
      <c r="AG2" s="142">
        <v>1</v>
      </c>
      <c r="AH2" s="142">
        <v>1</v>
      </c>
      <c r="AI2" s="142">
        <v>1</v>
      </c>
      <c r="AJ2" s="142">
        <v>1</v>
      </c>
      <c r="AK2" s="142">
        <v>1</v>
      </c>
      <c r="AL2" s="142">
        <v>1</v>
      </c>
      <c r="AM2" s="142">
        <v>1</v>
      </c>
      <c r="AN2" s="142">
        <v>1</v>
      </c>
      <c r="AO2" s="142">
        <v>1</v>
      </c>
      <c r="AP2" s="142">
        <v>1</v>
      </c>
      <c r="AQ2" s="144">
        <v>3</v>
      </c>
      <c r="AR2" s="144">
        <v>3</v>
      </c>
      <c r="AS2" s="144">
        <v>3</v>
      </c>
      <c r="AT2" s="144">
        <v>3</v>
      </c>
      <c r="AU2" s="142">
        <v>1</v>
      </c>
      <c r="AV2" s="142">
        <v>1</v>
      </c>
      <c r="AW2" s="142">
        <v>1</v>
      </c>
      <c r="AX2" s="142">
        <v>1</v>
      </c>
      <c r="AY2" s="142">
        <v>1</v>
      </c>
      <c r="AZ2" s="145">
        <v>1</v>
      </c>
      <c r="BA2" s="298" t="s">
        <v>1570</v>
      </c>
      <c r="BB2" s="84"/>
      <c r="BC2" s="84"/>
    </row>
    <row r="3" spans="1:55" ht="20.100000000000001" customHeight="1">
      <c r="A3" s="84"/>
      <c r="B3" s="297"/>
      <c r="C3" s="146">
        <v>1</v>
      </c>
      <c r="D3" s="147">
        <v>1</v>
      </c>
      <c r="E3" s="147">
        <v>1</v>
      </c>
      <c r="F3" s="147">
        <v>1</v>
      </c>
      <c r="G3" s="147">
        <v>1</v>
      </c>
      <c r="H3" s="148">
        <v>2</v>
      </c>
      <c r="I3" s="148">
        <v>2</v>
      </c>
      <c r="J3" s="148">
        <v>2</v>
      </c>
      <c r="K3" s="148">
        <v>2</v>
      </c>
      <c r="L3" s="148">
        <v>2</v>
      </c>
      <c r="M3" s="148">
        <v>2</v>
      </c>
      <c r="N3" s="147">
        <v>1</v>
      </c>
      <c r="O3" s="147">
        <v>1</v>
      </c>
      <c r="P3" s="147">
        <v>1</v>
      </c>
      <c r="Q3" s="147">
        <v>1</v>
      </c>
      <c r="R3" s="147">
        <v>1</v>
      </c>
      <c r="S3" s="147">
        <v>1</v>
      </c>
      <c r="T3" s="147">
        <v>1</v>
      </c>
      <c r="U3" s="149">
        <v>3</v>
      </c>
      <c r="V3" s="149">
        <v>3</v>
      </c>
      <c r="W3" s="149">
        <v>3</v>
      </c>
      <c r="X3" s="147">
        <v>1</v>
      </c>
      <c r="Y3" s="147">
        <v>1</v>
      </c>
      <c r="Z3" s="148">
        <v>2</v>
      </c>
      <c r="AA3" s="148">
        <v>2</v>
      </c>
      <c r="AB3" s="148">
        <v>2</v>
      </c>
      <c r="AC3" s="148">
        <v>2</v>
      </c>
      <c r="AD3" s="148">
        <v>2</v>
      </c>
      <c r="AE3" s="148">
        <v>2</v>
      </c>
      <c r="AF3" s="147">
        <v>1</v>
      </c>
      <c r="AG3" s="147">
        <v>1</v>
      </c>
      <c r="AH3" s="147">
        <v>1</v>
      </c>
      <c r="AI3" s="147">
        <v>1</v>
      </c>
      <c r="AJ3" s="147">
        <v>1</v>
      </c>
      <c r="AK3" s="147">
        <v>1</v>
      </c>
      <c r="AL3" s="147">
        <v>1</v>
      </c>
      <c r="AM3" s="147">
        <v>1</v>
      </c>
      <c r="AN3" s="147">
        <v>1</v>
      </c>
      <c r="AO3" s="147">
        <v>1</v>
      </c>
      <c r="AP3" s="147">
        <v>1</v>
      </c>
      <c r="AQ3" s="149">
        <v>3</v>
      </c>
      <c r="AR3" s="149">
        <v>3</v>
      </c>
      <c r="AS3" s="149">
        <v>3</v>
      </c>
      <c r="AT3" s="149">
        <v>3</v>
      </c>
      <c r="AU3" s="147">
        <v>1</v>
      </c>
      <c r="AV3" s="147">
        <v>1</v>
      </c>
      <c r="AW3" s="147">
        <v>1</v>
      </c>
      <c r="AX3" s="147">
        <v>1</v>
      </c>
      <c r="AY3" s="147">
        <v>1</v>
      </c>
      <c r="AZ3" s="150">
        <v>1</v>
      </c>
      <c r="BA3" s="299"/>
      <c r="BB3" s="84"/>
      <c r="BC3" s="84"/>
    </row>
    <row r="4" spans="1:55" ht="20.100000000000001" customHeight="1">
      <c r="A4" s="84"/>
      <c r="B4" s="297"/>
      <c r="C4" s="146">
        <v>1</v>
      </c>
      <c r="D4" s="147">
        <v>1</v>
      </c>
      <c r="E4" s="147">
        <v>1</v>
      </c>
      <c r="F4" s="147">
        <v>1</v>
      </c>
      <c r="G4" s="147">
        <v>1</v>
      </c>
      <c r="H4" s="148">
        <v>2</v>
      </c>
      <c r="I4" s="148">
        <v>2</v>
      </c>
      <c r="J4" s="148">
        <v>2</v>
      </c>
      <c r="K4" s="148">
        <v>2</v>
      </c>
      <c r="L4" s="148">
        <v>2</v>
      </c>
      <c r="M4" s="148">
        <v>2</v>
      </c>
      <c r="N4" s="147">
        <v>1</v>
      </c>
      <c r="O4" s="147">
        <v>1</v>
      </c>
      <c r="P4" s="147">
        <v>1</v>
      </c>
      <c r="Q4" s="147">
        <v>1</v>
      </c>
      <c r="R4" s="147">
        <v>1</v>
      </c>
      <c r="S4" s="147">
        <v>1</v>
      </c>
      <c r="T4" s="147">
        <v>1</v>
      </c>
      <c r="U4" s="149">
        <v>3</v>
      </c>
      <c r="V4" s="149">
        <v>3</v>
      </c>
      <c r="W4" s="149">
        <v>3</v>
      </c>
      <c r="X4" s="147">
        <v>1</v>
      </c>
      <c r="Y4" s="147">
        <v>1</v>
      </c>
      <c r="Z4" s="148">
        <v>2</v>
      </c>
      <c r="AA4" s="148">
        <v>2</v>
      </c>
      <c r="AB4" s="148">
        <v>2</v>
      </c>
      <c r="AC4" s="148">
        <v>2</v>
      </c>
      <c r="AD4" s="148">
        <v>2</v>
      </c>
      <c r="AE4" s="148">
        <v>2</v>
      </c>
      <c r="AF4" s="147">
        <v>1</v>
      </c>
      <c r="AG4" s="147">
        <v>1</v>
      </c>
      <c r="AH4" s="147">
        <v>1</v>
      </c>
      <c r="AI4" s="147">
        <v>1</v>
      </c>
      <c r="AJ4" s="147">
        <v>1</v>
      </c>
      <c r="AK4" s="147">
        <v>1</v>
      </c>
      <c r="AL4" s="147">
        <v>1</v>
      </c>
      <c r="AM4" s="147">
        <v>1</v>
      </c>
      <c r="AN4" s="147">
        <v>1</v>
      </c>
      <c r="AO4" s="147">
        <v>1</v>
      </c>
      <c r="AP4" s="147">
        <v>1</v>
      </c>
      <c r="AQ4" s="149">
        <v>3</v>
      </c>
      <c r="AR4" s="149">
        <v>3</v>
      </c>
      <c r="AS4" s="149">
        <v>3</v>
      </c>
      <c r="AT4" s="149">
        <v>3</v>
      </c>
      <c r="AU4" s="147">
        <v>1</v>
      </c>
      <c r="AV4" s="147">
        <v>1</v>
      </c>
      <c r="AW4" s="147">
        <v>1</v>
      </c>
      <c r="AX4" s="147">
        <v>1</v>
      </c>
      <c r="AY4" s="147">
        <v>1</v>
      </c>
      <c r="AZ4" s="150">
        <v>1</v>
      </c>
      <c r="BA4" s="299"/>
      <c r="BB4" s="84"/>
      <c r="BC4" s="84"/>
    </row>
    <row r="5" spans="1:55" ht="20.100000000000001" customHeight="1">
      <c r="A5" s="84"/>
      <c r="B5" s="297"/>
      <c r="C5" s="146">
        <v>1</v>
      </c>
      <c r="D5" s="147">
        <v>1</v>
      </c>
      <c r="E5" s="147">
        <v>1</v>
      </c>
      <c r="F5" s="147">
        <v>1</v>
      </c>
      <c r="G5" s="147">
        <v>1</v>
      </c>
      <c r="H5" s="148">
        <v>2</v>
      </c>
      <c r="I5" s="148">
        <v>2</v>
      </c>
      <c r="J5" s="148">
        <v>2</v>
      </c>
      <c r="K5" s="148">
        <v>2</v>
      </c>
      <c r="L5" s="148">
        <v>2</v>
      </c>
      <c r="M5" s="148">
        <v>2</v>
      </c>
      <c r="N5" s="147">
        <v>1</v>
      </c>
      <c r="O5" s="147">
        <v>1</v>
      </c>
      <c r="P5" s="147">
        <v>1</v>
      </c>
      <c r="Q5" s="147">
        <v>1</v>
      </c>
      <c r="R5" s="147">
        <v>1</v>
      </c>
      <c r="S5" s="147">
        <v>1</v>
      </c>
      <c r="T5" s="147">
        <v>1</v>
      </c>
      <c r="U5" s="149">
        <v>3</v>
      </c>
      <c r="V5" s="149">
        <v>3</v>
      </c>
      <c r="W5" s="149">
        <v>3</v>
      </c>
      <c r="X5" s="147">
        <v>1</v>
      </c>
      <c r="Y5" s="147">
        <v>1</v>
      </c>
      <c r="Z5" s="148">
        <v>2</v>
      </c>
      <c r="AA5" s="148">
        <v>2</v>
      </c>
      <c r="AB5" s="148">
        <v>2</v>
      </c>
      <c r="AC5" s="148">
        <v>2</v>
      </c>
      <c r="AD5" s="148">
        <v>2</v>
      </c>
      <c r="AE5" s="148">
        <v>2</v>
      </c>
      <c r="AF5" s="147">
        <v>1</v>
      </c>
      <c r="AG5" s="147">
        <v>1</v>
      </c>
      <c r="AH5" s="147">
        <v>1</v>
      </c>
      <c r="AI5" s="147">
        <v>1</v>
      </c>
      <c r="AJ5" s="147">
        <v>1</v>
      </c>
      <c r="AK5" s="147">
        <v>1</v>
      </c>
      <c r="AL5" s="147">
        <v>1</v>
      </c>
      <c r="AM5" s="147">
        <v>1</v>
      </c>
      <c r="AN5" s="147">
        <v>1</v>
      </c>
      <c r="AO5" s="147">
        <v>1</v>
      </c>
      <c r="AP5" s="147">
        <v>1</v>
      </c>
      <c r="AQ5" s="149">
        <v>3</v>
      </c>
      <c r="AR5" s="149">
        <v>3</v>
      </c>
      <c r="AS5" s="149">
        <v>3</v>
      </c>
      <c r="AT5" s="149">
        <v>3</v>
      </c>
      <c r="AU5" s="147">
        <v>1</v>
      </c>
      <c r="AV5" s="147">
        <v>1</v>
      </c>
      <c r="AW5" s="147">
        <v>1</v>
      </c>
      <c r="AX5" s="147">
        <v>1</v>
      </c>
      <c r="AY5" s="147">
        <v>1</v>
      </c>
      <c r="AZ5" s="150">
        <v>1</v>
      </c>
      <c r="BA5" s="299"/>
      <c r="BB5" s="84"/>
      <c r="BC5" s="84"/>
    </row>
    <row r="6" spans="1:55" ht="20.100000000000001" customHeight="1">
      <c r="A6" s="84"/>
      <c r="B6" s="297"/>
      <c r="C6" s="151">
        <v>1</v>
      </c>
      <c r="D6" s="152">
        <v>1</v>
      </c>
      <c r="E6" s="152">
        <v>1</v>
      </c>
      <c r="F6" s="152">
        <v>1</v>
      </c>
      <c r="G6" s="152">
        <v>1</v>
      </c>
      <c r="H6" s="153">
        <v>2</v>
      </c>
      <c r="I6" s="153">
        <v>2</v>
      </c>
      <c r="J6" s="153">
        <v>2</v>
      </c>
      <c r="K6" s="153">
        <v>2</v>
      </c>
      <c r="L6" s="153">
        <v>2</v>
      </c>
      <c r="M6" s="153">
        <v>2</v>
      </c>
      <c r="N6" s="152">
        <v>1</v>
      </c>
      <c r="O6" s="152">
        <v>1</v>
      </c>
      <c r="P6" s="152">
        <v>1</v>
      </c>
      <c r="Q6" s="152">
        <v>1</v>
      </c>
      <c r="R6" s="152">
        <v>1</v>
      </c>
      <c r="S6" s="152">
        <v>1</v>
      </c>
      <c r="T6" s="152">
        <v>1</v>
      </c>
      <c r="U6" s="154">
        <v>3</v>
      </c>
      <c r="V6" s="154">
        <v>3</v>
      </c>
      <c r="W6" s="154">
        <v>3</v>
      </c>
      <c r="X6" s="152">
        <v>1</v>
      </c>
      <c r="Y6" s="152">
        <v>1</v>
      </c>
      <c r="Z6" s="153">
        <v>2</v>
      </c>
      <c r="AA6" s="153">
        <v>2</v>
      </c>
      <c r="AB6" s="153">
        <v>2</v>
      </c>
      <c r="AC6" s="153">
        <v>2</v>
      </c>
      <c r="AD6" s="153">
        <v>2</v>
      </c>
      <c r="AE6" s="153">
        <v>2</v>
      </c>
      <c r="AF6" s="152">
        <v>1</v>
      </c>
      <c r="AG6" s="152">
        <v>1</v>
      </c>
      <c r="AH6" s="152">
        <v>1</v>
      </c>
      <c r="AI6" s="152">
        <v>1</v>
      </c>
      <c r="AJ6" s="152">
        <v>1</v>
      </c>
      <c r="AK6" s="152">
        <v>1</v>
      </c>
      <c r="AL6" s="152">
        <v>1</v>
      </c>
      <c r="AM6" s="152">
        <v>1</v>
      </c>
      <c r="AN6" s="152">
        <v>1</v>
      </c>
      <c r="AO6" s="152">
        <v>1</v>
      </c>
      <c r="AP6" s="152">
        <v>1</v>
      </c>
      <c r="AQ6" s="154">
        <v>3</v>
      </c>
      <c r="AR6" s="154">
        <v>3</v>
      </c>
      <c r="AS6" s="154">
        <v>3</v>
      </c>
      <c r="AT6" s="154">
        <v>3</v>
      </c>
      <c r="AU6" s="152">
        <v>1</v>
      </c>
      <c r="AV6" s="152">
        <v>1</v>
      </c>
      <c r="AW6" s="152">
        <v>1</v>
      </c>
      <c r="AX6" s="152">
        <v>1</v>
      </c>
      <c r="AY6" s="152">
        <v>1</v>
      </c>
      <c r="AZ6" s="155">
        <v>1</v>
      </c>
      <c r="BA6" s="300"/>
      <c r="BB6" s="84"/>
      <c r="BC6" s="84"/>
    </row>
    <row r="7" spans="1:55">
      <c r="A7" s="84"/>
      <c r="B7" s="84"/>
      <c r="C7" s="84"/>
      <c r="D7" s="84"/>
      <c r="E7" s="84"/>
      <c r="F7" s="84"/>
      <c r="G7" s="84"/>
      <c r="H7" s="84"/>
      <c r="I7" s="84"/>
      <c r="J7" s="84"/>
      <c r="K7" s="84"/>
      <c r="L7" s="84"/>
      <c r="M7" s="84"/>
      <c r="N7" s="84"/>
      <c r="O7" s="84"/>
      <c r="P7" s="84"/>
      <c r="Q7" s="84"/>
      <c r="R7" s="84"/>
      <c r="S7" s="84"/>
      <c r="T7" s="84"/>
      <c r="U7" s="84"/>
      <c r="V7" s="84"/>
      <c r="W7" s="84"/>
      <c r="X7" s="84"/>
      <c r="Y7" s="84"/>
      <c r="Z7" s="84"/>
      <c r="AA7" s="84"/>
      <c r="AB7" s="84"/>
      <c r="AC7" s="84"/>
      <c r="AD7" s="84"/>
      <c r="AE7" s="84"/>
      <c r="AF7" s="84"/>
      <c r="AG7" s="84"/>
      <c r="AH7" s="84"/>
      <c r="AI7" s="84"/>
      <c r="AJ7" s="84"/>
      <c r="AK7" s="84"/>
      <c r="AL7" s="84"/>
      <c r="AM7" s="84"/>
      <c r="AN7" s="84"/>
      <c r="AO7" s="84"/>
      <c r="AP7" s="84"/>
      <c r="AQ7" s="84"/>
      <c r="AR7" s="84"/>
      <c r="AS7" s="84"/>
      <c r="AT7" s="84"/>
      <c r="AU7" s="84"/>
      <c r="AV7" s="84"/>
      <c r="AW7" s="84"/>
      <c r="AX7" s="84"/>
      <c r="AY7" s="84"/>
      <c r="AZ7" s="84"/>
      <c r="BA7" s="84"/>
      <c r="BB7" s="84"/>
      <c r="BC7" s="84"/>
    </row>
    <row r="8" spans="1:55">
      <c r="A8" s="84"/>
      <c r="B8" s="84"/>
      <c r="C8" s="84" t="s">
        <v>1571</v>
      </c>
      <c r="D8" s="84"/>
      <c r="E8" s="84"/>
      <c r="F8" s="84"/>
      <c r="G8" s="84"/>
      <c r="H8" s="84"/>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c r="AV8" s="84"/>
      <c r="AW8" s="84"/>
      <c r="AX8" s="84"/>
      <c r="AY8" s="84"/>
      <c r="AZ8" s="84"/>
      <c r="BA8" s="84"/>
      <c r="BB8" s="84"/>
      <c r="BC8" s="84"/>
    </row>
    <row r="9" spans="1:55">
      <c r="A9" s="84"/>
      <c r="B9" s="84"/>
      <c r="C9" s="84"/>
      <c r="D9" s="84"/>
      <c r="E9" s="84"/>
      <c r="F9" s="84"/>
      <c r="G9" s="84"/>
      <c r="H9" s="84"/>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row>
    <row r="10" spans="1:55">
      <c r="A10" s="84"/>
      <c r="B10" s="84"/>
      <c r="C10" s="147"/>
      <c r="D10" s="84" t="s">
        <v>1572</v>
      </c>
      <c r="E10" s="84"/>
      <c r="F10" s="84"/>
      <c r="G10" s="84"/>
      <c r="H10" s="84"/>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row>
    <row r="11" spans="1:55">
      <c r="A11" s="84"/>
      <c r="B11" s="84"/>
      <c r="C11" s="148"/>
      <c r="D11" s="84" t="s">
        <v>37</v>
      </c>
      <c r="E11" s="84"/>
      <c r="F11" s="84"/>
      <c r="G11" s="84"/>
      <c r="H11" s="84"/>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row>
    <row r="12" spans="1:55">
      <c r="A12" s="84"/>
      <c r="B12" s="84"/>
      <c r="C12" s="149"/>
      <c r="D12" s="84" t="s">
        <v>1519</v>
      </c>
      <c r="E12" s="84"/>
      <c r="F12" s="84"/>
      <c r="G12" s="84"/>
      <c r="H12" s="84"/>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row>
    <row r="13" spans="1:55">
      <c r="A13" s="84"/>
      <c r="B13" s="84"/>
      <c r="C13" s="84"/>
      <c r="D13" s="84"/>
      <c r="E13" s="84"/>
      <c r="F13" s="84"/>
      <c r="G13" s="84"/>
      <c r="H13" s="84"/>
      <c r="I13" s="84"/>
      <c r="J13" s="84"/>
      <c r="K13" s="84"/>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c r="AW13" s="84"/>
      <c r="AX13" s="84"/>
      <c r="AY13" s="84"/>
      <c r="AZ13" s="84"/>
      <c r="BA13" s="84"/>
      <c r="BB13" s="84"/>
      <c r="BC13" s="84"/>
    </row>
    <row r="1000" spans="648:648">
      <c r="XX1000" s="267">
        <v>125713</v>
      </c>
    </row>
  </sheetData>
  <mergeCells count="2">
    <mergeCell ref="B2:B6"/>
    <mergeCell ref="BA2:BA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AB8DA-A8AE-443C-B309-9BD9A34D7290}">
  <sheetPr codeName="Sheet5">
    <tabColor theme="9" tint="0.79998168889431442"/>
  </sheetPr>
  <dimension ref="B1:XX1000"/>
  <sheetViews>
    <sheetView showGridLines="0" zoomScaleNormal="100" workbookViewId="0">
      <selection activeCell="G3" sqref="G3"/>
    </sheetView>
  </sheetViews>
  <sheetFormatPr defaultColWidth="4.92578125" defaultRowHeight="18.75"/>
  <cols>
    <col min="1" max="1" width="2.78515625" style="160" customWidth="1"/>
    <col min="2" max="2" width="18.5" style="160" bestFit="1" customWidth="1"/>
    <col min="3" max="5" width="14.92578125" style="160" customWidth="1"/>
    <col min="6" max="6" width="21" style="160" bestFit="1" customWidth="1"/>
    <col min="7" max="7" width="18.7109375" style="160" bestFit="1" customWidth="1"/>
    <col min="8" max="16384" width="4.92578125" style="160"/>
  </cols>
  <sheetData>
    <row r="1" spans="2:9" s="156" customFormat="1">
      <c r="B1" s="232" t="s">
        <v>1573</v>
      </c>
      <c r="C1" s="232"/>
      <c r="D1" s="232"/>
      <c r="E1" s="232"/>
    </row>
    <row r="2" spans="2:9" s="157" customFormat="1" ht="37.5">
      <c r="B2" s="270" t="s">
        <v>1478</v>
      </c>
      <c r="C2" s="271" t="s">
        <v>1574</v>
      </c>
      <c r="D2" s="272" t="s">
        <v>1575</v>
      </c>
      <c r="E2" s="273" t="s">
        <v>1576</v>
      </c>
      <c r="F2" s="272" t="s">
        <v>1750</v>
      </c>
      <c r="G2" s="272" t="s">
        <v>1751</v>
      </c>
    </row>
    <row r="3" spans="2:9">
      <c r="B3" s="268" t="s">
        <v>1530</v>
      </c>
      <c r="C3" s="158">
        <v>16</v>
      </c>
      <c r="D3" s="159">
        <v>-0.1</v>
      </c>
      <c r="E3" s="269">
        <v>0</v>
      </c>
      <c r="F3" s="160" t="b">
        <f>AND(tblRace[[#This Row],[Speed Change, Water]]&lt;0,tblRace[[#This Row],[Speed Change, Mud]]&lt;0)</f>
        <v>0</v>
      </c>
      <c r="G3" s="160" cm="1">
        <f t="array" ref="G3">SUM(tblRace[[#This Row],[Base Speed
(Seconds / furlough)]]*('Race Track'!$C$2:$AZ$2=1)) + SUM((1-tblRace[[#This Row],[Speed Change, Water]]) * tblRace[[#This Row],[Base Speed
(Seconds / furlough)]] * ('Race Track'!$C$2:$AZ$2=2)) + SUM((1-tblRace[[#This Row],[Speed Change, Mud]]) * tblRace[[#This Row],[Base Speed
(Seconds / furlough)]] * ('Race Track'!$C$2:$AZ$2=3))</f>
        <v>819.19999999999993</v>
      </c>
      <c r="I3" s="160" t="str" cm="1">
        <f t="array" ref="I3:I92">_xlfn.SORTBY(tblRace[Horse Name],tblRace[Race Time],1)</f>
        <v>Whispering Willow</v>
      </c>
    </row>
    <row r="4" spans="2:9">
      <c r="B4" s="268" t="s">
        <v>1577</v>
      </c>
      <c r="C4" s="158">
        <v>14.2</v>
      </c>
      <c r="D4" s="159">
        <v>-0.1</v>
      </c>
      <c r="E4" s="269">
        <v>-0.2</v>
      </c>
      <c r="F4" s="160" t="b">
        <f>AND(tblRace[[#This Row],[Speed Change, Water]]&lt;0,tblRace[[#This Row],[Speed Change, Mud]]&lt;0)</f>
        <v>1</v>
      </c>
      <c r="G4" s="160" cm="1">
        <f t="array" ref="G4">SUM(tblRace[[#This Row],[Base Speed
(Seconds / furlough)]]*('Race Track'!$C$2:$AZ$2=1)) + SUM((1-tblRace[[#This Row],[Speed Change, Water]]) * tblRace[[#This Row],[Base Speed
(Seconds / furlough)]] * ('Race Track'!$C$2:$AZ$2=2)) + SUM((1-tblRace[[#This Row],[Speed Change, Mud]]) * tblRace[[#This Row],[Base Speed
(Seconds / furlough)]] * ('Race Track'!$C$2:$AZ$2=3))</f>
        <v>746.91999999999973</v>
      </c>
      <c r="I4" s="160" t="str">
        <v>Poppy Popcorn</v>
      </c>
    </row>
    <row r="5" spans="2:9">
      <c r="B5" s="268" t="s">
        <v>1490</v>
      </c>
      <c r="C5" s="158">
        <v>16.399999999999999</v>
      </c>
      <c r="D5" s="159">
        <v>-0.3</v>
      </c>
      <c r="E5" s="269">
        <v>-0.2</v>
      </c>
      <c r="F5" s="160" t="b">
        <f>AND(tblRace[[#This Row],[Speed Change, Water]]&lt;0,tblRace[[#This Row],[Speed Change, Mud]]&lt;0)</f>
        <v>1</v>
      </c>
      <c r="G5" s="160" cm="1">
        <f t="array" ref="G5">SUM(tblRace[[#This Row],[Base Speed
(Seconds / furlough)]]*('Race Track'!$C$2:$AZ$2=1)) + SUM((1-tblRace[[#This Row],[Speed Change, Water]]) * tblRace[[#This Row],[Base Speed
(Seconds / furlough)]] * ('Race Track'!$C$2:$AZ$2=2)) + SUM((1-tblRace[[#This Row],[Speed Change, Mud]]) * tblRace[[#This Row],[Base Speed
(Seconds / furlough)]] * ('Race Track'!$C$2:$AZ$2=3))</f>
        <v>901.99999999999966</v>
      </c>
      <c r="I5" s="160" t="str">
        <v>Brilliant Breeze</v>
      </c>
    </row>
    <row r="6" spans="2:9">
      <c r="B6" s="268" t="s">
        <v>1578</v>
      </c>
      <c r="C6" s="158">
        <v>6</v>
      </c>
      <c r="D6" s="159">
        <v>-0.2</v>
      </c>
      <c r="E6" s="269">
        <v>0</v>
      </c>
      <c r="F6" s="160" t="b">
        <f>AND(tblRace[[#This Row],[Speed Change, Water]]&lt;0,tblRace[[#This Row],[Speed Change, Mud]]&lt;0)</f>
        <v>0</v>
      </c>
      <c r="G6" s="160" cm="1">
        <f t="array" ref="G6">SUM(tblRace[[#This Row],[Base Speed
(Seconds / furlough)]]*('Race Track'!$C$2:$AZ$2=1)) + SUM((1-tblRace[[#This Row],[Speed Change, Water]]) * tblRace[[#This Row],[Base Speed
(Seconds / furlough)]] * ('Race Track'!$C$2:$AZ$2=2)) + SUM((1-tblRace[[#This Row],[Speed Change, Mud]]) * tblRace[[#This Row],[Base Speed
(Seconds / furlough)]] * ('Race Track'!$C$2:$AZ$2=3))</f>
        <v>314.40000000000003</v>
      </c>
      <c r="I6" s="160" t="str">
        <v>Charming Charmer</v>
      </c>
    </row>
    <row r="7" spans="2:9">
      <c r="B7" s="268" t="s">
        <v>1556</v>
      </c>
      <c r="C7" s="158">
        <v>12.4</v>
      </c>
      <c r="D7" s="159">
        <v>-0.2</v>
      </c>
      <c r="E7" s="269">
        <v>-0.3</v>
      </c>
      <c r="F7" s="160" t="b">
        <f>AND(tblRace[[#This Row],[Speed Change, Water]]&lt;0,tblRace[[#This Row],[Speed Change, Mud]]&lt;0)</f>
        <v>1</v>
      </c>
      <c r="G7" s="160" cm="1">
        <f t="array" ref="G7">SUM(tblRace[[#This Row],[Base Speed
(Seconds / furlough)]]*('Race Track'!$C$2:$AZ$2=1)) + SUM((1-tblRace[[#This Row],[Speed Change, Water]]) * tblRace[[#This Row],[Base Speed
(Seconds / furlough)]] * ('Race Track'!$C$2:$AZ$2=2)) + SUM((1-tblRace[[#This Row],[Speed Change, Mud]]) * tblRace[[#This Row],[Base Speed
(Seconds / furlough)]] * ('Race Track'!$C$2:$AZ$2=3))</f>
        <v>675.79999999999984</v>
      </c>
      <c r="I7" s="160" t="str">
        <v>Flashy Firecracker</v>
      </c>
    </row>
    <row r="8" spans="2:9">
      <c r="B8" s="268" t="s">
        <v>1514</v>
      </c>
      <c r="C8" s="158">
        <v>9.6</v>
      </c>
      <c r="D8" s="159">
        <v>0</v>
      </c>
      <c r="E8" s="269">
        <v>-0.1</v>
      </c>
      <c r="F8" s="160" t="b">
        <f>AND(tblRace[[#This Row],[Speed Change, Water]]&lt;0,tblRace[[#This Row],[Speed Change, Mud]]&lt;0)</f>
        <v>0</v>
      </c>
      <c r="G8" s="160" cm="1">
        <f t="array" ref="G8">SUM(tblRace[[#This Row],[Base Speed
(Seconds / furlough)]]*('Race Track'!$C$2:$AZ$2=1)) + SUM((1-tblRace[[#This Row],[Speed Change, Water]]) * tblRace[[#This Row],[Base Speed
(Seconds / furlough)]] * ('Race Track'!$C$2:$AZ$2=2)) + SUM((1-tblRace[[#This Row],[Speed Change, Mud]]) * tblRace[[#This Row],[Base Speed
(Seconds / furlough)]] * ('Race Track'!$C$2:$AZ$2=3))</f>
        <v>486.72</v>
      </c>
      <c r="I8" s="160" t="str">
        <v>Energetic Echo</v>
      </c>
    </row>
    <row r="9" spans="2:9">
      <c r="B9" s="268" t="s">
        <v>1534</v>
      </c>
      <c r="C9" s="158">
        <v>19.2</v>
      </c>
      <c r="D9" s="159">
        <v>-0.3</v>
      </c>
      <c r="E9" s="269">
        <v>-0.3</v>
      </c>
      <c r="F9" s="160" t="b">
        <f>AND(tblRace[[#This Row],[Speed Change, Water]]&lt;0,tblRace[[#This Row],[Speed Change, Mud]]&lt;0)</f>
        <v>1</v>
      </c>
      <c r="G9" s="160" cm="1">
        <f t="array" ref="G9">SUM(tblRace[[#This Row],[Base Speed
(Seconds / furlough)]]*('Race Track'!$C$2:$AZ$2=1)) + SUM((1-tblRace[[#This Row],[Speed Change, Water]]) * tblRace[[#This Row],[Base Speed
(Seconds / furlough)]] * ('Race Track'!$C$2:$AZ$2=2)) + SUM((1-tblRace[[#This Row],[Speed Change, Mud]]) * tblRace[[#This Row],[Base Speed
(Seconds / furlough)]] * ('Race Track'!$C$2:$AZ$2=3))</f>
        <v>1069.44</v>
      </c>
      <c r="I9" s="160" t="str">
        <v>Bold Blitzen</v>
      </c>
    </row>
    <row r="10" spans="2:9">
      <c r="B10" s="268" t="s">
        <v>1568</v>
      </c>
      <c r="C10" s="158">
        <v>6.8</v>
      </c>
      <c r="D10" s="159">
        <v>-0.2</v>
      </c>
      <c r="E10" s="269">
        <v>-0.1</v>
      </c>
      <c r="F10" s="160" t="b">
        <f>AND(tblRace[[#This Row],[Speed Change, Water]]&lt;0,tblRace[[#This Row],[Speed Change, Mud]]&lt;0)</f>
        <v>1</v>
      </c>
      <c r="G10" s="160" cm="1">
        <f t="array" ref="G10">SUM(tblRace[[#This Row],[Base Speed
(Seconds / furlough)]]*('Race Track'!$C$2:$AZ$2=1)) + SUM((1-tblRace[[#This Row],[Speed Change, Water]]) * tblRace[[#This Row],[Base Speed
(Seconds / furlough)]] * ('Race Track'!$C$2:$AZ$2=2)) + SUM((1-tblRace[[#This Row],[Speed Change, Mud]]) * tblRace[[#This Row],[Base Speed
(Seconds / furlough)]] * ('Race Track'!$C$2:$AZ$2=3))</f>
        <v>361.0800000000001</v>
      </c>
      <c r="I10" s="160" t="str">
        <v>Twirling Tornado</v>
      </c>
    </row>
    <row r="11" spans="2:9">
      <c r="B11" s="268" t="s">
        <v>1579</v>
      </c>
      <c r="C11" s="158">
        <v>9.1999999999999993</v>
      </c>
      <c r="D11" s="159">
        <v>-0.2</v>
      </c>
      <c r="E11" s="269">
        <v>-0.1</v>
      </c>
      <c r="F11" s="160" t="b">
        <f>AND(tblRace[[#This Row],[Speed Change, Water]]&lt;0,tblRace[[#This Row],[Speed Change, Mud]]&lt;0)</f>
        <v>1</v>
      </c>
      <c r="G11" s="160" cm="1">
        <f t="array" ref="G11">SUM(tblRace[[#This Row],[Base Speed
(Seconds / furlough)]]*('Race Track'!$C$2:$AZ$2=1)) + SUM((1-tblRace[[#This Row],[Speed Change, Water]]) * tblRace[[#This Row],[Base Speed
(Seconds / furlough)]] * ('Race Track'!$C$2:$AZ$2=2)) + SUM((1-tblRace[[#This Row],[Speed Change, Mud]]) * tblRace[[#This Row],[Base Speed
(Seconds / furlough)]] * ('Race Track'!$C$2:$AZ$2=3))</f>
        <v>488.51999999999975</v>
      </c>
      <c r="I11" s="160" t="str">
        <v>Clever Cloud</v>
      </c>
    </row>
    <row r="12" spans="2:9">
      <c r="B12" s="268" t="s">
        <v>1545</v>
      </c>
      <c r="C12" s="158">
        <v>13.8</v>
      </c>
      <c r="D12" s="159">
        <v>0</v>
      </c>
      <c r="E12" s="269">
        <v>0</v>
      </c>
      <c r="F12" s="160" t="b">
        <f>AND(tblRace[[#This Row],[Speed Change, Water]]&lt;0,tblRace[[#This Row],[Speed Change, Mud]]&lt;0)</f>
        <v>0</v>
      </c>
      <c r="G12" s="160" cm="1">
        <f t="array" ref="G12">SUM(tblRace[[#This Row],[Base Speed
(Seconds / furlough)]]*('Race Track'!$C$2:$AZ$2=1)) + SUM((1-tblRace[[#This Row],[Speed Change, Water]]) * tblRace[[#This Row],[Base Speed
(Seconds / furlough)]] * ('Race Track'!$C$2:$AZ$2=2)) + SUM((1-tblRace[[#This Row],[Speed Change, Mud]]) * tblRace[[#This Row],[Base Speed
(Seconds / furlough)]] * ('Race Track'!$C$2:$AZ$2=3))</f>
        <v>690.00000000000034</v>
      </c>
      <c r="I12" s="160" t="str">
        <v>Velvet Vortex</v>
      </c>
    </row>
    <row r="13" spans="2:9">
      <c r="B13" s="268" t="s">
        <v>1539</v>
      </c>
      <c r="C13" s="158">
        <v>6.4</v>
      </c>
      <c r="D13" s="159">
        <v>-0.1</v>
      </c>
      <c r="E13" s="269">
        <v>-0.1</v>
      </c>
      <c r="F13" s="160" t="b">
        <f>AND(tblRace[[#This Row],[Speed Change, Water]]&lt;0,tblRace[[#This Row],[Speed Change, Mud]]&lt;0)</f>
        <v>1</v>
      </c>
      <c r="G13" s="160" cm="1">
        <f t="array" ref="G13">SUM(tblRace[[#This Row],[Base Speed
(Seconds / furlough)]]*('Race Track'!$C$2:$AZ$2=1)) + SUM((1-tblRace[[#This Row],[Speed Change, Water]]) * tblRace[[#This Row],[Base Speed
(Seconds / furlough)]] * ('Race Track'!$C$2:$AZ$2=2)) + SUM((1-tblRace[[#This Row],[Speed Change, Mud]]) * tblRace[[#This Row],[Base Speed
(Seconds / furlough)]] * ('Race Track'!$C$2:$AZ$2=3))</f>
        <v>332.16000000000008</v>
      </c>
      <c r="I13" s="160" t="str">
        <v>Bold Bandit</v>
      </c>
    </row>
    <row r="14" spans="2:9">
      <c r="B14" s="268" t="s">
        <v>1522</v>
      </c>
      <c r="C14" s="158">
        <v>10.6</v>
      </c>
      <c r="D14" s="159">
        <v>0</v>
      </c>
      <c r="E14" s="269">
        <v>0</v>
      </c>
      <c r="F14" s="160" t="b">
        <f>AND(tblRace[[#This Row],[Speed Change, Water]]&lt;0,tblRace[[#This Row],[Speed Change, Mud]]&lt;0)</f>
        <v>0</v>
      </c>
      <c r="G14" s="160" cm="1">
        <f t="array" ref="G14">SUM(tblRace[[#This Row],[Base Speed
(Seconds / furlough)]]*('Race Track'!$C$2:$AZ$2=1)) + SUM((1-tblRace[[#This Row],[Speed Change, Water]]) * tblRace[[#This Row],[Base Speed
(Seconds / furlough)]] * ('Race Track'!$C$2:$AZ$2=2)) + SUM((1-tblRace[[#This Row],[Speed Change, Mud]]) * tblRace[[#This Row],[Base Speed
(Seconds / furlough)]] * ('Race Track'!$C$2:$AZ$2=3))</f>
        <v>530.00000000000011</v>
      </c>
      <c r="I14" s="160" t="str">
        <v>Zippy Zephyr</v>
      </c>
    </row>
    <row r="15" spans="2:9">
      <c r="B15" s="268" t="s">
        <v>1580</v>
      </c>
      <c r="C15" s="158">
        <v>10.4</v>
      </c>
      <c r="D15" s="159">
        <v>-0.3</v>
      </c>
      <c r="E15" s="269">
        <v>0</v>
      </c>
      <c r="F15" s="160" t="b">
        <f>AND(tblRace[[#This Row],[Speed Change, Water]]&lt;0,tblRace[[#This Row],[Speed Change, Mud]]&lt;0)</f>
        <v>0</v>
      </c>
      <c r="G15" s="160" cm="1">
        <f t="array" ref="G15">SUM(tblRace[[#This Row],[Base Speed
(Seconds / furlough)]]*('Race Track'!$C$2:$AZ$2=1)) + SUM((1-tblRace[[#This Row],[Speed Change, Water]]) * tblRace[[#This Row],[Base Speed
(Seconds / furlough)]] * ('Race Track'!$C$2:$AZ$2=2)) + SUM((1-tblRace[[#This Row],[Speed Change, Mud]]) * tblRace[[#This Row],[Base Speed
(Seconds / furlough)]] * ('Race Track'!$C$2:$AZ$2=3))</f>
        <v>557.43999999999994</v>
      </c>
      <c r="I15" s="160" t="str">
        <v>Vivid Velocity</v>
      </c>
    </row>
    <row r="16" spans="2:9">
      <c r="B16" s="268" t="s">
        <v>1533</v>
      </c>
      <c r="C16" s="158">
        <v>7.4</v>
      </c>
      <c r="D16" s="159">
        <v>-0.3</v>
      </c>
      <c r="E16" s="269">
        <v>-0.1</v>
      </c>
      <c r="F16" s="160" t="b">
        <f>AND(tblRace[[#This Row],[Speed Change, Water]]&lt;0,tblRace[[#This Row],[Speed Change, Mud]]&lt;0)</f>
        <v>1</v>
      </c>
      <c r="G16" s="160" cm="1">
        <f t="array" ref="G16">SUM(tblRace[[#This Row],[Base Speed
(Seconds / furlough)]]*('Race Track'!$C$2:$AZ$2=1)) + SUM((1-tblRace[[#This Row],[Speed Change, Water]]) * tblRace[[#This Row],[Base Speed
(Seconds / furlough)]] * ('Race Track'!$C$2:$AZ$2=2)) + SUM((1-tblRace[[#This Row],[Speed Change, Mud]]) * tblRace[[#This Row],[Base Speed
(Seconds / furlough)]] * ('Race Track'!$C$2:$AZ$2=3))</f>
        <v>401.82000000000016</v>
      </c>
      <c r="I16" s="160" t="str">
        <v>Fluffy Frost</v>
      </c>
    </row>
    <row r="17" spans="2:9">
      <c r="B17" s="268" t="s">
        <v>1489</v>
      </c>
      <c r="C17" s="158">
        <v>16.8</v>
      </c>
      <c r="D17" s="159">
        <v>-0.3</v>
      </c>
      <c r="E17" s="269">
        <v>-0.2</v>
      </c>
      <c r="F17" s="160" t="b">
        <f>AND(tblRace[[#This Row],[Speed Change, Water]]&lt;0,tblRace[[#This Row],[Speed Change, Mud]]&lt;0)</f>
        <v>1</v>
      </c>
      <c r="G17" s="160" cm="1">
        <f t="array" ref="G17">SUM(tblRace[[#This Row],[Base Speed
(Seconds / furlough)]]*('Race Track'!$C$2:$AZ$2=1)) + SUM((1-tblRace[[#This Row],[Speed Change, Water]]) * tblRace[[#This Row],[Base Speed
(Seconds / furlough)]] * ('Race Track'!$C$2:$AZ$2=2)) + SUM((1-tblRace[[#This Row],[Speed Change, Mud]]) * tblRace[[#This Row],[Base Speed
(Seconds / furlough)]] * ('Race Track'!$C$2:$AZ$2=3))</f>
        <v>924.00000000000023</v>
      </c>
      <c r="I17" s="160" t="str">
        <v>Fiery Frenzy</v>
      </c>
    </row>
    <row r="18" spans="2:9">
      <c r="B18" s="268" t="s">
        <v>1581</v>
      </c>
      <c r="C18" s="158">
        <v>18.600000000000001</v>
      </c>
      <c r="D18" s="159">
        <v>-0.3</v>
      </c>
      <c r="E18" s="269">
        <v>0</v>
      </c>
      <c r="F18" s="160" t="b">
        <f>AND(tblRace[[#This Row],[Speed Change, Water]]&lt;0,tblRace[[#This Row],[Speed Change, Mud]]&lt;0)</f>
        <v>0</v>
      </c>
      <c r="G18" s="160" cm="1">
        <f t="array" ref="G18">SUM(tblRace[[#This Row],[Base Speed
(Seconds / furlough)]]*('Race Track'!$C$2:$AZ$2=1)) + SUM((1-tblRace[[#This Row],[Speed Change, Water]]) * tblRace[[#This Row],[Base Speed
(Seconds / furlough)]] * ('Race Track'!$C$2:$AZ$2=2)) + SUM((1-tblRace[[#This Row],[Speed Change, Mud]]) * tblRace[[#This Row],[Base Speed
(Seconds / furlough)]] * ('Race Track'!$C$2:$AZ$2=3))</f>
        <v>996.96000000000049</v>
      </c>
      <c r="I18" s="160" t="str">
        <v>Proud Pioneer</v>
      </c>
    </row>
    <row r="19" spans="2:9">
      <c r="B19" s="268" t="s">
        <v>1481</v>
      </c>
      <c r="C19" s="158">
        <v>11.2</v>
      </c>
      <c r="D19" s="159">
        <v>-0.2</v>
      </c>
      <c r="E19" s="269">
        <v>-0.3</v>
      </c>
      <c r="F19" s="160" t="b">
        <f>AND(tblRace[[#This Row],[Speed Change, Water]]&lt;0,tblRace[[#This Row],[Speed Change, Mud]]&lt;0)</f>
        <v>1</v>
      </c>
      <c r="G19" s="160" cm="1">
        <f t="array" ref="G19">SUM(tblRace[[#This Row],[Base Speed
(Seconds / furlough)]]*('Race Track'!$C$2:$AZ$2=1)) + SUM((1-tblRace[[#This Row],[Speed Change, Water]]) * tblRace[[#This Row],[Base Speed
(Seconds / furlough)]] * ('Race Track'!$C$2:$AZ$2=2)) + SUM((1-tblRace[[#This Row],[Speed Change, Mud]]) * tblRace[[#This Row],[Base Speed
(Seconds / furlough)]] * ('Race Track'!$C$2:$AZ$2=3))</f>
        <v>610.39999999999975</v>
      </c>
      <c r="I19" s="160" t="str">
        <v>Peppy Ponytail</v>
      </c>
    </row>
    <row r="20" spans="2:9">
      <c r="B20" s="268" t="s">
        <v>1529</v>
      </c>
      <c r="C20" s="158">
        <v>19.2</v>
      </c>
      <c r="D20" s="159">
        <v>-0.1</v>
      </c>
      <c r="E20" s="269">
        <v>-0.2</v>
      </c>
      <c r="F20" s="160" t="b">
        <f>AND(tblRace[[#This Row],[Speed Change, Water]]&lt;0,tblRace[[#This Row],[Speed Change, Mud]]&lt;0)</f>
        <v>1</v>
      </c>
      <c r="G20" s="160" cm="1">
        <f t="array" ref="G20">SUM(tblRace[[#This Row],[Base Speed
(Seconds / furlough)]]*('Race Track'!$C$2:$AZ$2=1)) + SUM((1-tblRace[[#This Row],[Speed Change, Water]]) * tblRace[[#This Row],[Base Speed
(Seconds / furlough)]] * ('Race Track'!$C$2:$AZ$2=2)) + SUM((1-tblRace[[#This Row],[Speed Change, Mud]]) * tblRace[[#This Row],[Base Speed
(Seconds / furlough)]] * ('Race Track'!$C$2:$AZ$2=3))</f>
        <v>1009.9200000000001</v>
      </c>
      <c r="I20" s="160" t="str">
        <v>Rex Razzle</v>
      </c>
    </row>
    <row r="21" spans="2:9">
      <c r="B21" s="268" t="s">
        <v>1567</v>
      </c>
      <c r="C21" s="158">
        <v>11.6</v>
      </c>
      <c r="D21" s="159">
        <v>-0.1</v>
      </c>
      <c r="E21" s="269">
        <v>-0.1</v>
      </c>
      <c r="F21" s="160" t="b">
        <f>AND(tblRace[[#This Row],[Speed Change, Water]]&lt;0,tblRace[[#This Row],[Speed Change, Mud]]&lt;0)</f>
        <v>1</v>
      </c>
      <c r="G21" s="160" cm="1">
        <f t="array" ref="G21">SUM(tblRace[[#This Row],[Base Speed
(Seconds / furlough)]]*('Race Track'!$C$2:$AZ$2=1)) + SUM((1-tblRace[[#This Row],[Speed Change, Water]]) * tblRace[[#This Row],[Base Speed
(Seconds / furlough)]] * ('Race Track'!$C$2:$AZ$2=2)) + SUM((1-tblRace[[#This Row],[Speed Change, Mud]]) * tblRace[[#This Row],[Base Speed
(Seconds / furlough)]] * ('Race Track'!$C$2:$AZ$2=3))</f>
        <v>602.04000000000008</v>
      </c>
      <c r="I21" s="160" t="str">
        <v>Racing Rocket</v>
      </c>
    </row>
    <row r="22" spans="2:9">
      <c r="B22" s="268" t="s">
        <v>1494</v>
      </c>
      <c r="C22" s="158">
        <v>8.6</v>
      </c>
      <c r="D22" s="159">
        <v>-0.2</v>
      </c>
      <c r="E22" s="269">
        <v>-0.3</v>
      </c>
      <c r="F22" s="160" t="b">
        <f>AND(tblRace[[#This Row],[Speed Change, Water]]&lt;0,tblRace[[#This Row],[Speed Change, Mud]]&lt;0)</f>
        <v>1</v>
      </c>
      <c r="G22" s="160" cm="1">
        <f t="array" ref="G22">SUM(tblRace[[#This Row],[Base Speed
(Seconds / furlough)]]*('Race Track'!$C$2:$AZ$2=1)) + SUM((1-tblRace[[#This Row],[Speed Change, Water]]) * tblRace[[#This Row],[Base Speed
(Seconds / furlough)]] * ('Race Track'!$C$2:$AZ$2=2)) + SUM((1-tblRace[[#This Row],[Speed Change, Mud]]) * tblRace[[#This Row],[Base Speed
(Seconds / furlough)]] * ('Race Track'!$C$2:$AZ$2=3))</f>
        <v>468.69999999999987</v>
      </c>
      <c r="I22" s="160" t="str">
        <v>Cheeky Charger</v>
      </c>
    </row>
    <row r="23" spans="2:9">
      <c r="B23" s="268" t="s">
        <v>1503</v>
      </c>
      <c r="C23" s="158">
        <v>15.2</v>
      </c>
      <c r="D23" s="159">
        <v>-0.1</v>
      </c>
      <c r="E23" s="269">
        <v>-0.1</v>
      </c>
      <c r="F23" s="160" t="b">
        <f>AND(tblRace[[#This Row],[Speed Change, Water]]&lt;0,tblRace[[#This Row],[Speed Change, Mud]]&lt;0)</f>
        <v>1</v>
      </c>
      <c r="G23" s="160" cm="1">
        <f t="array" ref="G23">SUM(tblRace[[#This Row],[Base Speed
(Seconds / furlough)]]*('Race Track'!$C$2:$AZ$2=1)) + SUM((1-tblRace[[#This Row],[Speed Change, Water]]) * tblRace[[#This Row],[Base Speed
(Seconds / furlough)]] * ('Race Track'!$C$2:$AZ$2=2)) + SUM((1-tblRace[[#This Row],[Speed Change, Mud]]) * tblRace[[#This Row],[Base Speed
(Seconds / furlough)]] * ('Race Track'!$C$2:$AZ$2=3))</f>
        <v>788.87999999999965</v>
      </c>
      <c r="I23" s="160" t="str">
        <v>Sparks Sprinter</v>
      </c>
    </row>
    <row r="24" spans="2:9">
      <c r="B24" s="268" t="s">
        <v>1516</v>
      </c>
      <c r="C24" s="158">
        <v>15</v>
      </c>
      <c r="D24" s="159">
        <v>-0.3</v>
      </c>
      <c r="E24" s="269">
        <v>-0.2</v>
      </c>
      <c r="F24" s="160" t="b">
        <f>AND(tblRace[[#This Row],[Speed Change, Water]]&lt;0,tblRace[[#This Row],[Speed Change, Mud]]&lt;0)</f>
        <v>1</v>
      </c>
      <c r="G24" s="160" cm="1">
        <f t="array" ref="G24">SUM(tblRace[[#This Row],[Base Speed
(Seconds / furlough)]]*('Race Track'!$C$2:$AZ$2=1)) + SUM((1-tblRace[[#This Row],[Speed Change, Water]]) * tblRace[[#This Row],[Base Speed
(Seconds / furlough)]] * ('Race Track'!$C$2:$AZ$2=2)) + SUM((1-tblRace[[#This Row],[Speed Change, Mud]]) * tblRace[[#This Row],[Base Speed
(Seconds / furlough)]] * ('Race Track'!$C$2:$AZ$2=3))</f>
        <v>825</v>
      </c>
      <c r="I24" s="160" t="str">
        <v>Frosty Falcon</v>
      </c>
    </row>
    <row r="25" spans="2:9">
      <c r="B25" s="268" t="s">
        <v>1517</v>
      </c>
      <c r="C25" s="158">
        <v>7.4</v>
      </c>
      <c r="D25" s="159">
        <v>-0.2</v>
      </c>
      <c r="E25" s="269">
        <v>-0.3</v>
      </c>
      <c r="F25" s="160" t="b">
        <f>AND(tblRace[[#This Row],[Speed Change, Water]]&lt;0,tblRace[[#This Row],[Speed Change, Mud]]&lt;0)</f>
        <v>1</v>
      </c>
      <c r="G25" s="160" cm="1">
        <f t="array" ref="G25">SUM(tblRace[[#This Row],[Base Speed
(Seconds / furlough)]]*('Race Track'!$C$2:$AZ$2=1)) + SUM((1-tblRace[[#This Row],[Speed Change, Water]]) * tblRace[[#This Row],[Base Speed
(Seconds / furlough)]] * ('Race Track'!$C$2:$AZ$2=2)) + SUM((1-tblRace[[#This Row],[Speed Change, Mud]]) * tblRace[[#This Row],[Base Speed
(Seconds / furlough)]] * ('Race Track'!$C$2:$AZ$2=3))</f>
        <v>403.30000000000013</v>
      </c>
      <c r="I25" s="160" t="str">
        <v>Zany Zeal</v>
      </c>
    </row>
    <row r="26" spans="2:9">
      <c r="B26" s="268" t="s">
        <v>1562</v>
      </c>
      <c r="C26" s="158">
        <v>14.6</v>
      </c>
      <c r="D26" s="159">
        <v>-0.3</v>
      </c>
      <c r="E26" s="269">
        <v>-0.3</v>
      </c>
      <c r="F26" s="160" t="b">
        <f>AND(tblRace[[#This Row],[Speed Change, Water]]&lt;0,tblRace[[#This Row],[Speed Change, Mud]]&lt;0)</f>
        <v>1</v>
      </c>
      <c r="G26" s="160" cm="1">
        <f t="array" ref="G26">SUM(tblRace[[#This Row],[Base Speed
(Seconds / furlough)]]*('Race Track'!$C$2:$AZ$2=1)) + SUM((1-tblRace[[#This Row],[Speed Change, Water]]) * tblRace[[#This Row],[Base Speed
(Seconds / furlough)]] * ('Race Track'!$C$2:$AZ$2=2)) + SUM((1-tblRace[[#This Row],[Speed Change, Mud]]) * tblRace[[#This Row],[Base Speed
(Seconds / furlough)]] * ('Race Track'!$C$2:$AZ$2=3))</f>
        <v>813.22000000000025</v>
      </c>
      <c r="I26" s="160" t="str">
        <v>Starry Stallion</v>
      </c>
    </row>
    <row r="27" spans="2:9">
      <c r="B27" s="268" t="s">
        <v>1524</v>
      </c>
      <c r="C27" s="158">
        <v>17.399999999999999</v>
      </c>
      <c r="D27" s="159">
        <v>-0.1</v>
      </c>
      <c r="E27" s="269">
        <v>-0.3</v>
      </c>
      <c r="F27" s="160" t="b">
        <f>AND(tblRace[[#This Row],[Speed Change, Water]]&lt;0,tblRace[[#This Row],[Speed Change, Mud]]&lt;0)</f>
        <v>1</v>
      </c>
      <c r="G27" s="160" cm="1">
        <f t="array" ref="G27">SUM(tblRace[[#This Row],[Base Speed
(Seconds / furlough)]]*('Race Track'!$C$2:$AZ$2=1)) + SUM((1-tblRace[[#This Row],[Speed Change, Water]]) * tblRace[[#This Row],[Base Speed
(Seconds / furlough)]] * ('Race Track'!$C$2:$AZ$2=2)) + SUM((1-tblRace[[#This Row],[Speed Change, Mud]]) * tblRace[[#This Row],[Base Speed
(Seconds / furlough)]] * ('Race Track'!$C$2:$AZ$2=3))</f>
        <v>927.41999999999973</v>
      </c>
      <c r="I27" s="160" t="str">
        <v>Cosmic Cruiser</v>
      </c>
    </row>
    <row r="28" spans="2:9">
      <c r="B28" s="268" t="s">
        <v>1525</v>
      </c>
      <c r="C28" s="158">
        <v>14.8</v>
      </c>
      <c r="D28" s="159">
        <v>-0.2</v>
      </c>
      <c r="E28" s="269">
        <v>-0.1</v>
      </c>
      <c r="F28" s="160" t="b">
        <f>AND(tblRace[[#This Row],[Speed Change, Water]]&lt;0,tblRace[[#This Row],[Speed Change, Mud]]&lt;0)</f>
        <v>1</v>
      </c>
      <c r="G28" s="160" cm="1">
        <f t="array" ref="G28">SUM(tblRace[[#This Row],[Base Speed
(Seconds / furlough)]]*('Race Track'!$C$2:$AZ$2=1)) + SUM((1-tblRace[[#This Row],[Speed Change, Water]]) * tblRace[[#This Row],[Base Speed
(Seconds / furlough)]] * ('Race Track'!$C$2:$AZ$2=2)) + SUM((1-tblRace[[#This Row],[Speed Change, Mud]]) * tblRace[[#This Row],[Base Speed
(Seconds / furlough)]] * ('Race Track'!$C$2:$AZ$2=3))</f>
        <v>785.88000000000022</v>
      </c>
      <c r="I28" s="160" t="str">
        <v>Breezy Blizzard</v>
      </c>
    </row>
    <row r="29" spans="2:9">
      <c r="B29" s="268" t="s">
        <v>1582</v>
      </c>
      <c r="C29" s="158">
        <v>12.2</v>
      </c>
      <c r="D29" s="159">
        <v>0</v>
      </c>
      <c r="E29" s="269">
        <v>-0.2</v>
      </c>
      <c r="F29" s="160" t="b">
        <f>AND(tblRace[[#This Row],[Speed Change, Water]]&lt;0,tblRace[[#This Row],[Speed Change, Mud]]&lt;0)</f>
        <v>0</v>
      </c>
      <c r="G29" s="160" cm="1">
        <f t="array" ref="G29">SUM(tblRace[[#This Row],[Base Speed
(Seconds / furlough)]]*('Race Track'!$C$2:$AZ$2=1)) + SUM((1-tblRace[[#This Row],[Speed Change, Water]]) * tblRace[[#This Row],[Base Speed
(Seconds / furlough)]] * ('Race Track'!$C$2:$AZ$2=2)) + SUM((1-tblRace[[#This Row],[Speed Change, Mud]]) * tblRace[[#This Row],[Base Speed
(Seconds / furlough)]] * ('Race Track'!$C$2:$AZ$2=3))</f>
        <v>627.07999999999981</v>
      </c>
      <c r="I29" s="160" t="str">
        <v>Sunny Serenity</v>
      </c>
    </row>
    <row r="30" spans="2:9">
      <c r="B30" s="268" t="s">
        <v>1566</v>
      </c>
      <c r="C30" s="158">
        <v>10.4</v>
      </c>
      <c r="D30" s="159">
        <v>-0.3</v>
      </c>
      <c r="E30" s="269">
        <v>-0.3</v>
      </c>
      <c r="F30" s="160" t="b">
        <f>AND(tblRace[[#This Row],[Speed Change, Water]]&lt;0,tblRace[[#This Row],[Speed Change, Mud]]&lt;0)</f>
        <v>1</v>
      </c>
      <c r="G30" s="160" cm="1">
        <f t="array" ref="G30">SUM(tblRace[[#This Row],[Base Speed
(Seconds / furlough)]]*('Race Track'!$C$2:$AZ$2=1)) + SUM((1-tblRace[[#This Row],[Speed Change, Water]]) * tblRace[[#This Row],[Base Speed
(Seconds / furlough)]] * ('Race Track'!$C$2:$AZ$2=2)) + SUM((1-tblRace[[#This Row],[Speed Change, Mud]]) * tblRace[[#This Row],[Base Speed
(Seconds / furlough)]] * ('Race Track'!$C$2:$AZ$2=3))</f>
        <v>579.28</v>
      </c>
      <c r="I30" s="160" t="str">
        <v>Majestic Majesty</v>
      </c>
    </row>
    <row r="31" spans="2:9">
      <c r="B31" s="268" t="s">
        <v>1560</v>
      </c>
      <c r="C31" s="158">
        <v>20</v>
      </c>
      <c r="D31" s="159">
        <v>0</v>
      </c>
      <c r="E31" s="269">
        <v>-0.2</v>
      </c>
      <c r="F31" s="160" t="b">
        <f>AND(tblRace[[#This Row],[Speed Change, Water]]&lt;0,tblRace[[#This Row],[Speed Change, Mud]]&lt;0)</f>
        <v>0</v>
      </c>
      <c r="G31" s="160" cm="1">
        <f t="array" ref="G31">SUM(tblRace[[#This Row],[Base Speed
(Seconds / furlough)]]*('Race Track'!$C$2:$AZ$2=1)) + SUM((1-tblRace[[#This Row],[Speed Change, Water]]) * tblRace[[#This Row],[Base Speed
(Seconds / furlough)]] * ('Race Track'!$C$2:$AZ$2=2)) + SUM((1-tblRace[[#This Row],[Speed Change, Mud]]) * tblRace[[#This Row],[Base Speed
(Seconds / furlough)]] * ('Race Track'!$C$2:$AZ$2=3))</f>
        <v>1028</v>
      </c>
      <c r="I31" s="160" t="str">
        <v>Enigmatic Ember</v>
      </c>
    </row>
    <row r="32" spans="2:9">
      <c r="B32" s="268" t="s">
        <v>1495</v>
      </c>
      <c r="C32" s="158">
        <v>17.600000000000001</v>
      </c>
      <c r="D32" s="159">
        <v>-0.3</v>
      </c>
      <c r="E32" s="269">
        <v>-0.3</v>
      </c>
      <c r="F32" s="160" t="b">
        <f>AND(tblRace[[#This Row],[Speed Change, Water]]&lt;0,tblRace[[#This Row],[Speed Change, Mud]]&lt;0)</f>
        <v>1</v>
      </c>
      <c r="G32" s="160" cm="1">
        <f t="array" ref="G32">SUM(tblRace[[#This Row],[Base Speed
(Seconds / furlough)]]*('Race Track'!$C$2:$AZ$2=1)) + SUM((1-tblRace[[#This Row],[Speed Change, Water]]) * tblRace[[#This Row],[Base Speed
(Seconds / furlough)]] * ('Race Track'!$C$2:$AZ$2=2)) + SUM((1-tblRace[[#This Row],[Speed Change, Mud]]) * tblRace[[#This Row],[Base Speed
(Seconds / furlough)]] * ('Race Track'!$C$2:$AZ$2=3))</f>
        <v>980.32000000000028</v>
      </c>
      <c r="I32" s="160" t="str">
        <v>Snazzy Strider</v>
      </c>
    </row>
    <row r="33" spans="2:9">
      <c r="B33" s="268" t="s">
        <v>1526</v>
      </c>
      <c r="C33" s="158">
        <v>18.600000000000001</v>
      </c>
      <c r="D33" s="159">
        <v>-0.1</v>
      </c>
      <c r="E33" s="269">
        <v>-0.1</v>
      </c>
      <c r="F33" s="160" t="b">
        <f>AND(tblRace[[#This Row],[Speed Change, Water]]&lt;0,tblRace[[#This Row],[Speed Change, Mud]]&lt;0)</f>
        <v>1</v>
      </c>
      <c r="G33" s="160" cm="1">
        <f t="array" ref="G33">SUM(tblRace[[#This Row],[Base Speed
(Seconds / furlough)]]*('Race Track'!$C$2:$AZ$2=1)) + SUM((1-tblRace[[#This Row],[Speed Change, Water]]) * tblRace[[#This Row],[Base Speed
(Seconds / furlough)]] * ('Race Track'!$C$2:$AZ$2=2)) + SUM((1-tblRace[[#This Row],[Speed Change, Mud]]) * tblRace[[#This Row],[Base Speed
(Seconds / furlough)]] * ('Race Track'!$C$2:$AZ$2=3))</f>
        <v>965.34000000000049</v>
      </c>
      <c r="I33" s="160" t="str">
        <v>Dashing Dynamo</v>
      </c>
    </row>
    <row r="34" spans="2:9">
      <c r="B34" s="268" t="s">
        <v>1565</v>
      </c>
      <c r="C34" s="158">
        <v>17.600000000000001</v>
      </c>
      <c r="D34" s="159">
        <v>-0.2</v>
      </c>
      <c r="E34" s="269">
        <v>-0.3</v>
      </c>
      <c r="F34" s="160" t="b">
        <f>AND(tblRace[[#This Row],[Speed Change, Water]]&lt;0,tblRace[[#This Row],[Speed Change, Mud]]&lt;0)</f>
        <v>1</v>
      </c>
      <c r="G34" s="160" cm="1">
        <f t="array" ref="G34">SUM(tblRace[[#This Row],[Base Speed
(Seconds / furlough)]]*('Race Track'!$C$2:$AZ$2=1)) + SUM((1-tblRace[[#This Row],[Speed Change, Water]]) * tblRace[[#This Row],[Base Speed
(Seconds / furlough)]] * ('Race Track'!$C$2:$AZ$2=2)) + SUM((1-tblRace[[#This Row],[Speed Change, Mud]]) * tblRace[[#This Row],[Base Speed
(Seconds / furlough)]] * ('Race Track'!$C$2:$AZ$2=3))</f>
        <v>959.20000000000027</v>
      </c>
      <c r="I34" s="160" t="str">
        <v>Dapper Dandy</v>
      </c>
    </row>
    <row r="35" spans="2:9">
      <c r="B35" s="268" t="s">
        <v>1583</v>
      </c>
      <c r="C35" s="158">
        <v>9.8000000000000007</v>
      </c>
      <c r="D35" s="159">
        <v>-0.3</v>
      </c>
      <c r="E35" s="269">
        <v>-0.2</v>
      </c>
      <c r="F35" s="160" t="b">
        <f>AND(tblRace[[#This Row],[Speed Change, Water]]&lt;0,tblRace[[#This Row],[Speed Change, Mud]]&lt;0)</f>
        <v>1</v>
      </c>
      <c r="G35" s="160" cm="1">
        <f t="array" ref="G35">SUM(tblRace[[#This Row],[Base Speed
(Seconds / furlough)]]*('Race Track'!$C$2:$AZ$2=1)) + SUM((1-tblRace[[#This Row],[Speed Change, Water]]) * tblRace[[#This Row],[Base Speed
(Seconds / furlough)]] * ('Race Track'!$C$2:$AZ$2=2)) + SUM((1-tblRace[[#This Row],[Speed Change, Mud]]) * tblRace[[#This Row],[Base Speed
(Seconds / furlough)]] * ('Race Track'!$C$2:$AZ$2=3))</f>
        <v>539.00000000000023</v>
      </c>
      <c r="I35" s="160" t="str">
        <v>Mystic Moonbeam</v>
      </c>
    </row>
    <row r="36" spans="2:9">
      <c r="B36" s="268" t="s">
        <v>1493</v>
      </c>
      <c r="C36" s="158">
        <v>17.2</v>
      </c>
      <c r="D36" s="159">
        <v>-0.1</v>
      </c>
      <c r="E36" s="269">
        <v>-0.1</v>
      </c>
      <c r="F36" s="160" t="b">
        <f>AND(tblRace[[#This Row],[Speed Change, Water]]&lt;0,tblRace[[#This Row],[Speed Change, Mud]]&lt;0)</f>
        <v>1</v>
      </c>
      <c r="G36" s="160" cm="1">
        <f t="array" ref="G36">SUM(tblRace[[#This Row],[Base Speed
(Seconds / furlough)]]*('Race Track'!$C$2:$AZ$2=1)) + SUM((1-tblRace[[#This Row],[Speed Change, Water]]) * tblRace[[#This Row],[Base Speed
(Seconds / furlough)]] * ('Race Track'!$C$2:$AZ$2=2)) + SUM((1-tblRace[[#This Row],[Speed Change, Mud]]) * tblRace[[#This Row],[Base Speed
(Seconds / furlough)]] * ('Race Track'!$C$2:$AZ$2=3))</f>
        <v>892.67999999999984</v>
      </c>
      <c r="I36" s="160" t="str">
        <v>Hasty Hurricane</v>
      </c>
    </row>
    <row r="37" spans="2:9">
      <c r="B37" s="268" t="s">
        <v>1558</v>
      </c>
      <c r="C37" s="158">
        <v>8.1999999999999993</v>
      </c>
      <c r="D37" s="159">
        <v>-0.3</v>
      </c>
      <c r="E37" s="269">
        <v>-0.1</v>
      </c>
      <c r="F37" s="160" t="b">
        <f>AND(tblRace[[#This Row],[Speed Change, Water]]&lt;0,tblRace[[#This Row],[Speed Change, Mud]]&lt;0)</f>
        <v>1</v>
      </c>
      <c r="G37" s="160" cm="1">
        <f t="array" ref="G37">SUM(tblRace[[#This Row],[Base Speed
(Seconds / furlough)]]*('Race Track'!$C$2:$AZ$2=1)) + SUM((1-tblRace[[#This Row],[Speed Change, Water]]) * tblRace[[#This Row],[Base Speed
(Seconds / furlough)]] * ('Race Track'!$C$2:$AZ$2=2)) + SUM((1-tblRace[[#This Row],[Speed Change, Mud]]) * tblRace[[#This Row],[Base Speed
(Seconds / furlough)]] * ('Race Track'!$C$2:$AZ$2=3))</f>
        <v>445.25999999999982</v>
      </c>
      <c r="I37" s="160" t="str">
        <v>Curious Comet</v>
      </c>
    </row>
    <row r="38" spans="2:9">
      <c r="B38" s="268" t="s">
        <v>1584</v>
      </c>
      <c r="C38" s="158">
        <v>15.6</v>
      </c>
      <c r="D38" s="159">
        <v>-0.1</v>
      </c>
      <c r="E38" s="269">
        <v>-0.3</v>
      </c>
      <c r="F38" s="160" t="b">
        <f>AND(tblRace[[#This Row],[Speed Change, Water]]&lt;0,tblRace[[#This Row],[Speed Change, Mud]]&lt;0)</f>
        <v>1</v>
      </c>
      <c r="G38" s="160" cm="1">
        <f t="array" ref="G38">SUM(tblRace[[#This Row],[Base Speed
(Seconds / furlough)]]*('Race Track'!$C$2:$AZ$2=1)) + SUM((1-tblRace[[#This Row],[Speed Change, Water]]) * tblRace[[#This Row],[Base Speed
(Seconds / furlough)]] * ('Race Track'!$C$2:$AZ$2=2)) + SUM((1-tblRace[[#This Row],[Speed Change, Mud]]) * tblRace[[#This Row],[Base Speed
(Seconds / furlough)]] * ('Race Track'!$C$2:$AZ$2=3))</f>
        <v>831.48000000000025</v>
      </c>
      <c r="I38" s="160" t="str">
        <v>Shiny Shooter</v>
      </c>
    </row>
    <row r="39" spans="2:9">
      <c r="B39" s="268" t="s">
        <v>1585</v>
      </c>
      <c r="C39" s="158">
        <v>6.4</v>
      </c>
      <c r="D39" s="159">
        <v>-0.2</v>
      </c>
      <c r="E39" s="269">
        <v>-0.2</v>
      </c>
      <c r="F39" s="160" t="b">
        <f>AND(tblRace[[#This Row],[Speed Change, Water]]&lt;0,tblRace[[#This Row],[Speed Change, Mud]]&lt;0)</f>
        <v>1</v>
      </c>
      <c r="G39" s="160" cm="1">
        <f t="array" ref="G39">SUM(tblRace[[#This Row],[Base Speed
(Seconds / furlough)]]*('Race Track'!$C$2:$AZ$2=1)) + SUM((1-tblRace[[#This Row],[Speed Change, Water]]) * tblRace[[#This Row],[Base Speed
(Seconds / furlough)]] * ('Race Track'!$C$2:$AZ$2=2)) + SUM((1-tblRace[[#This Row],[Speed Change, Mud]]) * tblRace[[#This Row],[Base Speed
(Seconds / furlough)]] * ('Race Track'!$C$2:$AZ$2=3))</f>
        <v>344.32000000000011</v>
      </c>
      <c r="I39" s="160" t="str">
        <v>Primal Pulse</v>
      </c>
    </row>
    <row r="40" spans="2:9">
      <c r="B40" s="268" t="s">
        <v>1541</v>
      </c>
      <c r="C40" s="158">
        <v>19.2</v>
      </c>
      <c r="D40" s="159">
        <v>-0.1</v>
      </c>
      <c r="E40" s="269">
        <v>-0.2</v>
      </c>
      <c r="F40" s="160" t="b">
        <f>AND(tblRace[[#This Row],[Speed Change, Water]]&lt;0,tblRace[[#This Row],[Speed Change, Mud]]&lt;0)</f>
        <v>1</v>
      </c>
      <c r="G40" s="160" cm="1">
        <f t="array" ref="G40">SUM(tblRace[[#This Row],[Base Speed
(Seconds / furlough)]]*('Race Track'!$C$2:$AZ$2=1)) + SUM((1-tblRace[[#This Row],[Speed Change, Water]]) * tblRace[[#This Row],[Base Speed
(Seconds / furlough)]] * ('Race Track'!$C$2:$AZ$2=2)) + SUM((1-tblRace[[#This Row],[Speed Change, Mud]]) * tblRace[[#This Row],[Base Speed
(Seconds / furlough)]] * ('Race Track'!$C$2:$AZ$2=3))</f>
        <v>1009.9200000000001</v>
      </c>
      <c r="I40" s="160" t="str">
        <v>Dazzling Dreamer</v>
      </c>
    </row>
    <row r="41" spans="2:9">
      <c r="B41" s="268" t="s">
        <v>1540</v>
      </c>
      <c r="C41" s="158">
        <v>15.2</v>
      </c>
      <c r="D41" s="159">
        <v>0</v>
      </c>
      <c r="E41" s="269">
        <v>-0.2</v>
      </c>
      <c r="F41" s="160" t="b">
        <f>AND(tblRace[[#This Row],[Speed Change, Water]]&lt;0,tblRace[[#This Row],[Speed Change, Mud]]&lt;0)</f>
        <v>0</v>
      </c>
      <c r="G41" s="160" cm="1">
        <f t="array" ref="G41">SUM(tblRace[[#This Row],[Base Speed
(Seconds / furlough)]]*('Race Track'!$C$2:$AZ$2=1)) + SUM((1-tblRace[[#This Row],[Speed Change, Water]]) * tblRace[[#This Row],[Base Speed
(Seconds / furlough)]] * ('Race Track'!$C$2:$AZ$2=2)) + SUM((1-tblRace[[#This Row],[Speed Change, Mud]]) * tblRace[[#This Row],[Base Speed
(Seconds / furlough)]] * ('Race Track'!$C$2:$AZ$2=3))</f>
        <v>781.27999999999963</v>
      </c>
      <c r="I41" s="160" t="str">
        <v>Rex Radiance</v>
      </c>
    </row>
    <row r="42" spans="2:9">
      <c r="B42" s="268" t="s">
        <v>1483</v>
      </c>
      <c r="C42" s="158">
        <v>8.8000000000000007</v>
      </c>
      <c r="D42" s="159">
        <v>-0.1</v>
      </c>
      <c r="E42" s="269">
        <v>0</v>
      </c>
      <c r="F42" s="160" t="b">
        <f>AND(tblRace[[#This Row],[Speed Change, Water]]&lt;0,tblRace[[#This Row],[Speed Change, Mud]]&lt;0)</f>
        <v>0</v>
      </c>
      <c r="G42" s="160" cm="1">
        <f t="array" ref="G42">SUM(tblRace[[#This Row],[Base Speed
(Seconds / furlough)]]*('Race Track'!$C$2:$AZ$2=1)) + SUM((1-tblRace[[#This Row],[Speed Change, Water]]) * tblRace[[#This Row],[Base Speed
(Seconds / furlough)]] * ('Race Track'!$C$2:$AZ$2=2)) + SUM((1-tblRace[[#This Row],[Speed Change, Mud]]) * tblRace[[#This Row],[Base Speed
(Seconds / furlough)]] * ('Race Track'!$C$2:$AZ$2=3))</f>
        <v>450.56000000000017</v>
      </c>
      <c r="I42" s="160" t="str">
        <v>Rusty Racer</v>
      </c>
    </row>
    <row r="43" spans="2:9">
      <c r="B43" s="268" t="s">
        <v>1487</v>
      </c>
      <c r="C43" s="158">
        <v>7</v>
      </c>
      <c r="D43" s="159">
        <v>-0.1</v>
      </c>
      <c r="E43" s="269">
        <v>0</v>
      </c>
      <c r="F43" s="160" t="b">
        <f>AND(tblRace[[#This Row],[Speed Change, Water]]&lt;0,tblRace[[#This Row],[Speed Change, Mud]]&lt;0)</f>
        <v>0</v>
      </c>
      <c r="G43" s="160" cm="1">
        <f t="array" ref="G43">SUM(tblRace[[#This Row],[Base Speed
(Seconds / furlough)]]*('Race Track'!$C$2:$AZ$2=1)) + SUM((1-tblRace[[#This Row],[Speed Change, Water]]) * tblRace[[#This Row],[Base Speed
(Seconds / furlough)]] * ('Race Track'!$C$2:$AZ$2=2)) + SUM((1-tblRace[[#This Row],[Speed Change, Mud]]) * tblRace[[#This Row],[Base Speed
(Seconds / furlough)]] * ('Race Track'!$C$2:$AZ$2=3))</f>
        <v>358.40000000000003</v>
      </c>
      <c r="I43" s="160" t="str">
        <v>Twinkling Titan</v>
      </c>
    </row>
    <row r="44" spans="2:9">
      <c r="B44" s="268" t="s">
        <v>1504</v>
      </c>
      <c r="C44" s="158">
        <v>14.4</v>
      </c>
      <c r="D44" s="159">
        <v>0</v>
      </c>
      <c r="E44" s="269">
        <v>-0.2</v>
      </c>
      <c r="F44" s="160" t="b">
        <f>AND(tblRace[[#This Row],[Speed Change, Water]]&lt;0,tblRace[[#This Row],[Speed Change, Mud]]&lt;0)</f>
        <v>0</v>
      </c>
      <c r="G44" s="160" cm="1">
        <f t="array" ref="G44">SUM(tblRace[[#This Row],[Base Speed
(Seconds / furlough)]]*('Race Track'!$C$2:$AZ$2=1)) + SUM((1-tblRace[[#This Row],[Speed Change, Water]]) * tblRace[[#This Row],[Base Speed
(Seconds / furlough)]] * ('Race Track'!$C$2:$AZ$2=2)) + SUM((1-tblRace[[#This Row],[Speed Change, Mud]]) * tblRace[[#This Row],[Base Speed
(Seconds / furlough)]] * ('Race Track'!$C$2:$AZ$2=3))</f>
        <v>740.15999999999985</v>
      </c>
      <c r="I44" s="160" t="str">
        <v>Starlit Starburst</v>
      </c>
    </row>
    <row r="45" spans="2:9">
      <c r="B45" s="268" t="s">
        <v>1496</v>
      </c>
      <c r="C45" s="158">
        <v>11.4</v>
      </c>
      <c r="D45" s="159">
        <v>-0.2</v>
      </c>
      <c r="E45" s="269">
        <v>-0.1</v>
      </c>
      <c r="F45" s="160" t="b">
        <f>AND(tblRace[[#This Row],[Speed Change, Water]]&lt;0,tblRace[[#This Row],[Speed Change, Mud]]&lt;0)</f>
        <v>1</v>
      </c>
      <c r="G45" s="160" cm="1">
        <f t="array" ref="G45">SUM(tblRace[[#This Row],[Base Speed
(Seconds / furlough)]]*('Race Track'!$C$2:$AZ$2=1)) + SUM((1-tblRace[[#This Row],[Speed Change, Water]]) * tblRace[[#This Row],[Base Speed
(Seconds / furlough)]] * ('Race Track'!$C$2:$AZ$2=2)) + SUM((1-tblRace[[#This Row],[Speed Change, Mud]]) * tblRace[[#This Row],[Base Speed
(Seconds / furlough)]] * ('Race Track'!$C$2:$AZ$2=3))</f>
        <v>605.33999999999992</v>
      </c>
      <c r="I45" s="160" t="str">
        <v>Glistening Glory</v>
      </c>
    </row>
    <row r="46" spans="2:9">
      <c r="B46" s="268" t="s">
        <v>1502</v>
      </c>
      <c r="C46" s="158">
        <v>19.600000000000001</v>
      </c>
      <c r="D46" s="159">
        <v>-0.3</v>
      </c>
      <c r="E46" s="269">
        <v>-0.3</v>
      </c>
      <c r="F46" s="160" t="b">
        <f>AND(tblRace[[#This Row],[Speed Change, Water]]&lt;0,tblRace[[#This Row],[Speed Change, Mud]]&lt;0)</f>
        <v>1</v>
      </c>
      <c r="G46" s="160" cm="1">
        <f t="array" ref="G46">SUM(tblRace[[#This Row],[Base Speed
(Seconds / furlough)]]*('Race Track'!$C$2:$AZ$2=1)) + SUM((1-tblRace[[#This Row],[Speed Change, Water]]) * tblRace[[#This Row],[Base Speed
(Seconds / furlough)]] * ('Race Track'!$C$2:$AZ$2=2)) + SUM((1-tblRace[[#This Row],[Speed Change, Mud]]) * tblRace[[#This Row],[Base Speed
(Seconds / furlough)]] * ('Race Track'!$C$2:$AZ$2=3))</f>
        <v>1091.7200000000005</v>
      </c>
      <c r="I46" s="160" t="str">
        <v>Giddy Gallant</v>
      </c>
    </row>
    <row r="47" spans="2:9">
      <c r="B47" s="268" t="s">
        <v>1509</v>
      </c>
      <c r="C47" s="158">
        <v>16.399999999999999</v>
      </c>
      <c r="D47" s="159">
        <v>-0.2</v>
      </c>
      <c r="E47" s="269">
        <v>-0.2</v>
      </c>
      <c r="F47" s="160" t="b">
        <f>AND(tblRace[[#This Row],[Speed Change, Water]]&lt;0,tblRace[[#This Row],[Speed Change, Mud]]&lt;0)</f>
        <v>1</v>
      </c>
      <c r="G47" s="160" cm="1">
        <f t="array" ref="G47">SUM(tblRace[[#This Row],[Base Speed
(Seconds / furlough)]]*('Race Track'!$C$2:$AZ$2=1)) + SUM((1-tblRace[[#This Row],[Speed Change, Water]]) * tblRace[[#This Row],[Base Speed
(Seconds / furlough)]] * ('Race Track'!$C$2:$AZ$2=2)) + SUM((1-tblRace[[#This Row],[Speed Change, Mud]]) * tblRace[[#This Row],[Base Speed
(Seconds / furlough)]] * ('Race Track'!$C$2:$AZ$2=3))</f>
        <v>882.31999999999971</v>
      </c>
      <c r="I47" s="160" t="str">
        <v>Dynamic Dream</v>
      </c>
    </row>
    <row r="48" spans="2:9">
      <c r="B48" s="268" t="s">
        <v>1554</v>
      </c>
      <c r="C48" s="158">
        <v>6.4</v>
      </c>
      <c r="D48" s="159">
        <v>-0.2</v>
      </c>
      <c r="E48" s="269">
        <v>-0.1</v>
      </c>
      <c r="F48" s="160" t="b">
        <f>AND(tblRace[[#This Row],[Speed Change, Water]]&lt;0,tblRace[[#This Row],[Speed Change, Mud]]&lt;0)</f>
        <v>1</v>
      </c>
      <c r="G48" s="160" cm="1">
        <f t="array" ref="G48">SUM(tblRace[[#This Row],[Base Speed
(Seconds / furlough)]]*('Race Track'!$C$2:$AZ$2=1)) + SUM((1-tblRace[[#This Row],[Speed Change, Water]]) * tblRace[[#This Row],[Base Speed
(Seconds / furlough)]] * ('Race Track'!$C$2:$AZ$2=2)) + SUM((1-tblRace[[#This Row],[Speed Change, Mud]]) * tblRace[[#This Row],[Base Speed
(Seconds / furlough)]] * ('Race Track'!$C$2:$AZ$2=3))</f>
        <v>339.84000000000015</v>
      </c>
      <c r="I48" s="160" t="str">
        <v>Twilight Tango</v>
      </c>
    </row>
    <row r="49" spans="2:9">
      <c r="B49" s="268" t="s">
        <v>1586</v>
      </c>
      <c r="C49" s="158">
        <v>11.8</v>
      </c>
      <c r="D49" s="159">
        <v>-0.2</v>
      </c>
      <c r="E49" s="269">
        <v>-0.2</v>
      </c>
      <c r="F49" s="160" t="b">
        <f>AND(tblRace[[#This Row],[Speed Change, Water]]&lt;0,tblRace[[#This Row],[Speed Change, Mud]]&lt;0)</f>
        <v>1</v>
      </c>
      <c r="G49" s="160" cm="1">
        <f t="array" ref="G49">SUM(tblRace[[#This Row],[Base Speed
(Seconds / furlough)]]*('Race Track'!$C$2:$AZ$2=1)) + SUM((1-tblRace[[#This Row],[Speed Change, Water]]) * tblRace[[#This Row],[Base Speed
(Seconds / furlough)]] * ('Race Track'!$C$2:$AZ$2=2)) + SUM((1-tblRace[[#This Row],[Speed Change, Mud]]) * tblRace[[#This Row],[Base Speed
(Seconds / furlough)]] * ('Race Track'!$C$2:$AZ$2=3))</f>
        <v>634.84000000000015</v>
      </c>
      <c r="I49" s="160" t="str">
        <v>Nifty Navigator</v>
      </c>
    </row>
    <row r="50" spans="2:9">
      <c r="B50" s="268" t="s">
        <v>1511</v>
      </c>
      <c r="C50" s="158">
        <v>14</v>
      </c>
      <c r="D50" s="159">
        <v>-0.1</v>
      </c>
      <c r="E50" s="269">
        <v>-0.3</v>
      </c>
      <c r="F50" s="160" t="b">
        <f>AND(tblRace[[#This Row],[Speed Change, Water]]&lt;0,tblRace[[#This Row],[Speed Change, Mud]]&lt;0)</f>
        <v>1</v>
      </c>
      <c r="G50" s="160" cm="1">
        <f t="array" ref="G50">SUM(tblRace[[#This Row],[Base Speed
(Seconds / furlough)]]*('Race Track'!$C$2:$AZ$2=1)) + SUM((1-tblRace[[#This Row],[Speed Change, Water]]) * tblRace[[#This Row],[Base Speed
(Seconds / furlough)]] * ('Race Track'!$C$2:$AZ$2=2)) + SUM((1-tblRace[[#This Row],[Speed Change, Mud]]) * tblRace[[#This Row],[Base Speed
(Seconds / furlough)]] * ('Race Track'!$C$2:$AZ$2=3))</f>
        <v>746.2</v>
      </c>
      <c r="I50" s="160" t="str">
        <v>Prancing Pixie</v>
      </c>
    </row>
    <row r="51" spans="2:9">
      <c r="B51" s="268" t="s">
        <v>1532</v>
      </c>
      <c r="C51" s="158">
        <v>18.600000000000001</v>
      </c>
      <c r="D51" s="159">
        <v>-0.1</v>
      </c>
      <c r="E51" s="269">
        <v>-0.3</v>
      </c>
      <c r="F51" s="160" t="b">
        <f>AND(tblRace[[#This Row],[Speed Change, Water]]&lt;0,tblRace[[#This Row],[Speed Change, Mud]]&lt;0)</f>
        <v>1</v>
      </c>
      <c r="G51" s="160" cm="1">
        <f t="array" ref="G51">SUM(tblRace[[#This Row],[Base Speed
(Seconds / furlough)]]*('Race Track'!$C$2:$AZ$2=1)) + SUM((1-tblRace[[#This Row],[Speed Change, Water]]) * tblRace[[#This Row],[Base Speed
(Seconds / furlough)]] * ('Race Track'!$C$2:$AZ$2=2)) + SUM((1-tblRace[[#This Row],[Speed Change, Mud]]) * tblRace[[#This Row],[Base Speed
(Seconds / furlough)]] * ('Race Track'!$C$2:$AZ$2=3))</f>
        <v>991.38000000000045</v>
      </c>
      <c r="I51" s="160" t="str">
        <v>Pristine Pearl</v>
      </c>
    </row>
    <row r="52" spans="2:9">
      <c r="B52" s="268" t="s">
        <v>1499</v>
      </c>
      <c r="C52" s="158">
        <v>15.8</v>
      </c>
      <c r="D52" s="159">
        <v>-0.1</v>
      </c>
      <c r="E52" s="269">
        <v>-0.1</v>
      </c>
      <c r="F52" s="160" t="b">
        <f>AND(tblRace[[#This Row],[Speed Change, Water]]&lt;0,tblRace[[#This Row],[Speed Change, Mud]]&lt;0)</f>
        <v>1</v>
      </c>
      <c r="G52" s="160" cm="1">
        <f t="array" ref="G52">SUM(tblRace[[#This Row],[Base Speed
(Seconds / furlough)]]*('Race Track'!$C$2:$AZ$2=1)) + SUM((1-tblRace[[#This Row],[Speed Change, Water]]) * tblRace[[#This Row],[Base Speed
(Seconds / furlough)]] * ('Race Track'!$C$2:$AZ$2=2)) + SUM((1-tblRace[[#This Row],[Speed Change, Mud]]) * tblRace[[#This Row],[Base Speed
(Seconds / furlough)]] * ('Race Track'!$C$2:$AZ$2=3))</f>
        <v>820.02000000000021</v>
      </c>
      <c r="I52" s="160" t="str">
        <v>Sassy Storm</v>
      </c>
    </row>
    <row r="53" spans="2:9">
      <c r="B53" s="268" t="s">
        <v>1505</v>
      </c>
      <c r="C53" s="158">
        <v>6.6</v>
      </c>
      <c r="D53" s="159">
        <v>-0.1</v>
      </c>
      <c r="E53" s="269">
        <v>0</v>
      </c>
      <c r="F53" s="160" t="b">
        <f>AND(tblRace[[#This Row],[Speed Change, Water]]&lt;0,tblRace[[#This Row],[Speed Change, Mud]]&lt;0)</f>
        <v>0</v>
      </c>
      <c r="G53" s="160" cm="1">
        <f t="array" ref="G53">SUM(tblRace[[#This Row],[Base Speed
(Seconds / furlough)]]*('Race Track'!$C$2:$AZ$2=1)) + SUM((1-tblRace[[#This Row],[Speed Change, Water]]) * tblRace[[#This Row],[Base Speed
(Seconds / furlough)]] * ('Race Track'!$C$2:$AZ$2=2)) + SUM((1-tblRace[[#This Row],[Speed Change, Mud]]) * tblRace[[#This Row],[Base Speed
(Seconds / furlough)]] * ('Race Track'!$C$2:$AZ$2=3))</f>
        <v>337.9199999999999</v>
      </c>
      <c r="I53" s="160" t="str">
        <v>Sunny Skipper</v>
      </c>
    </row>
    <row r="54" spans="2:9">
      <c r="B54" s="268" t="s">
        <v>1587</v>
      </c>
      <c r="C54" s="158">
        <v>19.399999999999999</v>
      </c>
      <c r="D54" s="159">
        <v>0</v>
      </c>
      <c r="E54" s="269">
        <v>-0.3</v>
      </c>
      <c r="F54" s="160" t="b">
        <f>AND(tblRace[[#This Row],[Speed Change, Water]]&lt;0,tblRace[[#This Row],[Speed Change, Mud]]&lt;0)</f>
        <v>0</v>
      </c>
      <c r="G54" s="160" cm="1">
        <f t="array" ref="G54">SUM(tblRace[[#This Row],[Base Speed
(Seconds / furlough)]]*('Race Track'!$C$2:$AZ$2=1)) + SUM((1-tblRace[[#This Row],[Speed Change, Water]]) * tblRace[[#This Row],[Base Speed
(Seconds / furlough)]] * ('Race Track'!$C$2:$AZ$2=2)) + SUM((1-tblRace[[#This Row],[Speed Change, Mud]]) * tblRace[[#This Row],[Base Speed
(Seconds / furlough)]] * ('Race Track'!$C$2:$AZ$2=3))</f>
        <v>1010.7399999999997</v>
      </c>
      <c r="I54" s="160" t="str">
        <v>Radiant Ruler</v>
      </c>
    </row>
    <row r="55" spans="2:9">
      <c r="B55" s="268" t="s">
        <v>1543</v>
      </c>
      <c r="C55" s="158">
        <v>10.199999999999999</v>
      </c>
      <c r="D55" s="159">
        <v>-0.3</v>
      </c>
      <c r="E55" s="269">
        <v>-0.1</v>
      </c>
      <c r="F55" s="160" t="b">
        <f>AND(tblRace[[#This Row],[Speed Change, Water]]&lt;0,tblRace[[#This Row],[Speed Change, Mud]]&lt;0)</f>
        <v>1</v>
      </c>
      <c r="G55" s="160" cm="1">
        <f t="array" ref="G55">SUM(tblRace[[#This Row],[Base Speed
(Seconds / furlough)]]*('Race Track'!$C$2:$AZ$2=1)) + SUM((1-tblRace[[#This Row],[Speed Change, Water]]) * tblRace[[#This Row],[Base Speed
(Seconds / furlough)]] * ('Race Track'!$C$2:$AZ$2=2)) + SUM((1-tblRace[[#This Row],[Speed Change, Mud]]) * tblRace[[#This Row],[Base Speed
(Seconds / furlough)]] * ('Race Track'!$C$2:$AZ$2=3))</f>
        <v>553.85999999999979</v>
      </c>
      <c r="I55" s="160" t="str">
        <v>Happy Hoof</v>
      </c>
    </row>
    <row r="56" spans="2:9">
      <c r="B56" s="268" t="s">
        <v>1531</v>
      </c>
      <c r="C56" s="158">
        <v>18.600000000000001</v>
      </c>
      <c r="D56" s="159">
        <v>-0.1</v>
      </c>
      <c r="E56" s="269">
        <v>-0.1</v>
      </c>
      <c r="F56" s="160" t="b">
        <f>AND(tblRace[[#This Row],[Speed Change, Water]]&lt;0,tblRace[[#This Row],[Speed Change, Mud]]&lt;0)</f>
        <v>1</v>
      </c>
      <c r="G56" s="160" cm="1">
        <f t="array" ref="G56">SUM(tblRace[[#This Row],[Base Speed
(Seconds / furlough)]]*('Race Track'!$C$2:$AZ$2=1)) + SUM((1-tblRace[[#This Row],[Speed Change, Water]]) * tblRace[[#This Row],[Base Speed
(Seconds / furlough)]] * ('Race Track'!$C$2:$AZ$2=2)) + SUM((1-tblRace[[#This Row],[Speed Change, Mud]]) * tblRace[[#This Row],[Base Speed
(Seconds / furlough)]] * ('Race Track'!$C$2:$AZ$2=3))</f>
        <v>965.34000000000049</v>
      </c>
      <c r="I56" s="160" t="str">
        <v>Lively Lark</v>
      </c>
    </row>
    <row r="57" spans="2:9">
      <c r="B57" s="268" t="s">
        <v>1480</v>
      </c>
      <c r="C57" s="158">
        <v>6</v>
      </c>
      <c r="D57" s="159">
        <v>-0.3</v>
      </c>
      <c r="E57" s="269">
        <v>-0.2</v>
      </c>
      <c r="F57" s="160" t="b">
        <f>AND(tblRace[[#This Row],[Speed Change, Water]]&lt;0,tblRace[[#This Row],[Speed Change, Mud]]&lt;0)</f>
        <v>1</v>
      </c>
      <c r="G57" s="160" cm="1">
        <f t="array" ref="G57">SUM(tblRace[[#This Row],[Base Speed
(Seconds / furlough)]]*('Race Track'!$C$2:$AZ$2=1)) + SUM((1-tblRace[[#This Row],[Speed Change, Water]]) * tblRace[[#This Row],[Base Speed
(Seconds / furlough)]] * ('Race Track'!$C$2:$AZ$2=2)) + SUM((1-tblRace[[#This Row],[Speed Change, Mud]]) * tblRace[[#This Row],[Base Speed
(Seconds / furlough)]] * ('Race Track'!$C$2:$AZ$2=3))</f>
        <v>330</v>
      </c>
      <c r="I57" s="160" t="str">
        <v>Galloping Gizmo</v>
      </c>
    </row>
    <row r="58" spans="2:9">
      <c r="B58" s="268" t="s">
        <v>1492</v>
      </c>
      <c r="C58" s="158">
        <v>6.6</v>
      </c>
      <c r="D58" s="159">
        <v>0</v>
      </c>
      <c r="E58" s="269">
        <v>-0.2</v>
      </c>
      <c r="F58" s="160" t="b">
        <f>AND(tblRace[[#This Row],[Speed Change, Water]]&lt;0,tblRace[[#This Row],[Speed Change, Mud]]&lt;0)</f>
        <v>0</v>
      </c>
      <c r="G58" s="160" cm="1">
        <f t="array" ref="G58">SUM(tblRace[[#This Row],[Base Speed
(Seconds / furlough)]]*('Race Track'!$C$2:$AZ$2=1)) + SUM((1-tblRace[[#This Row],[Speed Change, Water]]) * tblRace[[#This Row],[Base Speed
(Seconds / furlough)]] * ('Race Track'!$C$2:$AZ$2=2)) + SUM((1-tblRace[[#This Row],[Speed Change, Mud]]) * tblRace[[#This Row],[Base Speed
(Seconds / furlough)]] * ('Race Track'!$C$2:$AZ$2=3))</f>
        <v>339.23999999999984</v>
      </c>
      <c r="I58" s="160" t="str">
        <v>Heroic Harmony</v>
      </c>
    </row>
    <row r="59" spans="2:9">
      <c r="B59" s="268" t="s">
        <v>1485</v>
      </c>
      <c r="C59" s="158">
        <v>12.4</v>
      </c>
      <c r="D59" s="159">
        <v>-0.3</v>
      </c>
      <c r="E59" s="269">
        <v>-0.2</v>
      </c>
      <c r="F59" s="160" t="b">
        <f>AND(tblRace[[#This Row],[Speed Change, Water]]&lt;0,tblRace[[#This Row],[Speed Change, Mud]]&lt;0)</f>
        <v>1</v>
      </c>
      <c r="G59" s="160" cm="1">
        <f t="array" ref="G59">SUM(tblRace[[#This Row],[Base Speed
(Seconds / furlough)]]*('Race Track'!$C$2:$AZ$2=1)) + SUM((1-tblRace[[#This Row],[Speed Change, Water]]) * tblRace[[#This Row],[Base Speed
(Seconds / furlough)]] * ('Race Track'!$C$2:$AZ$2=2)) + SUM((1-tblRace[[#This Row],[Speed Change, Mud]]) * tblRace[[#This Row],[Base Speed
(Seconds / furlough)]] * ('Race Track'!$C$2:$AZ$2=3))</f>
        <v>681.99999999999989</v>
      </c>
      <c r="I59" s="160" t="str">
        <v>Zesty Zephyr</v>
      </c>
    </row>
    <row r="60" spans="2:9">
      <c r="B60" s="268" t="s">
        <v>1513</v>
      </c>
      <c r="C60" s="158">
        <v>11</v>
      </c>
      <c r="D60" s="159">
        <v>0</v>
      </c>
      <c r="E60" s="269">
        <v>-0.3</v>
      </c>
      <c r="F60" s="160" t="b">
        <f>AND(tblRace[[#This Row],[Speed Change, Water]]&lt;0,tblRace[[#This Row],[Speed Change, Mud]]&lt;0)</f>
        <v>0</v>
      </c>
      <c r="G60" s="160" cm="1">
        <f t="array" ref="G60">SUM(tblRace[[#This Row],[Base Speed
(Seconds / furlough)]]*('Race Track'!$C$2:$AZ$2=1)) + SUM((1-tblRace[[#This Row],[Speed Change, Water]]) * tblRace[[#This Row],[Base Speed
(Seconds / furlough)]] * ('Race Track'!$C$2:$AZ$2=2)) + SUM((1-tblRace[[#This Row],[Speed Change, Mud]]) * tblRace[[#This Row],[Base Speed
(Seconds / furlough)]] * ('Race Track'!$C$2:$AZ$2=3))</f>
        <v>573.1</v>
      </c>
      <c r="I60" s="160" t="str">
        <v>Lucky Lightning</v>
      </c>
    </row>
    <row r="61" spans="2:9">
      <c r="B61" s="268" t="s">
        <v>1559</v>
      </c>
      <c r="C61" s="158">
        <v>12</v>
      </c>
      <c r="D61" s="159">
        <v>-0.3</v>
      </c>
      <c r="E61" s="269">
        <v>0</v>
      </c>
      <c r="F61" s="160" t="b">
        <f>AND(tblRace[[#This Row],[Speed Change, Water]]&lt;0,tblRace[[#This Row],[Speed Change, Mud]]&lt;0)</f>
        <v>0</v>
      </c>
      <c r="G61" s="160" cm="1">
        <f t="array" ref="G61">SUM(tblRace[[#This Row],[Base Speed
(Seconds / furlough)]]*('Race Track'!$C$2:$AZ$2=1)) + SUM((1-tblRace[[#This Row],[Speed Change, Water]]) * tblRace[[#This Row],[Base Speed
(Seconds / furlough)]] * ('Race Track'!$C$2:$AZ$2=2)) + SUM((1-tblRace[[#This Row],[Speed Change, Mud]]) * tblRace[[#This Row],[Base Speed
(Seconds / furlough)]] * ('Race Track'!$C$2:$AZ$2=3))</f>
        <v>643.19999999999993</v>
      </c>
      <c r="I61" s="160" t="str">
        <v>Wandering Whisper</v>
      </c>
    </row>
    <row r="62" spans="2:9">
      <c r="B62" s="268" t="s">
        <v>1484</v>
      </c>
      <c r="C62" s="158">
        <v>10.199999999999999</v>
      </c>
      <c r="D62" s="159">
        <v>-0.1</v>
      </c>
      <c r="E62" s="269">
        <v>-0.3</v>
      </c>
      <c r="F62" s="160" t="b">
        <f>AND(tblRace[[#This Row],[Speed Change, Water]]&lt;0,tblRace[[#This Row],[Speed Change, Mud]]&lt;0)</f>
        <v>1</v>
      </c>
      <c r="G62" s="160" cm="1">
        <f t="array" ref="G62">SUM(tblRace[[#This Row],[Base Speed
(Seconds / furlough)]]*('Race Track'!$C$2:$AZ$2=1)) + SUM((1-tblRace[[#This Row],[Speed Change, Water]]) * tblRace[[#This Row],[Base Speed
(Seconds / furlough)]] * ('Race Track'!$C$2:$AZ$2=2)) + SUM((1-tblRace[[#This Row],[Speed Change, Mud]]) * tblRace[[#This Row],[Base Speed
(Seconds / furlough)]] * ('Race Track'!$C$2:$AZ$2=3))</f>
        <v>543.65999999999985</v>
      </c>
      <c r="I62" s="160" t="str">
        <v>Dazzling Delight</v>
      </c>
    </row>
    <row r="63" spans="2:9">
      <c r="B63" s="268" t="s">
        <v>1588</v>
      </c>
      <c r="C63" s="158">
        <v>12.6</v>
      </c>
      <c r="D63" s="159">
        <v>-0.2</v>
      </c>
      <c r="E63" s="269">
        <v>-0.3</v>
      </c>
      <c r="F63" s="160" t="b">
        <f>AND(tblRace[[#This Row],[Speed Change, Water]]&lt;0,tblRace[[#This Row],[Speed Change, Mud]]&lt;0)</f>
        <v>1</v>
      </c>
      <c r="G63" s="160" cm="1">
        <f t="array" ref="G63">SUM(tblRace[[#This Row],[Base Speed
(Seconds / furlough)]]*('Race Track'!$C$2:$AZ$2=1)) + SUM((1-tblRace[[#This Row],[Speed Change, Water]]) * tblRace[[#This Row],[Base Speed
(Seconds / furlough)]] * ('Race Track'!$C$2:$AZ$2=2)) + SUM((1-tblRace[[#This Row],[Speed Change, Mud]]) * tblRace[[#This Row],[Base Speed
(Seconds / furlough)]] * ('Race Track'!$C$2:$AZ$2=3))</f>
        <v>686.70000000000016</v>
      </c>
      <c r="I63" s="160" t="str">
        <v>Mellow Moonlight</v>
      </c>
    </row>
    <row r="64" spans="2:9">
      <c r="B64" s="268" t="s">
        <v>1512</v>
      </c>
      <c r="C64" s="158">
        <v>12.6</v>
      </c>
      <c r="D64" s="159">
        <v>-0.3</v>
      </c>
      <c r="E64" s="269">
        <v>-0.1</v>
      </c>
      <c r="F64" s="160" t="b">
        <f>AND(tblRace[[#This Row],[Speed Change, Water]]&lt;0,tblRace[[#This Row],[Speed Change, Mud]]&lt;0)</f>
        <v>1</v>
      </c>
      <c r="G64" s="160" cm="1">
        <f t="array" ref="G64">SUM(tblRace[[#This Row],[Base Speed
(Seconds / furlough)]]*('Race Track'!$C$2:$AZ$2=1)) + SUM((1-tblRace[[#This Row],[Speed Change, Water]]) * tblRace[[#This Row],[Base Speed
(Seconds / furlough)]] * ('Race Track'!$C$2:$AZ$2=2)) + SUM((1-tblRace[[#This Row],[Speed Change, Mud]]) * tblRace[[#This Row],[Base Speed
(Seconds / furlough)]] * ('Race Track'!$C$2:$AZ$2=3))</f>
        <v>684.18000000000006</v>
      </c>
      <c r="I64" s="160" t="str">
        <v>Nimble Nighthawk</v>
      </c>
    </row>
    <row r="65" spans="2:9">
      <c r="B65" s="268" t="s">
        <v>1515</v>
      </c>
      <c r="C65" s="158">
        <v>19.399999999999999</v>
      </c>
      <c r="D65" s="159">
        <v>-0.2</v>
      </c>
      <c r="E65" s="269">
        <v>-0.1</v>
      </c>
      <c r="F65" s="160" t="b">
        <f>AND(tblRace[[#This Row],[Speed Change, Water]]&lt;0,tblRace[[#This Row],[Speed Change, Mud]]&lt;0)</f>
        <v>1</v>
      </c>
      <c r="G65" s="160" cm="1">
        <f t="array" ref="G65">SUM(tblRace[[#This Row],[Base Speed
(Seconds / furlough)]]*('Race Track'!$C$2:$AZ$2=1)) + SUM((1-tblRace[[#This Row],[Speed Change, Water]]) * tblRace[[#This Row],[Base Speed
(Seconds / furlough)]] * ('Race Track'!$C$2:$AZ$2=2)) + SUM((1-tblRace[[#This Row],[Speed Change, Mud]]) * tblRace[[#This Row],[Base Speed
(Seconds / furlough)]] * ('Race Track'!$C$2:$AZ$2=3))</f>
        <v>1030.1399999999994</v>
      </c>
      <c r="I65" s="160" t="str">
        <v>Luminous Legend</v>
      </c>
    </row>
    <row r="66" spans="2:9">
      <c r="B66" s="268" t="s">
        <v>1557</v>
      </c>
      <c r="C66" s="158">
        <v>17.2</v>
      </c>
      <c r="D66" s="159">
        <v>-0.1</v>
      </c>
      <c r="E66" s="269">
        <v>-0.1</v>
      </c>
      <c r="F66" s="160" t="b">
        <f>AND(tblRace[[#This Row],[Speed Change, Water]]&lt;0,tblRace[[#This Row],[Speed Change, Mud]]&lt;0)</f>
        <v>1</v>
      </c>
      <c r="G66" s="160" cm="1">
        <f t="array" ref="G66">SUM(tblRace[[#This Row],[Base Speed
(Seconds / furlough)]]*('Race Track'!$C$2:$AZ$2=1)) + SUM((1-tblRace[[#This Row],[Speed Change, Water]]) * tblRace[[#This Row],[Base Speed
(Seconds / furlough)]] * ('Race Track'!$C$2:$AZ$2=2)) + SUM((1-tblRace[[#This Row],[Speed Change, Mud]]) * tblRace[[#This Row],[Base Speed
(Seconds / furlough)]] * ('Race Track'!$C$2:$AZ$2=3))</f>
        <v>892.67999999999984</v>
      </c>
      <c r="I66" s="160" t="str">
        <v>Keen Knight</v>
      </c>
    </row>
    <row r="67" spans="2:9">
      <c r="B67" s="268" t="s">
        <v>1542</v>
      </c>
      <c r="C67" s="158">
        <v>15.2</v>
      </c>
      <c r="D67" s="159">
        <v>-0.3</v>
      </c>
      <c r="E67" s="269">
        <v>0</v>
      </c>
      <c r="F67" s="160" t="b">
        <f>AND(tblRace[[#This Row],[Speed Change, Water]]&lt;0,tblRace[[#This Row],[Speed Change, Mud]]&lt;0)</f>
        <v>0</v>
      </c>
      <c r="G67" s="160" cm="1">
        <f t="array" ref="G67">SUM(tblRace[[#This Row],[Base Speed
(Seconds / furlough)]]*('Race Track'!$C$2:$AZ$2=1)) + SUM((1-tblRace[[#This Row],[Speed Change, Water]]) * tblRace[[#This Row],[Base Speed
(Seconds / furlough)]] * ('Race Track'!$C$2:$AZ$2=2)) + SUM((1-tblRace[[#This Row],[Speed Change, Mud]]) * tblRace[[#This Row],[Base Speed
(Seconds / furlough)]] * ('Race Track'!$C$2:$AZ$2=3))</f>
        <v>814.71999999999969</v>
      </c>
      <c r="I67" s="160" t="str">
        <v>Rocking Racer</v>
      </c>
    </row>
    <row r="68" spans="2:9">
      <c r="B68" s="268" t="s">
        <v>1527</v>
      </c>
      <c r="C68" s="158">
        <v>18.2</v>
      </c>
      <c r="D68" s="159">
        <v>-0.3</v>
      </c>
      <c r="E68" s="269">
        <v>0</v>
      </c>
      <c r="F68" s="160" t="b">
        <f>AND(tblRace[[#This Row],[Speed Change, Water]]&lt;0,tblRace[[#This Row],[Speed Change, Mud]]&lt;0)</f>
        <v>0</v>
      </c>
      <c r="G68" s="160" cm="1">
        <f t="array" ref="G68">SUM(tblRace[[#This Row],[Base Speed
(Seconds / furlough)]]*('Race Track'!$C$2:$AZ$2=1)) + SUM((1-tblRace[[#This Row],[Speed Change, Water]]) * tblRace[[#This Row],[Base Speed
(Seconds / furlough)]] * ('Race Track'!$C$2:$AZ$2=2)) + SUM((1-tblRace[[#This Row],[Speed Change, Mud]]) * tblRace[[#This Row],[Base Speed
(Seconds / furlough)]] * ('Race Track'!$C$2:$AZ$2=3))</f>
        <v>975.51999999999987</v>
      </c>
      <c r="I68" s="160" t="str">
        <v>Jubilant Jive</v>
      </c>
    </row>
    <row r="69" spans="2:9">
      <c r="B69" s="268" t="s">
        <v>1497</v>
      </c>
      <c r="C69" s="158">
        <v>15.8</v>
      </c>
      <c r="D69" s="159">
        <v>-0.3</v>
      </c>
      <c r="E69" s="269">
        <v>0</v>
      </c>
      <c r="F69" s="160" t="b">
        <f>AND(tblRace[[#This Row],[Speed Change, Water]]&lt;0,tblRace[[#This Row],[Speed Change, Mud]]&lt;0)</f>
        <v>0</v>
      </c>
      <c r="G69" s="160" cm="1">
        <f t="array" ref="G69">SUM(tblRace[[#This Row],[Base Speed
(Seconds / furlough)]]*('Race Track'!$C$2:$AZ$2=1)) + SUM((1-tblRace[[#This Row],[Speed Change, Water]]) * tblRace[[#This Row],[Base Speed
(Seconds / furlough)]] * ('Race Track'!$C$2:$AZ$2=2)) + SUM((1-tblRace[[#This Row],[Speed Change, Mud]]) * tblRace[[#This Row],[Base Speed
(Seconds / furlough)]] * ('Race Track'!$C$2:$AZ$2=3))</f>
        <v>846.88000000000022</v>
      </c>
      <c r="I69" s="160" t="str">
        <v>Mighty Meteor</v>
      </c>
    </row>
    <row r="70" spans="2:9">
      <c r="B70" s="268" t="s">
        <v>1506</v>
      </c>
      <c r="C70" s="158">
        <v>16.399999999999999</v>
      </c>
      <c r="D70" s="159">
        <v>-0.2</v>
      </c>
      <c r="E70" s="269">
        <v>0</v>
      </c>
      <c r="F70" s="160" t="b">
        <f>AND(tblRace[[#This Row],[Speed Change, Water]]&lt;0,tblRace[[#This Row],[Speed Change, Mud]]&lt;0)</f>
        <v>0</v>
      </c>
      <c r="G70" s="160" cm="1">
        <f t="array" ref="G70">SUM(tblRace[[#This Row],[Base Speed
(Seconds / furlough)]]*('Race Track'!$C$2:$AZ$2=1)) + SUM((1-tblRace[[#This Row],[Speed Change, Water]]) * tblRace[[#This Row],[Base Speed
(Seconds / furlough)]] * ('Race Track'!$C$2:$AZ$2=2)) + SUM((1-tblRace[[#This Row],[Speed Change, Mud]]) * tblRace[[#This Row],[Base Speed
(Seconds / furlough)]] * ('Race Track'!$C$2:$AZ$2=3))</f>
        <v>859.35999999999967</v>
      </c>
      <c r="I70" s="160" t="str">
        <v>Gorgeous Glide</v>
      </c>
    </row>
    <row r="71" spans="2:9">
      <c r="B71" s="268" t="s">
        <v>1488</v>
      </c>
      <c r="C71" s="158">
        <v>9</v>
      </c>
      <c r="D71" s="159">
        <v>-0.2</v>
      </c>
      <c r="E71" s="269">
        <v>-0.1</v>
      </c>
      <c r="F71" s="160" t="b">
        <f>AND(tblRace[[#This Row],[Speed Change, Water]]&lt;0,tblRace[[#This Row],[Speed Change, Mud]]&lt;0)</f>
        <v>1</v>
      </c>
      <c r="G71" s="160" cm="1">
        <f t="array" ref="G71">SUM(tblRace[[#This Row],[Base Speed
(Seconds / furlough)]]*('Race Track'!$C$2:$AZ$2=1)) + SUM((1-tblRace[[#This Row],[Speed Change, Water]]) * tblRace[[#This Row],[Base Speed
(Seconds / furlough)]] * ('Race Track'!$C$2:$AZ$2=2)) + SUM((1-tblRace[[#This Row],[Speed Change, Mud]]) * tblRace[[#This Row],[Base Speed
(Seconds / furlough)]] * ('Race Track'!$C$2:$AZ$2=3))</f>
        <v>477.90000000000003</v>
      </c>
      <c r="I71" s="160" t="str">
        <v>Slick Silver</v>
      </c>
    </row>
    <row r="72" spans="2:9">
      <c r="B72" s="268" t="s">
        <v>1510</v>
      </c>
      <c r="C72" s="158">
        <v>16</v>
      </c>
      <c r="D72" s="159">
        <v>-0.1</v>
      </c>
      <c r="E72" s="269">
        <v>0</v>
      </c>
      <c r="F72" s="160" t="b">
        <f>AND(tblRace[[#This Row],[Speed Change, Water]]&lt;0,tblRace[[#This Row],[Speed Change, Mud]]&lt;0)</f>
        <v>0</v>
      </c>
      <c r="G72" s="160" cm="1">
        <f t="array" ref="G72">SUM(tblRace[[#This Row],[Base Speed
(Seconds / furlough)]]*('Race Track'!$C$2:$AZ$2=1)) + SUM((1-tblRace[[#This Row],[Speed Change, Water]]) * tblRace[[#This Row],[Base Speed
(Seconds / furlough)]] * ('Race Track'!$C$2:$AZ$2=2)) + SUM((1-tblRace[[#This Row],[Speed Change, Mud]]) * tblRace[[#This Row],[Base Speed
(Seconds / furlough)]] * ('Race Track'!$C$2:$AZ$2=3))</f>
        <v>819.19999999999993</v>
      </c>
      <c r="I72" s="160" t="str">
        <v>Fleet Foot</v>
      </c>
    </row>
    <row r="73" spans="2:9">
      <c r="B73" s="268" t="s">
        <v>1508</v>
      </c>
      <c r="C73" s="158">
        <v>13.6</v>
      </c>
      <c r="D73" s="159">
        <v>-0.2</v>
      </c>
      <c r="E73" s="269">
        <v>-0.3</v>
      </c>
      <c r="F73" s="160" t="b">
        <f>AND(tblRace[[#This Row],[Speed Change, Water]]&lt;0,tblRace[[#This Row],[Speed Change, Mud]]&lt;0)</f>
        <v>1</v>
      </c>
      <c r="G73" s="160" cm="1">
        <f t="array" ref="G73">SUM(tblRace[[#This Row],[Base Speed
(Seconds / furlough)]]*('Race Track'!$C$2:$AZ$2=1)) + SUM((1-tblRace[[#This Row],[Speed Change, Water]]) * tblRace[[#This Row],[Base Speed
(Seconds / furlough)]] * ('Race Track'!$C$2:$AZ$2=2)) + SUM((1-tblRace[[#This Row],[Speed Change, Mud]]) * tblRace[[#This Row],[Base Speed
(Seconds / furlough)]] * ('Race Track'!$C$2:$AZ$2=3))</f>
        <v>741.20000000000016</v>
      </c>
      <c r="I73" s="160" t="str">
        <v>Majestic Mirage</v>
      </c>
    </row>
    <row r="74" spans="2:9">
      <c r="B74" s="268" t="s">
        <v>1563</v>
      </c>
      <c r="C74" s="158">
        <v>19.2</v>
      </c>
      <c r="D74" s="159">
        <v>0</v>
      </c>
      <c r="E74" s="269">
        <v>-0.1</v>
      </c>
      <c r="F74" s="160" t="b">
        <f>AND(tblRace[[#This Row],[Speed Change, Water]]&lt;0,tblRace[[#This Row],[Speed Change, Mud]]&lt;0)</f>
        <v>0</v>
      </c>
      <c r="G74" s="160" cm="1">
        <f t="array" ref="G74">SUM(tblRace[[#This Row],[Base Speed
(Seconds / furlough)]]*('Race Track'!$C$2:$AZ$2=1)) + SUM((1-tblRace[[#This Row],[Speed Change, Water]]) * tblRace[[#This Row],[Base Speed
(Seconds / furlough)]] * ('Race Track'!$C$2:$AZ$2=2)) + SUM((1-tblRace[[#This Row],[Speed Change, Mud]]) * tblRace[[#This Row],[Base Speed
(Seconds / furlough)]] * ('Race Track'!$C$2:$AZ$2=3))</f>
        <v>973.44</v>
      </c>
      <c r="I74" s="160" t="str">
        <v>Rushing Rapids</v>
      </c>
    </row>
    <row r="75" spans="2:9">
      <c r="B75" s="268" t="s">
        <v>1479</v>
      </c>
      <c r="C75" s="158">
        <v>15.2</v>
      </c>
      <c r="D75" s="159">
        <v>-0.1</v>
      </c>
      <c r="E75" s="269">
        <v>-0.1</v>
      </c>
      <c r="F75" s="160" t="b">
        <f>AND(tblRace[[#This Row],[Speed Change, Water]]&lt;0,tblRace[[#This Row],[Speed Change, Mud]]&lt;0)</f>
        <v>1</v>
      </c>
      <c r="G75" s="160" cm="1">
        <f t="array" ref="G75">SUM(tblRace[[#This Row],[Base Speed
(Seconds / furlough)]]*('Race Track'!$C$2:$AZ$2=1)) + SUM((1-tblRace[[#This Row],[Speed Change, Water]]) * tblRace[[#This Row],[Base Speed
(Seconds / furlough)]] * ('Race Track'!$C$2:$AZ$2=2)) + SUM((1-tblRace[[#This Row],[Speed Change, Mud]]) * tblRace[[#This Row],[Base Speed
(Seconds / furlough)]] * ('Race Track'!$C$2:$AZ$2=3))</f>
        <v>788.87999999999965</v>
      </c>
      <c r="I75" s="160" t="str">
        <v>Jazzy Jester</v>
      </c>
    </row>
    <row r="76" spans="2:9">
      <c r="B76" s="268" t="s">
        <v>1589</v>
      </c>
      <c r="C76" s="158">
        <v>12.4</v>
      </c>
      <c r="D76" s="159">
        <v>-0.1</v>
      </c>
      <c r="E76" s="269">
        <v>-0.2</v>
      </c>
      <c r="F76" s="160" t="b">
        <f>AND(tblRace[[#This Row],[Speed Change, Water]]&lt;0,tblRace[[#This Row],[Speed Change, Mud]]&lt;0)</f>
        <v>1</v>
      </c>
      <c r="G76" s="160" cm="1">
        <f t="array" ref="G76">SUM(tblRace[[#This Row],[Base Speed
(Seconds / furlough)]]*('Race Track'!$C$2:$AZ$2=1)) + SUM((1-tblRace[[#This Row],[Speed Change, Water]]) * tblRace[[#This Row],[Base Speed
(Seconds / furlough)]] * ('Race Track'!$C$2:$AZ$2=2)) + SUM((1-tblRace[[#This Row],[Speed Change, Mud]]) * tblRace[[#This Row],[Base Speed
(Seconds / furlough)]] * ('Race Track'!$C$2:$AZ$2=3))</f>
        <v>652.2399999999999</v>
      </c>
      <c r="I76" s="160" t="str">
        <v>Pondering Pegasus</v>
      </c>
    </row>
    <row r="77" spans="2:9">
      <c r="B77" s="268" t="s">
        <v>1590</v>
      </c>
      <c r="C77" s="158">
        <v>16.399999999999999</v>
      </c>
      <c r="D77" s="159">
        <v>-0.3</v>
      </c>
      <c r="E77" s="269">
        <v>-0.3</v>
      </c>
      <c r="F77" s="160" t="b">
        <f>AND(tblRace[[#This Row],[Speed Change, Water]]&lt;0,tblRace[[#This Row],[Speed Change, Mud]]&lt;0)</f>
        <v>1</v>
      </c>
      <c r="G77" s="160" cm="1">
        <f t="array" ref="G77">SUM(tblRace[[#This Row],[Base Speed
(Seconds / furlough)]]*('Race Track'!$C$2:$AZ$2=1)) + SUM((1-tblRace[[#This Row],[Speed Change, Water]]) * tblRace[[#This Row],[Base Speed
(Seconds / furlough)]] * ('Race Track'!$C$2:$AZ$2=2)) + SUM((1-tblRace[[#This Row],[Speed Change, Mud]]) * tblRace[[#This Row],[Base Speed
(Seconds / furlough)]] * ('Race Track'!$C$2:$AZ$2=3))</f>
        <v>913.47999999999968</v>
      </c>
      <c r="I77" s="160" t="str">
        <v>Whimsical Whirlwind</v>
      </c>
    </row>
    <row r="78" spans="2:9">
      <c r="B78" s="268" t="s">
        <v>1591</v>
      </c>
      <c r="C78" s="158">
        <v>14.8</v>
      </c>
      <c r="D78" s="159">
        <v>-0.3</v>
      </c>
      <c r="E78" s="269">
        <v>-0.2</v>
      </c>
      <c r="F78" s="160" t="b">
        <f>AND(tblRace[[#This Row],[Speed Change, Water]]&lt;0,tblRace[[#This Row],[Speed Change, Mud]]&lt;0)</f>
        <v>1</v>
      </c>
      <c r="G78" s="160" cm="1">
        <f t="array" ref="G78">SUM(tblRace[[#This Row],[Base Speed
(Seconds / furlough)]]*('Race Track'!$C$2:$AZ$2=1)) + SUM((1-tblRace[[#This Row],[Speed Change, Water]]) * tblRace[[#This Row],[Base Speed
(Seconds / furlough)]] * ('Race Track'!$C$2:$AZ$2=2)) + SUM((1-tblRace[[#This Row],[Speed Change, Mud]]) * tblRace[[#This Row],[Base Speed
(Seconds / furlough)]] * ('Race Track'!$C$2:$AZ$2=3))</f>
        <v>814.00000000000034</v>
      </c>
      <c r="I78" s="160" t="str">
        <v>Daring Dancer</v>
      </c>
    </row>
    <row r="79" spans="2:9">
      <c r="B79" s="268" t="s">
        <v>1498</v>
      </c>
      <c r="C79" s="158">
        <v>17.8</v>
      </c>
      <c r="D79" s="159">
        <v>0</v>
      </c>
      <c r="E79" s="269">
        <v>-0.3</v>
      </c>
      <c r="F79" s="160" t="b">
        <f>AND(tblRace[[#This Row],[Speed Change, Water]]&lt;0,tblRace[[#This Row],[Speed Change, Mud]]&lt;0)</f>
        <v>0</v>
      </c>
      <c r="G79" s="160" cm="1">
        <f t="array" ref="G79">SUM(tblRace[[#This Row],[Base Speed
(Seconds / furlough)]]*('Race Track'!$C$2:$AZ$2=1)) + SUM((1-tblRace[[#This Row],[Speed Change, Water]]) * tblRace[[#This Row],[Base Speed
(Seconds / furlough)]] * ('Race Track'!$C$2:$AZ$2=2)) + SUM((1-tblRace[[#This Row],[Speed Change, Mud]]) * tblRace[[#This Row],[Base Speed
(Seconds / furlough)]] * ('Race Track'!$C$2:$AZ$2=3))</f>
        <v>927.38000000000011</v>
      </c>
      <c r="I79" s="160" t="str">
        <v>Raging River</v>
      </c>
    </row>
    <row r="80" spans="2:9">
      <c r="B80" s="268" t="s">
        <v>1501</v>
      </c>
      <c r="C80" s="158">
        <v>7</v>
      </c>
      <c r="D80" s="159">
        <v>-0.1</v>
      </c>
      <c r="E80" s="269">
        <v>0</v>
      </c>
      <c r="F80" s="160" t="b">
        <f>AND(tblRace[[#This Row],[Speed Change, Water]]&lt;0,tblRace[[#This Row],[Speed Change, Mud]]&lt;0)</f>
        <v>0</v>
      </c>
      <c r="G80" s="160" cm="1">
        <f t="array" ref="G80">SUM(tblRace[[#This Row],[Base Speed
(Seconds / furlough)]]*('Race Track'!$C$2:$AZ$2=1)) + SUM((1-tblRace[[#This Row],[Speed Change, Water]]) * tblRace[[#This Row],[Base Speed
(Seconds / furlough)]] * ('Race Track'!$C$2:$AZ$2=2)) + SUM((1-tblRace[[#This Row],[Speed Change, Mud]]) * tblRace[[#This Row],[Base Speed
(Seconds / furlough)]] * ('Race Track'!$C$2:$AZ$2=3))</f>
        <v>358.40000000000003</v>
      </c>
      <c r="I80" s="160" t="str">
        <v>Frosted Fantasy</v>
      </c>
    </row>
    <row r="81" spans="2:9">
      <c r="B81" s="268" t="s">
        <v>1528</v>
      </c>
      <c r="C81" s="158">
        <v>8.4</v>
      </c>
      <c r="D81" s="159">
        <v>-0.2</v>
      </c>
      <c r="E81" s="269">
        <v>-0.2</v>
      </c>
      <c r="F81" s="160" t="b">
        <f>AND(tblRace[[#This Row],[Speed Change, Water]]&lt;0,tblRace[[#This Row],[Speed Change, Mud]]&lt;0)</f>
        <v>1</v>
      </c>
      <c r="G81" s="160" cm="1">
        <f t="array" ref="G81">SUM(tblRace[[#This Row],[Base Speed
(Seconds / furlough)]]*('Race Track'!$C$2:$AZ$2=1)) + SUM((1-tblRace[[#This Row],[Speed Change, Water]]) * tblRace[[#This Row],[Base Speed
(Seconds / furlough)]] * ('Race Track'!$C$2:$AZ$2=2)) + SUM((1-tblRace[[#This Row],[Speed Change, Mud]]) * tblRace[[#This Row],[Base Speed
(Seconds / furlough)]] * ('Race Track'!$C$2:$AZ$2=3))</f>
        <v>451.92000000000007</v>
      </c>
      <c r="I81" s="160" t="str">
        <v>Bright Blaze</v>
      </c>
    </row>
    <row r="82" spans="2:9">
      <c r="B82" s="268" t="s">
        <v>1491</v>
      </c>
      <c r="C82" s="158">
        <v>8.4</v>
      </c>
      <c r="D82" s="159">
        <v>-0.2</v>
      </c>
      <c r="E82" s="269">
        <v>-0.2</v>
      </c>
      <c r="F82" s="160" t="b">
        <f>AND(tblRace[[#This Row],[Speed Change, Water]]&lt;0,tblRace[[#This Row],[Speed Change, Mud]]&lt;0)</f>
        <v>1</v>
      </c>
      <c r="G82" s="160" cm="1">
        <f t="array" ref="G82">SUM(tblRace[[#This Row],[Base Speed
(Seconds / furlough)]]*('Race Track'!$C$2:$AZ$2=1)) + SUM((1-tblRace[[#This Row],[Speed Change, Water]]) * tblRace[[#This Row],[Base Speed
(Seconds / furlough)]] * ('Race Track'!$C$2:$AZ$2=2)) + SUM((1-tblRace[[#This Row],[Speed Change, Mud]]) * tblRace[[#This Row],[Base Speed
(Seconds / furlough)]] * ('Race Track'!$C$2:$AZ$2=3))</f>
        <v>451.92000000000007</v>
      </c>
      <c r="I82" s="160" t="str">
        <v>Golden Gale</v>
      </c>
    </row>
    <row r="83" spans="2:9">
      <c r="B83" s="268" t="s">
        <v>1553</v>
      </c>
      <c r="C83" s="158">
        <v>19.600000000000001</v>
      </c>
      <c r="D83" s="159">
        <v>-0.2</v>
      </c>
      <c r="E83" s="269">
        <v>-0.1</v>
      </c>
      <c r="F83" s="160" t="b">
        <f>AND(tblRace[[#This Row],[Speed Change, Water]]&lt;0,tblRace[[#This Row],[Speed Change, Mud]]&lt;0)</f>
        <v>1</v>
      </c>
      <c r="G83" s="160" cm="1">
        <f t="array" ref="G83">SUM(tblRace[[#This Row],[Base Speed
(Seconds / furlough)]]*('Race Track'!$C$2:$AZ$2=1)) + SUM((1-tblRace[[#This Row],[Speed Change, Water]]) * tblRace[[#This Row],[Base Speed
(Seconds / furlough)]] * ('Race Track'!$C$2:$AZ$2=2)) + SUM((1-tblRace[[#This Row],[Speed Change, Mud]]) * tblRace[[#This Row],[Base Speed
(Seconds / furlough)]] * ('Race Track'!$C$2:$AZ$2=3))</f>
        <v>1040.7600000000004</v>
      </c>
      <c r="I83" s="160" t="str">
        <v>Gleaming Gem</v>
      </c>
    </row>
    <row r="84" spans="2:9">
      <c r="B84" s="268" t="s">
        <v>1482</v>
      </c>
      <c r="C84" s="158">
        <v>10.4</v>
      </c>
      <c r="D84" s="159">
        <v>-0.1</v>
      </c>
      <c r="E84" s="269">
        <v>0</v>
      </c>
      <c r="F84" s="160" t="b">
        <f>AND(tblRace[[#This Row],[Speed Change, Water]]&lt;0,tblRace[[#This Row],[Speed Change, Mud]]&lt;0)</f>
        <v>0</v>
      </c>
      <c r="G84" s="160" cm="1">
        <f t="array" ref="G84">SUM(tblRace[[#This Row],[Base Speed
(Seconds / furlough)]]*('Race Track'!$C$2:$AZ$2=1)) + SUM((1-tblRace[[#This Row],[Speed Change, Water]]) * tblRace[[#This Row],[Base Speed
(Seconds / furlough)]] * ('Race Track'!$C$2:$AZ$2=2)) + SUM((1-tblRace[[#This Row],[Speed Change, Mud]]) * tblRace[[#This Row],[Base Speed
(Seconds / furlough)]] * ('Race Track'!$C$2:$AZ$2=3))</f>
        <v>532.4799999999999</v>
      </c>
      <c r="I84" s="160" t="str">
        <v>Flaming Firefly</v>
      </c>
    </row>
    <row r="85" spans="2:9">
      <c r="B85" s="268" t="s">
        <v>1544</v>
      </c>
      <c r="C85" s="158">
        <v>17.399999999999999</v>
      </c>
      <c r="D85" s="159">
        <v>-0.2</v>
      </c>
      <c r="E85" s="269">
        <v>0</v>
      </c>
      <c r="F85" s="160" t="b">
        <f>AND(tblRace[[#This Row],[Speed Change, Water]]&lt;0,tblRace[[#This Row],[Speed Change, Mud]]&lt;0)</f>
        <v>0</v>
      </c>
      <c r="G85" s="160" cm="1">
        <f t="array" ref="G85">SUM(tblRace[[#This Row],[Base Speed
(Seconds / furlough)]]*('Race Track'!$C$2:$AZ$2=1)) + SUM((1-tblRace[[#This Row],[Speed Change, Water]]) * tblRace[[#This Row],[Base Speed
(Seconds / furlough)]] * ('Race Track'!$C$2:$AZ$2=2)) + SUM((1-tblRace[[#This Row],[Speed Change, Mud]]) * tblRace[[#This Row],[Base Speed
(Seconds / furlough)]] * ('Race Track'!$C$2:$AZ$2=3))</f>
        <v>911.75999999999976</v>
      </c>
      <c r="I85" s="160" t="str">
        <v>Gallant Geyser</v>
      </c>
    </row>
    <row r="86" spans="2:9">
      <c r="B86" s="268" t="s">
        <v>1564</v>
      </c>
      <c r="C86" s="158">
        <v>10.6</v>
      </c>
      <c r="D86" s="159">
        <v>-0.2</v>
      </c>
      <c r="E86" s="269">
        <v>-0.1</v>
      </c>
      <c r="F86" s="160" t="b">
        <f>AND(tblRace[[#This Row],[Speed Change, Water]]&lt;0,tblRace[[#This Row],[Speed Change, Mud]]&lt;0)</f>
        <v>1</v>
      </c>
      <c r="G86" s="160" cm="1">
        <f t="array" ref="G86">SUM(tblRace[[#This Row],[Base Speed
(Seconds / furlough)]]*('Race Track'!$C$2:$AZ$2=1)) + SUM((1-tblRace[[#This Row],[Speed Change, Water]]) * tblRace[[#This Row],[Base Speed
(Seconds / furlough)]] * ('Race Track'!$C$2:$AZ$2=2)) + SUM((1-tblRace[[#This Row],[Speed Change, Mud]]) * tblRace[[#This Row],[Base Speed
(Seconds / furlough)]] * ('Race Track'!$C$2:$AZ$2=3))</f>
        <v>562.86</v>
      </c>
      <c r="I86" s="160" t="str">
        <v>Sprightly Spirit</v>
      </c>
    </row>
    <row r="87" spans="2:9">
      <c r="B87" s="268" t="s">
        <v>1523</v>
      </c>
      <c r="C87" s="158">
        <v>17</v>
      </c>
      <c r="D87" s="159">
        <v>-0.2</v>
      </c>
      <c r="E87" s="269">
        <v>0</v>
      </c>
      <c r="F87" s="160" t="b">
        <f>AND(tblRace[[#This Row],[Speed Change, Water]]&lt;0,tblRace[[#This Row],[Speed Change, Mud]]&lt;0)</f>
        <v>0</v>
      </c>
      <c r="G87" s="160" cm="1">
        <f t="array" ref="G87">SUM(tblRace[[#This Row],[Base Speed
(Seconds / furlough)]]*('Race Track'!$C$2:$AZ$2=1)) + SUM((1-tblRace[[#This Row],[Speed Change, Water]]) * tblRace[[#This Row],[Base Speed
(Seconds / furlough)]] * ('Race Track'!$C$2:$AZ$2=2)) + SUM((1-tblRace[[#This Row],[Speed Change, Mud]]) * tblRace[[#This Row],[Base Speed
(Seconds / furlough)]] * ('Race Track'!$C$2:$AZ$2=3))</f>
        <v>890.80000000000007</v>
      </c>
      <c r="I87" s="160" t="str">
        <v>Thrilling Thunder</v>
      </c>
    </row>
    <row r="88" spans="2:9">
      <c r="B88" s="268" t="s">
        <v>1486</v>
      </c>
      <c r="C88" s="158">
        <v>9.6</v>
      </c>
      <c r="D88" s="159">
        <v>-0.2</v>
      </c>
      <c r="E88" s="269">
        <v>-0.2</v>
      </c>
      <c r="F88" s="160" t="b">
        <f>AND(tblRace[[#This Row],[Speed Change, Water]]&lt;0,tblRace[[#This Row],[Speed Change, Mud]]&lt;0)</f>
        <v>1</v>
      </c>
      <c r="G88" s="160" cm="1">
        <f t="array" ref="G88">SUM(tblRace[[#This Row],[Base Speed
(Seconds / furlough)]]*('Race Track'!$C$2:$AZ$2=1)) + SUM((1-tblRace[[#This Row],[Speed Change, Water]]) * tblRace[[#This Row],[Base Speed
(Seconds / furlough)]] * ('Race Track'!$C$2:$AZ$2=2)) + SUM((1-tblRace[[#This Row],[Speed Change, Mud]]) * tblRace[[#This Row],[Base Speed
(Seconds / furlough)]] * ('Race Track'!$C$2:$AZ$2=3))</f>
        <v>516.48</v>
      </c>
      <c r="I88" s="160" t="str">
        <v>Blazing Blaze</v>
      </c>
    </row>
    <row r="89" spans="2:9">
      <c r="B89" s="268" t="s">
        <v>1555</v>
      </c>
      <c r="C89" s="158">
        <v>17.2</v>
      </c>
      <c r="D89" s="159">
        <v>-0.3</v>
      </c>
      <c r="E89" s="269">
        <v>0</v>
      </c>
      <c r="F89" s="160" t="b">
        <f>AND(tblRace[[#This Row],[Speed Change, Water]]&lt;0,tblRace[[#This Row],[Speed Change, Mud]]&lt;0)</f>
        <v>0</v>
      </c>
      <c r="G89" s="160" cm="1">
        <f t="array" ref="G89">SUM(tblRace[[#This Row],[Base Speed
(Seconds / furlough)]]*('Race Track'!$C$2:$AZ$2=1)) + SUM((1-tblRace[[#This Row],[Speed Change, Water]]) * tblRace[[#This Row],[Base Speed
(Seconds / furlough)]] * ('Race Track'!$C$2:$AZ$2=2)) + SUM((1-tblRace[[#This Row],[Speed Change, Mud]]) * tblRace[[#This Row],[Base Speed
(Seconds / furlough)]] * ('Race Track'!$C$2:$AZ$2=3))</f>
        <v>921.91999999999985</v>
      </c>
      <c r="I89" s="160" t="str">
        <v>Spunky Starlight</v>
      </c>
    </row>
    <row r="90" spans="2:9">
      <c r="B90" s="268" t="s">
        <v>1507</v>
      </c>
      <c r="C90" s="158">
        <v>16.2</v>
      </c>
      <c r="D90" s="159">
        <v>-0.2</v>
      </c>
      <c r="E90" s="269">
        <v>-0.2</v>
      </c>
      <c r="F90" s="160" t="b">
        <f>AND(tblRace[[#This Row],[Speed Change, Water]]&lt;0,tblRace[[#This Row],[Speed Change, Mud]]&lt;0)</f>
        <v>1</v>
      </c>
      <c r="G90" s="160" cm="1">
        <f t="array" ref="G90">SUM(tblRace[[#This Row],[Base Speed
(Seconds / furlough)]]*('Race Track'!$C$2:$AZ$2=1)) + SUM((1-tblRace[[#This Row],[Speed Change, Water]]) * tblRace[[#This Row],[Base Speed
(Seconds / furlough)]] * ('Race Track'!$C$2:$AZ$2=2)) + SUM((1-tblRace[[#This Row],[Speed Change, Mud]]) * tblRace[[#This Row],[Base Speed
(Seconds / furlough)]] * ('Race Track'!$C$2:$AZ$2=3))</f>
        <v>871.55999999999972</v>
      </c>
      <c r="I90" s="160" t="str">
        <v>Jovial Jockey</v>
      </c>
    </row>
    <row r="91" spans="2:9">
      <c r="B91" s="268" t="s">
        <v>1592</v>
      </c>
      <c r="C91" s="158">
        <v>15.4</v>
      </c>
      <c r="D91" s="159">
        <v>-0.1</v>
      </c>
      <c r="E91" s="269">
        <v>0</v>
      </c>
      <c r="F91" s="160" t="b">
        <f>AND(tblRace[[#This Row],[Speed Change, Water]]&lt;0,tblRace[[#This Row],[Speed Change, Mud]]&lt;0)</f>
        <v>0</v>
      </c>
      <c r="G91" s="160" cm="1">
        <f t="array" ref="G91">SUM(tblRace[[#This Row],[Base Speed
(Seconds / furlough)]]*('Race Track'!$C$2:$AZ$2=1)) + SUM((1-tblRace[[#This Row],[Speed Change, Water]]) * tblRace[[#This Row],[Base Speed
(Seconds / furlough)]] * ('Race Track'!$C$2:$AZ$2=2)) + SUM((1-tblRace[[#This Row],[Speed Change, Mud]]) * tblRace[[#This Row],[Base Speed
(Seconds / furlough)]] * ('Race Track'!$C$2:$AZ$2=3))</f>
        <v>788.47999999999979</v>
      </c>
      <c r="I91" s="160" t="str">
        <v>Jolly Jumper</v>
      </c>
    </row>
    <row r="92" spans="2:9">
      <c r="B92" s="274" t="s">
        <v>1561</v>
      </c>
      <c r="C92" s="275">
        <v>18.2</v>
      </c>
      <c r="D92" s="276">
        <v>-0.3</v>
      </c>
      <c r="E92" s="277">
        <v>0</v>
      </c>
      <c r="F92" s="160" t="b">
        <f>AND(tblRace[[#This Row],[Speed Change, Water]]&lt;0,tblRace[[#This Row],[Speed Change, Mud]]&lt;0)</f>
        <v>0</v>
      </c>
      <c r="G92" s="160" cm="1">
        <f t="array" ref="G92">SUM(tblRace[[#This Row],[Base Speed
(Seconds / furlough)]]*('Race Track'!$C$2:$AZ$2=1)) + SUM((1-tblRace[[#This Row],[Speed Change, Water]]) * tblRace[[#This Row],[Base Speed
(Seconds / furlough)]] * ('Race Track'!$C$2:$AZ$2=2)) + SUM((1-tblRace[[#This Row],[Speed Change, Mud]]) * tblRace[[#This Row],[Base Speed
(Seconds / furlough)]] * ('Race Track'!$C$2:$AZ$2=3))</f>
        <v>975.51999999999987</v>
      </c>
      <c r="I92" s="160" t="str">
        <v>Spirited Specter</v>
      </c>
    </row>
    <row r="1000" spans="648:648">
      <c r="XX1000" s="267">
        <v>125713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BB717-A3A3-4BF4-876E-BFC487343F87}">
  <sheetPr codeName="Sheet21">
    <tabColor theme="5" tint="0.39997558519241921"/>
  </sheetPr>
  <dimension ref="A1:XY2056"/>
  <sheetViews>
    <sheetView topLeftCell="A12" zoomScaleNormal="100" zoomScaleSheetLayoutView="100" workbookViewId="0">
      <selection activeCell="B22" sqref="B22:B1453"/>
    </sheetView>
  </sheetViews>
  <sheetFormatPr defaultColWidth="4.7109375" defaultRowHeight="15"/>
  <cols>
    <col min="1" max="1" width="1.78515625" style="1" customWidth="1"/>
    <col min="2" max="2" width="25.0703125" style="5" customWidth="1"/>
    <col min="3" max="5" width="16.2109375" style="5" customWidth="1"/>
    <col min="6" max="6" width="20.0703125" style="75" customWidth="1"/>
    <col min="7" max="7" width="24.2109375" style="1" customWidth="1"/>
    <col min="8" max="8" width="10" style="1" bestFit="1" customWidth="1"/>
    <col min="9" max="9" width="10.2109375" style="4" bestFit="1" customWidth="1"/>
    <col min="10" max="10" width="22.85546875" style="4" bestFit="1" customWidth="1"/>
    <col min="11" max="11" width="13.5703125" style="4" bestFit="1" customWidth="1"/>
    <col min="12" max="13" width="4.7109375" style="4"/>
    <col min="14" max="14" width="9" style="4" customWidth="1"/>
    <col min="15" max="16384" width="4.7109375" style="4"/>
  </cols>
  <sheetData>
    <row r="1" spans="2:10" ht="15" customHeight="1">
      <c r="B1" s="1"/>
      <c r="C1" s="1"/>
      <c r="D1" s="1"/>
      <c r="E1" s="1"/>
    </row>
    <row r="2" spans="2:10" ht="31.5" customHeight="1">
      <c r="B2" s="1"/>
      <c r="C2" s="1"/>
      <c r="D2" s="1"/>
      <c r="E2" s="1"/>
    </row>
    <row r="3" spans="2:10" ht="20.25" customHeight="1">
      <c r="B3" s="1"/>
      <c r="C3" s="1"/>
      <c r="D3" s="1"/>
      <c r="E3" s="1"/>
    </row>
    <row r="4" spans="2:10" ht="27" customHeight="1">
      <c r="B4" s="1"/>
      <c r="C4" s="1"/>
      <c r="D4" s="1"/>
      <c r="E4" s="1"/>
    </row>
    <row r="5" spans="2:10" ht="21.75" customHeight="1">
      <c r="B5" s="1"/>
      <c r="C5" s="1"/>
      <c r="D5" s="1"/>
      <c r="E5" s="1"/>
    </row>
    <row r="6" spans="2:10" ht="21.75" customHeight="1">
      <c r="B6" s="1"/>
      <c r="C6" s="1"/>
      <c r="D6" s="1"/>
      <c r="E6" s="1"/>
    </row>
    <row r="7" spans="2:10" ht="21.75" customHeight="1">
      <c r="B7" s="1"/>
      <c r="C7" s="1"/>
      <c r="D7" s="1"/>
      <c r="E7" s="1"/>
    </row>
    <row r="8" spans="2:10" ht="21.75" customHeight="1">
      <c r="B8" s="1"/>
      <c r="C8" s="1"/>
      <c r="D8" s="1"/>
      <c r="E8" s="1"/>
    </row>
    <row r="9" spans="2:10" ht="29.25" customHeight="1">
      <c r="B9" s="1"/>
      <c r="C9" s="1"/>
      <c r="D9" s="1"/>
      <c r="E9" s="1"/>
    </row>
    <row r="10" spans="2:10" ht="27" customHeight="1">
      <c r="B10" s="1"/>
      <c r="C10" s="1"/>
      <c r="D10" s="1"/>
      <c r="E10" s="1"/>
    </row>
    <row r="11" spans="2:10" ht="20.25" customHeight="1">
      <c r="B11" s="1"/>
      <c r="C11" s="1"/>
      <c r="D11" s="1"/>
      <c r="E11" s="1"/>
    </row>
    <row r="12" spans="2:10" ht="27" customHeight="1" thickBot="1">
      <c r="B12" s="1"/>
      <c r="C12" s="1"/>
      <c r="D12" s="1"/>
      <c r="E12" s="1"/>
    </row>
    <row r="13" spans="2:10" ht="18.75">
      <c r="B13" s="176" t="s">
        <v>1724</v>
      </c>
      <c r="C13" s="28"/>
      <c r="D13" s="30"/>
      <c r="E13" s="30"/>
      <c r="F13" s="76"/>
      <c r="G13" s="31"/>
      <c r="H13" s="4"/>
    </row>
    <row r="14" spans="2:10" ht="18.75">
      <c r="B14" s="177" t="s">
        <v>1725</v>
      </c>
      <c r="C14" s="7"/>
      <c r="D14" s="4"/>
      <c r="E14" s="4"/>
      <c r="F14" s="77"/>
      <c r="G14" s="33"/>
      <c r="H14" s="4"/>
    </row>
    <row r="15" spans="2:10" ht="18.75">
      <c r="B15" s="177" t="s">
        <v>1726</v>
      </c>
      <c r="C15" s="7"/>
      <c r="D15" s="4"/>
      <c r="E15" s="4"/>
      <c r="F15" s="77"/>
      <c r="G15" s="33"/>
      <c r="H15" s="4"/>
      <c r="J15" s="287"/>
    </row>
    <row r="16" spans="2:10" ht="18.75">
      <c r="B16" s="177" t="s">
        <v>1746</v>
      </c>
      <c r="C16" s="7"/>
      <c r="D16" s="4"/>
      <c r="E16" s="4"/>
      <c r="F16" s="77"/>
      <c r="G16" s="33"/>
      <c r="H16" s="4"/>
      <c r="J16" s="287"/>
    </row>
    <row r="17" spans="2:14" ht="19.5" thickBot="1">
      <c r="B17" s="178"/>
      <c r="C17" s="35"/>
      <c r="D17" s="37"/>
      <c r="E17" s="37"/>
      <c r="F17" s="78"/>
      <c r="G17" s="38"/>
      <c r="H17" s="4"/>
    </row>
    <row r="18" spans="2:14" ht="20.25" customHeight="1">
      <c r="B18" s="7"/>
      <c r="C18" s="1"/>
      <c r="D18" s="1"/>
      <c r="E18" s="1"/>
    </row>
    <row r="19" spans="2:14" ht="27" customHeight="1">
      <c r="B19" s="1"/>
      <c r="C19" s="1"/>
      <c r="D19" s="1"/>
      <c r="E19" s="1"/>
    </row>
    <row r="20" spans="2:14" ht="18.95" customHeight="1">
      <c r="B20" s="4"/>
      <c r="C20" s="4"/>
      <c r="D20" s="4"/>
      <c r="E20" s="4"/>
      <c r="F20" s="77"/>
      <c r="G20" s="4"/>
      <c r="H20" s="4"/>
    </row>
    <row r="21" spans="2:14" ht="19.5" thickBot="1">
      <c r="B21" s="279" t="s">
        <v>1470</v>
      </c>
      <c r="C21" s="279" t="s">
        <v>1705</v>
      </c>
      <c r="D21" s="279" t="s">
        <v>1753</v>
      </c>
      <c r="E21" s="279" t="s">
        <v>1754</v>
      </c>
      <c r="F21" s="279" t="s">
        <v>1756</v>
      </c>
      <c r="G21" s="279" t="s">
        <v>1757</v>
      </c>
      <c r="H21" s="279" t="s">
        <v>1755</v>
      </c>
      <c r="I21" s="279" t="s">
        <v>1759</v>
      </c>
      <c r="J21" s="279" t="s">
        <v>1760</v>
      </c>
      <c r="K21" s="279" t="s">
        <v>1761</v>
      </c>
      <c r="N21" s="288" t="s">
        <v>1758</v>
      </c>
    </row>
    <row r="22" spans="2:14" ht="23.25" customHeight="1">
      <c r="B22" s="61" t="s">
        <v>57</v>
      </c>
      <c r="C22" s="98">
        <v>37294</v>
      </c>
      <c r="D22" s="98">
        <f>EDATE(tblBdays[[#This Row],[Birthday]],12 * (2024 - YEAR(tblBdays[[#This Row],[Birthday]])))</f>
        <v>45329</v>
      </c>
      <c r="E22" s="282" t="b">
        <f>ISNUMBER(tblBdays[[#This Row],[Birthday 2024]])</f>
        <v>1</v>
      </c>
      <c r="F22" s="98" cm="1">
        <f t="array" ref="F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2" s="286" t="b">
        <f>tblBdays[[#This Row],[3rdTuesdayInMonth]]=tblBdays[[#This Row],[Birthday 2024]]</f>
        <v>0</v>
      </c>
      <c r="H22" s="283">
        <f>WEEKDAY(tblBdays[[#This Row],[3rdTuesdayInMonth]],2)</f>
        <v>2</v>
      </c>
      <c r="I22" s="289">
        <f>LOOKUP(tblBdays[[#This Row],[Birthday 2024]],tblPeriods[Period])</f>
        <v>45326</v>
      </c>
      <c r="J22" s="316" t="b">
        <f>tblBdays[[#This Row],[Birthday 2024]] &gt;= EOMONTH(tblBdays[[#This Row],[Birthday 2024]],0) - 4</f>
        <v>0</v>
      </c>
      <c r="K22" s="317" t="b">
        <f>DAY(DATE(YEAR(tblBdays[[#This Row],[Birthday 2024]]),MONTH(tblBdays[[#This Row],[Birthday 2024]]) + 6,DAY(tblBdays[[#This Row],[Birthday 2024]]))) = DAY(tblBdays[[#This Row],[Birthday 2024]])</f>
        <v>1</v>
      </c>
      <c r="N22" s="287">
        <v>45298</v>
      </c>
    </row>
    <row r="23" spans="2:14" ht="23.25" customHeight="1">
      <c r="B23" s="61" t="s">
        <v>58</v>
      </c>
      <c r="C23" s="98">
        <v>38038</v>
      </c>
      <c r="D23" s="98">
        <f>EDATE(tblBdays[[#This Row],[Birthday]],12 * (2024 - YEAR(tblBdays[[#This Row],[Birthday]])))</f>
        <v>45343</v>
      </c>
      <c r="E23" s="282" t="b">
        <f>ISNUMBER(tblBdays[[#This Row],[Birthday 2024]])</f>
        <v>1</v>
      </c>
      <c r="F23" s="98" cm="1">
        <f t="array" ref="F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3" s="98" t="b">
        <f>tblBdays[[#This Row],[3rdTuesdayInMonth]]=tblBdays[[#This Row],[Birthday 2024]]</f>
        <v>0</v>
      </c>
      <c r="H23" s="284">
        <f>WEEKDAY(tblBdays[[#This Row],[3rdTuesdayInMonth]],2)</f>
        <v>2</v>
      </c>
      <c r="I23" s="289">
        <f>LOOKUP(tblBdays[[#This Row],[Birthday 2024]],tblPeriods[Period])</f>
        <v>45340</v>
      </c>
      <c r="J23" s="316" t="b">
        <f>tblBdays[[#This Row],[Birthday 2024]] &gt;= EOMONTH(tblBdays[[#This Row],[Birthday 2024]],0) - 4</f>
        <v>0</v>
      </c>
      <c r="K23" s="317" t="b">
        <f>DAY(DATE(YEAR(tblBdays[[#This Row],[Birthday 2024]]),MONTH(tblBdays[[#This Row],[Birthday 2024]]) + 6,DAY(tblBdays[[#This Row],[Birthday 2024]]))) = DAY(tblBdays[[#This Row],[Birthday 2024]])</f>
        <v>1</v>
      </c>
      <c r="N23" s="287">
        <f>N22+7</f>
        <v>45305</v>
      </c>
    </row>
    <row r="24" spans="2:14" ht="23.25" customHeight="1">
      <c r="B24" s="61" t="s">
        <v>59</v>
      </c>
      <c r="C24" s="98">
        <v>37157</v>
      </c>
      <c r="D24" s="98">
        <f>EDATE(tblBdays[[#This Row],[Birthday]],12 * (2024 - YEAR(tblBdays[[#This Row],[Birthday]])))</f>
        <v>45558</v>
      </c>
      <c r="E24" s="282" t="b">
        <f>ISNUMBER(tblBdays[[#This Row],[Birthday 2024]])</f>
        <v>1</v>
      </c>
      <c r="F24" s="98" cm="1">
        <f t="array" ref="F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4" s="98" t="b">
        <f>tblBdays[[#This Row],[3rdTuesdayInMonth]]=tblBdays[[#This Row],[Birthday 2024]]</f>
        <v>0</v>
      </c>
      <c r="H24" s="284">
        <f>WEEKDAY(tblBdays[[#This Row],[3rdTuesdayInMonth]],2)</f>
        <v>2</v>
      </c>
      <c r="I24" s="289">
        <f>LOOKUP(tblBdays[[#This Row],[Birthday 2024]],tblPeriods[Period])</f>
        <v>45557</v>
      </c>
      <c r="J24" s="316" t="b">
        <f>tblBdays[[#This Row],[Birthday 2024]] &gt;= EOMONTH(tblBdays[[#This Row],[Birthday 2024]],0) - 4</f>
        <v>0</v>
      </c>
      <c r="K24" s="317" t="b">
        <f>DAY(DATE(YEAR(tblBdays[[#This Row],[Birthday 2024]]),MONTH(tblBdays[[#This Row],[Birthday 2024]]) + 6,DAY(tblBdays[[#This Row],[Birthday 2024]]))) = DAY(tblBdays[[#This Row],[Birthday 2024]])</f>
        <v>1</v>
      </c>
      <c r="N24" s="287">
        <f t="shared" ref="N24:N74" si="0">N23+7</f>
        <v>45312</v>
      </c>
    </row>
    <row r="25" spans="2:14" ht="23.25" customHeight="1">
      <c r="B25" s="61" t="s">
        <v>60</v>
      </c>
      <c r="C25" s="98">
        <v>38226</v>
      </c>
      <c r="D25" s="98">
        <f>EDATE(tblBdays[[#This Row],[Birthday]],12 * (2024 - YEAR(tblBdays[[#This Row],[Birthday]])))</f>
        <v>45531</v>
      </c>
      <c r="E25" s="282" t="b">
        <f>ISNUMBER(tblBdays[[#This Row],[Birthday 2024]])</f>
        <v>1</v>
      </c>
      <c r="F25" s="98" cm="1">
        <f t="array" ref="F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25" s="98" t="b">
        <f>tblBdays[[#This Row],[3rdTuesdayInMonth]]=tblBdays[[#This Row],[Birthday 2024]]</f>
        <v>0</v>
      </c>
      <c r="H25" s="284">
        <f>WEEKDAY(tblBdays[[#This Row],[3rdTuesdayInMonth]],2)</f>
        <v>2</v>
      </c>
      <c r="I25" s="289">
        <f>LOOKUP(tblBdays[[#This Row],[Birthday 2024]],tblPeriods[Period])</f>
        <v>45529</v>
      </c>
      <c r="J25" s="316" t="b">
        <f>tblBdays[[#This Row],[Birthday 2024]] &gt;= EOMONTH(tblBdays[[#This Row],[Birthday 2024]],0) - 4</f>
        <v>1</v>
      </c>
      <c r="K25" s="317" t="b">
        <f>DAY(DATE(YEAR(tblBdays[[#This Row],[Birthday 2024]]),MONTH(tblBdays[[#This Row],[Birthday 2024]]) + 6,DAY(tblBdays[[#This Row],[Birthday 2024]]))) = DAY(tblBdays[[#This Row],[Birthday 2024]])</f>
        <v>1</v>
      </c>
      <c r="N25" s="287">
        <f t="shared" si="0"/>
        <v>45319</v>
      </c>
    </row>
    <row r="26" spans="2:14" ht="23.25" customHeight="1">
      <c r="B26" s="61" t="s">
        <v>61</v>
      </c>
      <c r="C26" s="98">
        <v>38046</v>
      </c>
      <c r="D26" s="98">
        <f>EDATE(tblBdays[[#This Row],[Birthday]],12 * (2024 - YEAR(tblBdays[[#This Row],[Birthday]])))</f>
        <v>45351</v>
      </c>
      <c r="E26" s="282" t="b">
        <f>ISNUMBER(tblBdays[[#This Row],[Birthday 2024]])</f>
        <v>1</v>
      </c>
      <c r="F26" s="98" cm="1">
        <f t="array" ref="F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6" s="98" t="b">
        <f>tblBdays[[#This Row],[3rdTuesdayInMonth]]=tblBdays[[#This Row],[Birthday 2024]]</f>
        <v>0</v>
      </c>
      <c r="H26" s="284">
        <f>WEEKDAY(tblBdays[[#This Row],[3rdTuesdayInMonth]],2)</f>
        <v>2</v>
      </c>
      <c r="I26" s="289">
        <f>LOOKUP(tblBdays[[#This Row],[Birthday 2024]],tblPeriods[Period])</f>
        <v>45347</v>
      </c>
      <c r="J26" s="316" t="b">
        <f>tblBdays[[#This Row],[Birthday 2024]] &gt;= EOMONTH(tblBdays[[#This Row],[Birthday 2024]],0) - 4</f>
        <v>1</v>
      </c>
      <c r="K26" s="317" t="b">
        <f>DAY(DATE(YEAR(tblBdays[[#This Row],[Birthday 2024]]),MONTH(tblBdays[[#This Row],[Birthday 2024]]) + 6,DAY(tblBdays[[#This Row],[Birthday 2024]]))) = DAY(tblBdays[[#This Row],[Birthday 2024]])</f>
        <v>1</v>
      </c>
      <c r="N26" s="287">
        <f t="shared" si="0"/>
        <v>45326</v>
      </c>
    </row>
    <row r="27" spans="2:14" ht="23.25" customHeight="1">
      <c r="B27" s="61" t="s">
        <v>62</v>
      </c>
      <c r="C27" s="98">
        <v>37001</v>
      </c>
      <c r="D27" s="98">
        <f>EDATE(tblBdays[[#This Row],[Birthday]],12 * (2024 - YEAR(tblBdays[[#This Row],[Birthday]])))</f>
        <v>45402</v>
      </c>
      <c r="E27" s="282" t="b">
        <f>ISNUMBER(tblBdays[[#This Row],[Birthday 2024]])</f>
        <v>1</v>
      </c>
      <c r="F27" s="98" cm="1">
        <f t="array" ref="F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7" s="98" t="b">
        <f>tblBdays[[#This Row],[3rdTuesdayInMonth]]=tblBdays[[#This Row],[Birthday 2024]]</f>
        <v>0</v>
      </c>
      <c r="H27" s="284">
        <f>WEEKDAY(tblBdays[[#This Row],[3rdTuesdayInMonth]],2)</f>
        <v>2</v>
      </c>
      <c r="I27" s="289">
        <f>LOOKUP(tblBdays[[#This Row],[Birthday 2024]],tblPeriods[Period])</f>
        <v>45396</v>
      </c>
      <c r="J27" s="316" t="b">
        <f>tblBdays[[#This Row],[Birthday 2024]] &gt;= EOMONTH(tblBdays[[#This Row],[Birthday 2024]],0) - 4</f>
        <v>0</v>
      </c>
      <c r="K27" s="317" t="b">
        <f>DAY(DATE(YEAR(tblBdays[[#This Row],[Birthday 2024]]),MONTH(tblBdays[[#This Row],[Birthday 2024]]) + 6,DAY(tblBdays[[#This Row],[Birthday 2024]]))) = DAY(tblBdays[[#This Row],[Birthday 2024]])</f>
        <v>1</v>
      </c>
      <c r="N27" s="287">
        <f t="shared" si="0"/>
        <v>45333</v>
      </c>
    </row>
    <row r="28" spans="2:14" ht="23.25" customHeight="1">
      <c r="B28" s="61" t="s">
        <v>63</v>
      </c>
      <c r="C28" s="98">
        <v>37083</v>
      </c>
      <c r="D28" s="98">
        <f>EDATE(tblBdays[[#This Row],[Birthday]],12 * (2024 - YEAR(tblBdays[[#This Row],[Birthday]])))</f>
        <v>45484</v>
      </c>
      <c r="E28" s="282" t="b">
        <f>ISNUMBER(tblBdays[[#This Row],[Birthday 2024]])</f>
        <v>1</v>
      </c>
      <c r="F28" s="98" cm="1">
        <f t="array" ref="F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28" s="98" t="b">
        <f>tblBdays[[#This Row],[3rdTuesdayInMonth]]=tblBdays[[#This Row],[Birthday 2024]]</f>
        <v>0</v>
      </c>
      <c r="H28" s="284">
        <f>WEEKDAY(tblBdays[[#This Row],[3rdTuesdayInMonth]],2)</f>
        <v>2</v>
      </c>
      <c r="I28" s="289">
        <f>LOOKUP(tblBdays[[#This Row],[Birthday 2024]],tblPeriods[Period])</f>
        <v>45480</v>
      </c>
      <c r="J28" s="316" t="b">
        <f>tblBdays[[#This Row],[Birthday 2024]] &gt;= EOMONTH(tblBdays[[#This Row],[Birthday 2024]],0) - 4</f>
        <v>0</v>
      </c>
      <c r="K28" s="317" t="b">
        <f>DAY(DATE(YEAR(tblBdays[[#This Row],[Birthday 2024]]),MONTH(tblBdays[[#This Row],[Birthday 2024]]) + 6,DAY(tblBdays[[#This Row],[Birthday 2024]]))) = DAY(tblBdays[[#This Row],[Birthday 2024]])</f>
        <v>1</v>
      </c>
      <c r="N28" s="287">
        <f t="shared" si="0"/>
        <v>45340</v>
      </c>
    </row>
    <row r="29" spans="2:14" ht="23.25" customHeight="1">
      <c r="B29" s="61" t="s">
        <v>64</v>
      </c>
      <c r="C29" s="98">
        <v>37287</v>
      </c>
      <c r="D29" s="98">
        <f>EDATE(tblBdays[[#This Row],[Birthday]],12 * (2024 - YEAR(tblBdays[[#This Row],[Birthday]])))</f>
        <v>45322</v>
      </c>
      <c r="E29" s="282" t="b">
        <f>ISNUMBER(tblBdays[[#This Row],[Birthday 2024]])</f>
        <v>1</v>
      </c>
      <c r="F29" s="98" cm="1">
        <f t="array" ref="F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9" s="98" t="b">
        <f>tblBdays[[#This Row],[3rdTuesdayInMonth]]=tblBdays[[#This Row],[Birthday 2024]]</f>
        <v>0</v>
      </c>
      <c r="H29" s="284">
        <f>WEEKDAY(tblBdays[[#This Row],[3rdTuesdayInMonth]],2)</f>
        <v>2</v>
      </c>
      <c r="I29" s="289">
        <f>LOOKUP(tblBdays[[#This Row],[Birthday 2024]],tblPeriods[Period])</f>
        <v>45319</v>
      </c>
      <c r="J29" s="316" t="b">
        <f>tblBdays[[#This Row],[Birthday 2024]] &gt;= EOMONTH(tblBdays[[#This Row],[Birthday 2024]],0) - 4</f>
        <v>1</v>
      </c>
      <c r="K29" s="317" t="b">
        <f>DAY(DATE(YEAR(tblBdays[[#This Row],[Birthday 2024]]),MONTH(tblBdays[[#This Row],[Birthday 2024]]) + 6,DAY(tblBdays[[#This Row],[Birthday 2024]]))) = DAY(tblBdays[[#This Row],[Birthday 2024]])</f>
        <v>1</v>
      </c>
      <c r="N29" s="287">
        <f t="shared" si="0"/>
        <v>45347</v>
      </c>
    </row>
    <row r="30" spans="2:14" ht="23.25" customHeight="1">
      <c r="B30" s="61" t="s">
        <v>65</v>
      </c>
      <c r="C30" s="98">
        <v>38216</v>
      </c>
      <c r="D30" s="98">
        <f>EDATE(tblBdays[[#This Row],[Birthday]],12 * (2024 - YEAR(tblBdays[[#This Row],[Birthday]])))</f>
        <v>45521</v>
      </c>
      <c r="E30" s="282" t="b">
        <f>ISNUMBER(tblBdays[[#This Row],[Birthday 2024]])</f>
        <v>1</v>
      </c>
      <c r="F30" s="98" cm="1">
        <f t="array" ref="F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0" s="98" t="b">
        <f>tblBdays[[#This Row],[3rdTuesdayInMonth]]=tblBdays[[#This Row],[Birthday 2024]]</f>
        <v>0</v>
      </c>
      <c r="H30" s="284">
        <f>WEEKDAY(tblBdays[[#This Row],[3rdTuesdayInMonth]],2)</f>
        <v>2</v>
      </c>
      <c r="I30" s="289">
        <f>LOOKUP(tblBdays[[#This Row],[Birthday 2024]],tblPeriods[Period])</f>
        <v>45515</v>
      </c>
      <c r="J30" s="316" t="b">
        <f>tblBdays[[#This Row],[Birthday 2024]] &gt;= EOMONTH(tblBdays[[#This Row],[Birthday 2024]],0) - 4</f>
        <v>0</v>
      </c>
      <c r="K30" s="317" t="b">
        <f>DAY(DATE(YEAR(tblBdays[[#This Row],[Birthday 2024]]),MONTH(tblBdays[[#This Row],[Birthday 2024]]) + 6,DAY(tblBdays[[#This Row],[Birthday 2024]]))) = DAY(tblBdays[[#This Row],[Birthday 2024]])</f>
        <v>1</v>
      </c>
      <c r="N30" s="287">
        <f t="shared" si="0"/>
        <v>45354</v>
      </c>
    </row>
    <row r="31" spans="2:14" ht="23.25" customHeight="1">
      <c r="B31" s="61" t="s">
        <v>66</v>
      </c>
      <c r="C31" s="98">
        <v>37131</v>
      </c>
      <c r="D31" s="98">
        <f>EDATE(tblBdays[[#This Row],[Birthday]],12 * (2024 - YEAR(tblBdays[[#This Row],[Birthday]])))</f>
        <v>45532</v>
      </c>
      <c r="E31" s="282" t="b">
        <f>ISNUMBER(tblBdays[[#This Row],[Birthday 2024]])</f>
        <v>1</v>
      </c>
      <c r="F31" s="98" cm="1">
        <f t="array" ref="F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1" s="98" t="b">
        <f>tblBdays[[#This Row],[3rdTuesdayInMonth]]=tblBdays[[#This Row],[Birthday 2024]]</f>
        <v>0</v>
      </c>
      <c r="H31" s="284">
        <f>WEEKDAY(tblBdays[[#This Row],[3rdTuesdayInMonth]],2)</f>
        <v>2</v>
      </c>
      <c r="I31" s="289">
        <f>LOOKUP(tblBdays[[#This Row],[Birthday 2024]],tblPeriods[Period])</f>
        <v>45529</v>
      </c>
      <c r="J31" s="316" t="b">
        <f>tblBdays[[#This Row],[Birthday 2024]] &gt;= EOMONTH(tblBdays[[#This Row],[Birthday 2024]],0) - 4</f>
        <v>1</v>
      </c>
      <c r="K31" s="317" t="b">
        <f>DAY(DATE(YEAR(tblBdays[[#This Row],[Birthday 2024]]),MONTH(tblBdays[[#This Row],[Birthday 2024]]) + 6,DAY(tblBdays[[#This Row],[Birthday 2024]]))) = DAY(tblBdays[[#This Row],[Birthday 2024]])</f>
        <v>1</v>
      </c>
      <c r="N31" s="287">
        <f t="shared" si="0"/>
        <v>45361</v>
      </c>
    </row>
    <row r="32" spans="2:14" ht="23.25" customHeight="1">
      <c r="B32" s="61" t="s">
        <v>67</v>
      </c>
      <c r="C32" s="98">
        <v>38026</v>
      </c>
      <c r="D32" s="98">
        <f>EDATE(tblBdays[[#This Row],[Birthday]],12 * (2024 - YEAR(tblBdays[[#This Row],[Birthday]])))</f>
        <v>45331</v>
      </c>
      <c r="E32" s="282" t="b">
        <f>ISNUMBER(tblBdays[[#This Row],[Birthday 2024]])</f>
        <v>1</v>
      </c>
      <c r="F32" s="98" cm="1">
        <f t="array" ref="F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2" s="98" t="b">
        <f>tblBdays[[#This Row],[3rdTuesdayInMonth]]=tblBdays[[#This Row],[Birthday 2024]]</f>
        <v>0</v>
      </c>
      <c r="H32" s="284">
        <f>WEEKDAY(tblBdays[[#This Row],[3rdTuesdayInMonth]],2)</f>
        <v>2</v>
      </c>
      <c r="I32" s="289">
        <f>LOOKUP(tblBdays[[#This Row],[Birthday 2024]],tblPeriods[Period])</f>
        <v>45326</v>
      </c>
      <c r="J32" s="316" t="b">
        <f>tblBdays[[#This Row],[Birthday 2024]] &gt;= EOMONTH(tblBdays[[#This Row],[Birthday 2024]],0) - 4</f>
        <v>0</v>
      </c>
      <c r="K32" s="317" t="b">
        <f>DAY(DATE(YEAR(tblBdays[[#This Row],[Birthday 2024]]),MONTH(tblBdays[[#This Row],[Birthday 2024]]) + 6,DAY(tblBdays[[#This Row],[Birthday 2024]]))) = DAY(tblBdays[[#This Row],[Birthday 2024]])</f>
        <v>1</v>
      </c>
      <c r="N32" s="287">
        <f t="shared" si="0"/>
        <v>45368</v>
      </c>
    </row>
    <row r="33" spans="2:14" ht="23.25" customHeight="1">
      <c r="B33" s="61" t="s">
        <v>68</v>
      </c>
      <c r="C33" s="98">
        <v>37366</v>
      </c>
      <c r="D33" s="98">
        <f>EDATE(tblBdays[[#This Row],[Birthday]],12 * (2024 - YEAR(tblBdays[[#This Row],[Birthday]])))</f>
        <v>45402</v>
      </c>
      <c r="E33" s="282" t="b">
        <f>ISNUMBER(tblBdays[[#This Row],[Birthday 2024]])</f>
        <v>1</v>
      </c>
      <c r="F33" s="98" cm="1">
        <f t="array" ref="F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3" s="98" t="b">
        <f>tblBdays[[#This Row],[3rdTuesdayInMonth]]=tblBdays[[#This Row],[Birthday 2024]]</f>
        <v>0</v>
      </c>
      <c r="H33" s="284">
        <f>WEEKDAY(tblBdays[[#This Row],[3rdTuesdayInMonth]],2)</f>
        <v>2</v>
      </c>
      <c r="I33" s="289">
        <f>LOOKUP(tblBdays[[#This Row],[Birthday 2024]],tblPeriods[Period])</f>
        <v>45396</v>
      </c>
      <c r="J33" s="316" t="b">
        <f>tblBdays[[#This Row],[Birthday 2024]] &gt;= EOMONTH(tblBdays[[#This Row],[Birthday 2024]],0) - 4</f>
        <v>0</v>
      </c>
      <c r="K33" s="317" t="b">
        <f>DAY(DATE(YEAR(tblBdays[[#This Row],[Birthday 2024]]),MONTH(tblBdays[[#This Row],[Birthday 2024]]) + 6,DAY(tblBdays[[#This Row],[Birthday 2024]]))) = DAY(tblBdays[[#This Row],[Birthday 2024]])</f>
        <v>1</v>
      </c>
      <c r="N33" s="287">
        <f t="shared" si="0"/>
        <v>45375</v>
      </c>
    </row>
    <row r="34" spans="2:14" ht="23.25" customHeight="1">
      <c r="B34" s="61" t="s">
        <v>69</v>
      </c>
      <c r="C34" s="98">
        <v>37317</v>
      </c>
      <c r="D34" s="98">
        <f>EDATE(tblBdays[[#This Row],[Birthday]],12 * (2024 - YEAR(tblBdays[[#This Row],[Birthday]])))</f>
        <v>45353</v>
      </c>
      <c r="E34" s="282" t="b">
        <f>ISNUMBER(tblBdays[[#This Row],[Birthday 2024]])</f>
        <v>1</v>
      </c>
      <c r="F34" s="98" cm="1">
        <f t="array" ref="F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4" s="98" t="b">
        <f>tblBdays[[#This Row],[3rdTuesdayInMonth]]=tblBdays[[#This Row],[Birthday 2024]]</f>
        <v>0</v>
      </c>
      <c r="H34" s="284">
        <f>WEEKDAY(tblBdays[[#This Row],[3rdTuesdayInMonth]],2)</f>
        <v>2</v>
      </c>
      <c r="I34" s="289">
        <f>LOOKUP(tblBdays[[#This Row],[Birthday 2024]],tblPeriods[Period])</f>
        <v>45347</v>
      </c>
      <c r="J34" s="316" t="b">
        <f>tblBdays[[#This Row],[Birthday 2024]] &gt;= EOMONTH(tblBdays[[#This Row],[Birthday 2024]],0) - 4</f>
        <v>0</v>
      </c>
      <c r="K34" s="317" t="b">
        <f>DAY(DATE(YEAR(tblBdays[[#This Row],[Birthday 2024]]),MONTH(tblBdays[[#This Row],[Birthday 2024]]) + 6,DAY(tblBdays[[#This Row],[Birthday 2024]]))) = DAY(tblBdays[[#This Row],[Birthday 2024]])</f>
        <v>1</v>
      </c>
      <c r="N34" s="287">
        <f t="shared" si="0"/>
        <v>45382</v>
      </c>
    </row>
    <row r="35" spans="2:14" ht="23.25" customHeight="1">
      <c r="B35" s="61" t="s">
        <v>70</v>
      </c>
      <c r="C35" s="98">
        <v>36911</v>
      </c>
      <c r="D35" s="98">
        <f>EDATE(tblBdays[[#This Row],[Birthday]],12 * (2024 - YEAR(tblBdays[[#This Row],[Birthday]])))</f>
        <v>45311</v>
      </c>
      <c r="E35" s="282" t="b">
        <f>ISNUMBER(tblBdays[[#This Row],[Birthday 2024]])</f>
        <v>1</v>
      </c>
      <c r="F35" s="98" cm="1">
        <f t="array" ref="F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5" s="98" t="b">
        <f>tblBdays[[#This Row],[3rdTuesdayInMonth]]=tblBdays[[#This Row],[Birthday 2024]]</f>
        <v>0</v>
      </c>
      <c r="H35" s="284">
        <f>WEEKDAY(tblBdays[[#This Row],[3rdTuesdayInMonth]],2)</f>
        <v>2</v>
      </c>
      <c r="I35" s="289">
        <f>LOOKUP(tblBdays[[#This Row],[Birthday 2024]],tblPeriods[Period])</f>
        <v>45305</v>
      </c>
      <c r="J35" s="316" t="b">
        <f>tblBdays[[#This Row],[Birthday 2024]] &gt;= EOMONTH(tblBdays[[#This Row],[Birthday 2024]],0) - 4</f>
        <v>0</v>
      </c>
      <c r="K35" s="317" t="b">
        <f>DAY(DATE(YEAR(tblBdays[[#This Row],[Birthday 2024]]),MONTH(tblBdays[[#This Row],[Birthday 2024]]) + 6,DAY(tblBdays[[#This Row],[Birthday 2024]]))) = DAY(tblBdays[[#This Row],[Birthday 2024]])</f>
        <v>1</v>
      </c>
      <c r="N35" s="287">
        <f t="shared" si="0"/>
        <v>45389</v>
      </c>
    </row>
    <row r="36" spans="2:14" ht="23.25" customHeight="1">
      <c r="B36" s="61" t="s">
        <v>71</v>
      </c>
      <c r="C36" s="98">
        <v>37739</v>
      </c>
      <c r="D36" s="98">
        <f>EDATE(tblBdays[[#This Row],[Birthday]],12 * (2024 - YEAR(tblBdays[[#This Row],[Birthday]])))</f>
        <v>45410</v>
      </c>
      <c r="E36" s="282" t="b">
        <f>ISNUMBER(tblBdays[[#This Row],[Birthday 2024]])</f>
        <v>1</v>
      </c>
      <c r="F36" s="98" cm="1">
        <f t="array" ref="F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6" s="98" t="b">
        <f>tblBdays[[#This Row],[3rdTuesdayInMonth]]=tblBdays[[#This Row],[Birthday 2024]]</f>
        <v>0</v>
      </c>
      <c r="H36" s="284">
        <f>WEEKDAY(tblBdays[[#This Row],[3rdTuesdayInMonth]],2)</f>
        <v>2</v>
      </c>
      <c r="I36" s="289">
        <f>LOOKUP(tblBdays[[#This Row],[Birthday 2024]],tblPeriods[Period])</f>
        <v>45410</v>
      </c>
      <c r="J36" s="316" t="b">
        <f>tblBdays[[#This Row],[Birthday 2024]] &gt;= EOMONTH(tblBdays[[#This Row],[Birthday 2024]],0) - 4</f>
        <v>1</v>
      </c>
      <c r="K36" s="317" t="b">
        <f>DAY(DATE(YEAR(tblBdays[[#This Row],[Birthday 2024]]),MONTH(tblBdays[[#This Row],[Birthday 2024]]) + 6,DAY(tblBdays[[#This Row],[Birthday 2024]]))) = DAY(tblBdays[[#This Row],[Birthday 2024]])</f>
        <v>1</v>
      </c>
      <c r="N36" s="287">
        <f t="shared" si="0"/>
        <v>45396</v>
      </c>
    </row>
    <row r="37" spans="2:14" ht="23.25" customHeight="1">
      <c r="B37" s="61" t="s">
        <v>72</v>
      </c>
      <c r="C37" s="98">
        <v>36949</v>
      </c>
      <c r="D37" s="98">
        <f>EDATE(tblBdays[[#This Row],[Birthday]],12 * (2024 - YEAR(tblBdays[[#This Row],[Birthday]])))</f>
        <v>45349</v>
      </c>
      <c r="E37" s="282" t="b">
        <f>ISNUMBER(tblBdays[[#This Row],[Birthday 2024]])</f>
        <v>1</v>
      </c>
      <c r="F37" s="98" cm="1">
        <f t="array" ref="F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7" s="98" t="b">
        <f>tblBdays[[#This Row],[3rdTuesdayInMonth]]=tblBdays[[#This Row],[Birthday 2024]]</f>
        <v>0</v>
      </c>
      <c r="H37" s="284">
        <f>WEEKDAY(tblBdays[[#This Row],[3rdTuesdayInMonth]],2)</f>
        <v>2</v>
      </c>
      <c r="I37" s="289">
        <f>LOOKUP(tblBdays[[#This Row],[Birthday 2024]],tblPeriods[Period])</f>
        <v>45347</v>
      </c>
      <c r="J37" s="316" t="b">
        <f>tblBdays[[#This Row],[Birthday 2024]] &gt;= EOMONTH(tblBdays[[#This Row],[Birthday 2024]],0) - 4</f>
        <v>1</v>
      </c>
      <c r="K37" s="317" t="b">
        <f>DAY(DATE(YEAR(tblBdays[[#This Row],[Birthday 2024]]),MONTH(tblBdays[[#This Row],[Birthday 2024]]) + 6,DAY(tblBdays[[#This Row],[Birthday 2024]]))) = DAY(tblBdays[[#This Row],[Birthday 2024]])</f>
        <v>1</v>
      </c>
      <c r="N37" s="287">
        <f t="shared" si="0"/>
        <v>45403</v>
      </c>
    </row>
    <row r="38" spans="2:14" ht="23.25" customHeight="1">
      <c r="B38" s="61" t="s">
        <v>73</v>
      </c>
      <c r="C38" s="98">
        <v>37959</v>
      </c>
      <c r="D38" s="98">
        <f>EDATE(tblBdays[[#This Row],[Birthday]],12 * (2024 - YEAR(tblBdays[[#This Row],[Birthday]])))</f>
        <v>45630</v>
      </c>
      <c r="E38" s="282" t="b">
        <f>ISNUMBER(tblBdays[[#This Row],[Birthday 2024]])</f>
        <v>1</v>
      </c>
      <c r="F38" s="98" cm="1">
        <f t="array" ref="F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8" s="98" t="b">
        <f>tblBdays[[#This Row],[3rdTuesdayInMonth]]=tblBdays[[#This Row],[Birthday 2024]]</f>
        <v>0</v>
      </c>
      <c r="H38" s="284">
        <f>WEEKDAY(tblBdays[[#This Row],[3rdTuesdayInMonth]],2)</f>
        <v>2</v>
      </c>
      <c r="I38" s="289">
        <f>LOOKUP(tblBdays[[#This Row],[Birthday 2024]],tblPeriods[Period])</f>
        <v>45627</v>
      </c>
      <c r="J38" s="316" t="b">
        <f>tblBdays[[#This Row],[Birthday 2024]] &gt;= EOMONTH(tblBdays[[#This Row],[Birthday 2024]],0) - 4</f>
        <v>0</v>
      </c>
      <c r="K38" s="317" t="b">
        <f>DAY(DATE(YEAR(tblBdays[[#This Row],[Birthday 2024]]),MONTH(tblBdays[[#This Row],[Birthday 2024]]) + 6,DAY(tblBdays[[#This Row],[Birthday 2024]]))) = DAY(tblBdays[[#This Row],[Birthday 2024]])</f>
        <v>1</v>
      </c>
      <c r="N38" s="287">
        <f t="shared" si="0"/>
        <v>45410</v>
      </c>
    </row>
    <row r="39" spans="2:14" ht="23.25" customHeight="1">
      <c r="B39" s="61" t="s">
        <v>74</v>
      </c>
      <c r="C39" s="98">
        <v>37402</v>
      </c>
      <c r="D39" s="98">
        <f>EDATE(tblBdays[[#This Row],[Birthday]],12 * (2024 - YEAR(tblBdays[[#This Row],[Birthday]])))</f>
        <v>45438</v>
      </c>
      <c r="E39" s="282" t="b">
        <f>ISNUMBER(tblBdays[[#This Row],[Birthday 2024]])</f>
        <v>1</v>
      </c>
      <c r="F39" s="98" cm="1">
        <f t="array" ref="F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9" s="98" t="b">
        <f>tblBdays[[#This Row],[3rdTuesdayInMonth]]=tblBdays[[#This Row],[Birthday 2024]]</f>
        <v>0</v>
      </c>
      <c r="H39" s="284">
        <f>WEEKDAY(tblBdays[[#This Row],[3rdTuesdayInMonth]],2)</f>
        <v>2</v>
      </c>
      <c r="I39" s="289">
        <f>LOOKUP(tblBdays[[#This Row],[Birthday 2024]],tblPeriods[Period])</f>
        <v>45438</v>
      </c>
      <c r="J39" s="316" t="b">
        <f>tblBdays[[#This Row],[Birthday 2024]] &gt;= EOMONTH(tblBdays[[#This Row],[Birthday 2024]],0) - 4</f>
        <v>0</v>
      </c>
      <c r="K39" s="317" t="b">
        <f>DAY(DATE(YEAR(tblBdays[[#This Row],[Birthday 2024]]),MONTH(tblBdays[[#This Row],[Birthday 2024]]) + 6,DAY(tblBdays[[#This Row],[Birthday 2024]]))) = DAY(tblBdays[[#This Row],[Birthday 2024]])</f>
        <v>1</v>
      </c>
      <c r="N39" s="287">
        <f t="shared" si="0"/>
        <v>45417</v>
      </c>
    </row>
    <row r="40" spans="2:14" ht="23.1" customHeight="1">
      <c r="B40" s="61" t="s">
        <v>75</v>
      </c>
      <c r="C40" s="98">
        <v>37398</v>
      </c>
      <c r="D40" s="98">
        <f>EDATE(tblBdays[[#This Row],[Birthday]],12 * (2024 - YEAR(tblBdays[[#This Row],[Birthday]])))</f>
        <v>45434</v>
      </c>
      <c r="E40" s="282" t="b">
        <f>ISNUMBER(tblBdays[[#This Row],[Birthday 2024]])</f>
        <v>1</v>
      </c>
      <c r="F40" s="98" cm="1">
        <f t="array" ref="F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0" s="98" t="b">
        <f>tblBdays[[#This Row],[3rdTuesdayInMonth]]=tblBdays[[#This Row],[Birthday 2024]]</f>
        <v>0</v>
      </c>
      <c r="H40" s="284">
        <f>WEEKDAY(tblBdays[[#This Row],[3rdTuesdayInMonth]],2)</f>
        <v>2</v>
      </c>
      <c r="I40" s="289">
        <f>LOOKUP(tblBdays[[#This Row],[Birthday 2024]],tblPeriods[Period])</f>
        <v>45431</v>
      </c>
      <c r="J40" s="316" t="b">
        <f>tblBdays[[#This Row],[Birthday 2024]] &gt;= EOMONTH(tblBdays[[#This Row],[Birthday 2024]],0) - 4</f>
        <v>0</v>
      </c>
      <c r="K40" s="317" t="b">
        <f>DAY(DATE(YEAR(tblBdays[[#This Row],[Birthday 2024]]),MONTH(tblBdays[[#This Row],[Birthday 2024]]) + 6,DAY(tblBdays[[#This Row],[Birthday 2024]]))) = DAY(tblBdays[[#This Row],[Birthday 2024]])</f>
        <v>1</v>
      </c>
      <c r="N40" s="287">
        <f t="shared" si="0"/>
        <v>45424</v>
      </c>
    </row>
    <row r="41" spans="2:14" ht="23.25" customHeight="1">
      <c r="B41" s="61" t="s">
        <v>76</v>
      </c>
      <c r="C41" s="98">
        <v>38204</v>
      </c>
      <c r="D41" s="98">
        <f>EDATE(tblBdays[[#This Row],[Birthday]],12 * (2024 - YEAR(tblBdays[[#This Row],[Birthday]])))</f>
        <v>45509</v>
      </c>
      <c r="E41" s="282" t="b">
        <f>ISNUMBER(tblBdays[[#This Row],[Birthday 2024]])</f>
        <v>1</v>
      </c>
      <c r="F41" s="98" cm="1">
        <f t="array" ref="F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1" s="98" t="b">
        <f>tblBdays[[#This Row],[3rdTuesdayInMonth]]=tblBdays[[#This Row],[Birthday 2024]]</f>
        <v>0</v>
      </c>
      <c r="H41" s="284">
        <f>WEEKDAY(tblBdays[[#This Row],[3rdTuesdayInMonth]],2)</f>
        <v>2</v>
      </c>
      <c r="I41" s="289">
        <f>LOOKUP(tblBdays[[#This Row],[Birthday 2024]],tblPeriods[Period])</f>
        <v>45508</v>
      </c>
      <c r="J41" s="316" t="b">
        <f>tblBdays[[#This Row],[Birthday 2024]] &gt;= EOMONTH(tblBdays[[#This Row],[Birthday 2024]],0) - 4</f>
        <v>0</v>
      </c>
      <c r="K41" s="317" t="b">
        <f>DAY(DATE(YEAR(tblBdays[[#This Row],[Birthday 2024]]),MONTH(tblBdays[[#This Row],[Birthday 2024]]) + 6,DAY(tblBdays[[#This Row],[Birthday 2024]]))) = DAY(tblBdays[[#This Row],[Birthday 2024]])</f>
        <v>1</v>
      </c>
      <c r="N41" s="287">
        <f t="shared" si="0"/>
        <v>45431</v>
      </c>
    </row>
    <row r="42" spans="2:14" ht="23.25" customHeight="1">
      <c r="B42" s="61" t="s">
        <v>77</v>
      </c>
      <c r="C42" s="98">
        <v>38168</v>
      </c>
      <c r="D42" s="98">
        <f>EDATE(tblBdays[[#This Row],[Birthday]],12 * (2024 - YEAR(tblBdays[[#This Row],[Birthday]])))</f>
        <v>45473</v>
      </c>
      <c r="E42" s="282" t="b">
        <f>ISNUMBER(tblBdays[[#This Row],[Birthday 2024]])</f>
        <v>1</v>
      </c>
      <c r="F42" s="98" cm="1">
        <f t="array" ref="F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2" s="98" t="b">
        <f>tblBdays[[#This Row],[3rdTuesdayInMonth]]=tblBdays[[#This Row],[Birthday 2024]]</f>
        <v>0</v>
      </c>
      <c r="H42" s="284">
        <f>WEEKDAY(tblBdays[[#This Row],[3rdTuesdayInMonth]],2)</f>
        <v>2</v>
      </c>
      <c r="I42" s="289">
        <f>LOOKUP(tblBdays[[#This Row],[Birthday 2024]],tblPeriods[Period])</f>
        <v>45473</v>
      </c>
      <c r="J42" s="316" t="b">
        <f>tblBdays[[#This Row],[Birthday 2024]] &gt;= EOMONTH(tblBdays[[#This Row],[Birthday 2024]],0) - 4</f>
        <v>1</v>
      </c>
      <c r="K42" s="317" t="b">
        <f>DAY(DATE(YEAR(tblBdays[[#This Row],[Birthday 2024]]),MONTH(tblBdays[[#This Row],[Birthday 2024]]) + 6,DAY(tblBdays[[#This Row],[Birthday 2024]]))) = DAY(tblBdays[[#This Row],[Birthday 2024]])</f>
        <v>1</v>
      </c>
      <c r="N42" s="287">
        <f t="shared" si="0"/>
        <v>45438</v>
      </c>
    </row>
    <row r="43" spans="2:14" ht="23.25" customHeight="1">
      <c r="B43" s="61" t="s">
        <v>78</v>
      </c>
      <c r="C43" s="98">
        <v>37587</v>
      </c>
      <c r="D43" s="98">
        <f>EDATE(tblBdays[[#This Row],[Birthday]],12 * (2024 - YEAR(tblBdays[[#This Row],[Birthday]])))</f>
        <v>45623</v>
      </c>
      <c r="E43" s="282" t="b">
        <f>ISNUMBER(tblBdays[[#This Row],[Birthday 2024]])</f>
        <v>1</v>
      </c>
      <c r="F43" s="98" cm="1">
        <f t="array" ref="F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3" s="98" t="b">
        <f>tblBdays[[#This Row],[3rdTuesdayInMonth]]=tblBdays[[#This Row],[Birthday 2024]]</f>
        <v>0</v>
      </c>
      <c r="H43" s="284">
        <f>WEEKDAY(tblBdays[[#This Row],[3rdTuesdayInMonth]],2)</f>
        <v>2</v>
      </c>
      <c r="I43" s="289">
        <f>LOOKUP(tblBdays[[#This Row],[Birthday 2024]],tblPeriods[Period])</f>
        <v>45620</v>
      </c>
      <c r="J43" s="316" t="b">
        <f>tblBdays[[#This Row],[Birthday 2024]] &gt;= EOMONTH(tblBdays[[#This Row],[Birthday 2024]],0) - 4</f>
        <v>1</v>
      </c>
      <c r="K43" s="317" t="b">
        <f>DAY(DATE(YEAR(tblBdays[[#This Row],[Birthday 2024]]),MONTH(tblBdays[[#This Row],[Birthday 2024]]) + 6,DAY(tblBdays[[#This Row],[Birthday 2024]]))) = DAY(tblBdays[[#This Row],[Birthday 2024]])</f>
        <v>1</v>
      </c>
      <c r="N43" s="287">
        <f t="shared" si="0"/>
        <v>45445</v>
      </c>
    </row>
    <row r="44" spans="2:14" ht="23.25" customHeight="1">
      <c r="B44" s="61" t="s">
        <v>79</v>
      </c>
      <c r="C44" s="98">
        <v>37331</v>
      </c>
      <c r="D44" s="98">
        <f>EDATE(tblBdays[[#This Row],[Birthday]],12 * (2024 - YEAR(tblBdays[[#This Row],[Birthday]])))</f>
        <v>45367</v>
      </c>
      <c r="E44" s="282" t="b">
        <f>ISNUMBER(tblBdays[[#This Row],[Birthday 2024]])</f>
        <v>1</v>
      </c>
      <c r="F44" s="98" cm="1">
        <f t="array" ref="F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44" s="98" t="b">
        <f>tblBdays[[#This Row],[3rdTuesdayInMonth]]=tblBdays[[#This Row],[Birthday 2024]]</f>
        <v>0</v>
      </c>
      <c r="H44" s="284">
        <f>WEEKDAY(tblBdays[[#This Row],[3rdTuesdayInMonth]],2)</f>
        <v>2</v>
      </c>
      <c r="I44" s="289">
        <f>LOOKUP(tblBdays[[#This Row],[Birthday 2024]],tblPeriods[Period])</f>
        <v>45361</v>
      </c>
      <c r="J44" s="316" t="b">
        <f>tblBdays[[#This Row],[Birthday 2024]] &gt;= EOMONTH(tblBdays[[#This Row],[Birthday 2024]],0) - 4</f>
        <v>0</v>
      </c>
      <c r="K44" s="317" t="b">
        <f>DAY(DATE(YEAR(tblBdays[[#This Row],[Birthday 2024]]),MONTH(tblBdays[[#This Row],[Birthday 2024]]) + 6,DAY(tblBdays[[#This Row],[Birthday 2024]]))) = DAY(tblBdays[[#This Row],[Birthday 2024]])</f>
        <v>1</v>
      </c>
      <c r="N44" s="287">
        <f t="shared" si="0"/>
        <v>45452</v>
      </c>
    </row>
    <row r="45" spans="2:14" ht="23.25" customHeight="1">
      <c r="B45" s="61" t="s">
        <v>80</v>
      </c>
      <c r="C45" s="98">
        <v>37036</v>
      </c>
      <c r="D45" s="98">
        <f>EDATE(tblBdays[[#This Row],[Birthday]],12 * (2024 - YEAR(tblBdays[[#This Row],[Birthday]])))</f>
        <v>45437</v>
      </c>
      <c r="E45" s="282" t="b">
        <f>ISNUMBER(tblBdays[[#This Row],[Birthday 2024]])</f>
        <v>1</v>
      </c>
      <c r="F45" s="98" cm="1">
        <f t="array" ref="F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5" s="98" t="b">
        <f>tblBdays[[#This Row],[3rdTuesdayInMonth]]=tblBdays[[#This Row],[Birthday 2024]]</f>
        <v>0</v>
      </c>
      <c r="H45" s="284">
        <f>WEEKDAY(tblBdays[[#This Row],[3rdTuesdayInMonth]],2)</f>
        <v>2</v>
      </c>
      <c r="I45" s="289">
        <f>LOOKUP(tblBdays[[#This Row],[Birthday 2024]],tblPeriods[Period])</f>
        <v>45431</v>
      </c>
      <c r="J45" s="316" t="b">
        <f>tblBdays[[#This Row],[Birthday 2024]] &gt;= EOMONTH(tblBdays[[#This Row],[Birthday 2024]],0) - 4</f>
        <v>0</v>
      </c>
      <c r="K45" s="317" t="b">
        <f>DAY(DATE(YEAR(tblBdays[[#This Row],[Birthday 2024]]),MONTH(tblBdays[[#This Row],[Birthday 2024]]) + 6,DAY(tblBdays[[#This Row],[Birthday 2024]]))) = DAY(tblBdays[[#This Row],[Birthday 2024]])</f>
        <v>1</v>
      </c>
      <c r="N45" s="287">
        <f t="shared" si="0"/>
        <v>45459</v>
      </c>
    </row>
    <row r="46" spans="2:14" ht="23.25" customHeight="1">
      <c r="B46" s="61" t="s">
        <v>81</v>
      </c>
      <c r="C46" s="98">
        <v>37413</v>
      </c>
      <c r="D46" s="98">
        <f>EDATE(tblBdays[[#This Row],[Birthday]],12 * (2024 - YEAR(tblBdays[[#This Row],[Birthday]])))</f>
        <v>45449</v>
      </c>
      <c r="E46" s="282" t="b">
        <f>ISNUMBER(tblBdays[[#This Row],[Birthday 2024]])</f>
        <v>1</v>
      </c>
      <c r="F46" s="98" cm="1">
        <f t="array" ref="F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6" s="98" t="b">
        <f>tblBdays[[#This Row],[3rdTuesdayInMonth]]=tblBdays[[#This Row],[Birthday 2024]]</f>
        <v>0</v>
      </c>
      <c r="H46" s="284">
        <f>WEEKDAY(tblBdays[[#This Row],[3rdTuesdayInMonth]],2)</f>
        <v>2</v>
      </c>
      <c r="I46" s="289">
        <f>LOOKUP(tblBdays[[#This Row],[Birthday 2024]],tblPeriods[Period])</f>
        <v>45445</v>
      </c>
      <c r="J46" s="316" t="b">
        <f>tblBdays[[#This Row],[Birthday 2024]] &gt;= EOMONTH(tblBdays[[#This Row],[Birthday 2024]],0) - 4</f>
        <v>0</v>
      </c>
      <c r="K46" s="317" t="b">
        <f>DAY(DATE(YEAR(tblBdays[[#This Row],[Birthday 2024]]),MONTH(tblBdays[[#This Row],[Birthday 2024]]) + 6,DAY(tblBdays[[#This Row],[Birthday 2024]]))) = DAY(tblBdays[[#This Row],[Birthday 2024]])</f>
        <v>1</v>
      </c>
      <c r="N46" s="287">
        <f t="shared" si="0"/>
        <v>45466</v>
      </c>
    </row>
    <row r="47" spans="2:14" ht="23.25" customHeight="1">
      <c r="B47" s="61" t="s">
        <v>82</v>
      </c>
      <c r="C47" s="98">
        <v>37946</v>
      </c>
      <c r="D47" s="98">
        <f>EDATE(tblBdays[[#This Row],[Birthday]],12 * (2024 - YEAR(tblBdays[[#This Row],[Birthday]])))</f>
        <v>45617</v>
      </c>
      <c r="E47" s="282" t="b">
        <f>ISNUMBER(tblBdays[[#This Row],[Birthday 2024]])</f>
        <v>1</v>
      </c>
      <c r="F47" s="98" cm="1">
        <f t="array" ref="F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7" s="98" t="b">
        <f>tblBdays[[#This Row],[3rdTuesdayInMonth]]=tblBdays[[#This Row],[Birthday 2024]]</f>
        <v>0</v>
      </c>
      <c r="H47" s="284">
        <f>WEEKDAY(tblBdays[[#This Row],[3rdTuesdayInMonth]],2)</f>
        <v>2</v>
      </c>
      <c r="I47" s="289">
        <f>LOOKUP(tblBdays[[#This Row],[Birthday 2024]],tblPeriods[Period])</f>
        <v>45613</v>
      </c>
      <c r="J47" s="316" t="b">
        <f>tblBdays[[#This Row],[Birthday 2024]] &gt;= EOMONTH(tblBdays[[#This Row],[Birthday 2024]],0) - 4</f>
        <v>0</v>
      </c>
      <c r="K47" s="317" t="b">
        <f>DAY(DATE(YEAR(tblBdays[[#This Row],[Birthday 2024]]),MONTH(tblBdays[[#This Row],[Birthday 2024]]) + 6,DAY(tblBdays[[#This Row],[Birthday 2024]]))) = DAY(tblBdays[[#This Row],[Birthday 2024]])</f>
        <v>1</v>
      </c>
      <c r="N47" s="287">
        <f t="shared" si="0"/>
        <v>45473</v>
      </c>
    </row>
    <row r="48" spans="2:14" ht="23.25" customHeight="1">
      <c r="B48" s="61" t="s">
        <v>83</v>
      </c>
      <c r="C48" s="98">
        <v>38245</v>
      </c>
      <c r="D48" s="98">
        <f>EDATE(tblBdays[[#This Row],[Birthday]],12 * (2024 - YEAR(tblBdays[[#This Row],[Birthday]])))</f>
        <v>45550</v>
      </c>
      <c r="E48" s="282" t="b">
        <f>ISNUMBER(tblBdays[[#This Row],[Birthday 2024]])</f>
        <v>1</v>
      </c>
      <c r="F48" s="98" cm="1">
        <f t="array" ref="F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8" s="98" t="b">
        <f>tblBdays[[#This Row],[3rdTuesdayInMonth]]=tblBdays[[#This Row],[Birthday 2024]]</f>
        <v>0</v>
      </c>
      <c r="H48" s="284">
        <f>WEEKDAY(tblBdays[[#This Row],[3rdTuesdayInMonth]],2)</f>
        <v>2</v>
      </c>
      <c r="I48" s="289">
        <f>LOOKUP(tblBdays[[#This Row],[Birthday 2024]],tblPeriods[Period])</f>
        <v>45550</v>
      </c>
      <c r="J48" s="316" t="b">
        <f>tblBdays[[#This Row],[Birthday 2024]] &gt;= EOMONTH(tblBdays[[#This Row],[Birthday 2024]],0) - 4</f>
        <v>0</v>
      </c>
      <c r="K48" s="317" t="b">
        <f>DAY(DATE(YEAR(tblBdays[[#This Row],[Birthday 2024]]),MONTH(tblBdays[[#This Row],[Birthday 2024]]) + 6,DAY(tblBdays[[#This Row],[Birthday 2024]]))) = DAY(tblBdays[[#This Row],[Birthday 2024]])</f>
        <v>1</v>
      </c>
      <c r="N48" s="287">
        <f t="shared" si="0"/>
        <v>45480</v>
      </c>
    </row>
    <row r="49" spans="2:14" ht="23.25" customHeight="1">
      <c r="B49" s="61" t="s">
        <v>84</v>
      </c>
      <c r="C49" s="98">
        <v>38014</v>
      </c>
      <c r="D49" s="98">
        <f>EDATE(tblBdays[[#This Row],[Birthday]],12 * (2024 - YEAR(tblBdays[[#This Row],[Birthday]])))</f>
        <v>45319</v>
      </c>
      <c r="E49" s="282" t="b">
        <f>ISNUMBER(tblBdays[[#This Row],[Birthday 2024]])</f>
        <v>1</v>
      </c>
      <c r="F49" s="98" cm="1">
        <f t="array" ref="F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9" s="98" t="b">
        <f>tblBdays[[#This Row],[3rdTuesdayInMonth]]=tblBdays[[#This Row],[Birthday 2024]]</f>
        <v>0</v>
      </c>
      <c r="H49" s="284">
        <f>WEEKDAY(tblBdays[[#This Row],[3rdTuesdayInMonth]],2)</f>
        <v>2</v>
      </c>
      <c r="I49" s="289">
        <f>LOOKUP(tblBdays[[#This Row],[Birthday 2024]],tblPeriods[Period])</f>
        <v>45319</v>
      </c>
      <c r="J49" s="316" t="b">
        <f>tblBdays[[#This Row],[Birthday 2024]] &gt;= EOMONTH(tblBdays[[#This Row],[Birthday 2024]],0) - 4</f>
        <v>1</v>
      </c>
      <c r="K49" s="317" t="b">
        <f>DAY(DATE(YEAR(tblBdays[[#This Row],[Birthday 2024]]),MONTH(tblBdays[[#This Row],[Birthday 2024]]) + 6,DAY(tblBdays[[#This Row],[Birthday 2024]]))) = DAY(tblBdays[[#This Row],[Birthday 2024]])</f>
        <v>1</v>
      </c>
      <c r="N49" s="287">
        <f t="shared" si="0"/>
        <v>45487</v>
      </c>
    </row>
    <row r="50" spans="2:14" ht="23.25" customHeight="1">
      <c r="B50" s="61" t="s">
        <v>85</v>
      </c>
      <c r="C50" s="98">
        <v>37569</v>
      </c>
      <c r="D50" s="98">
        <f>EDATE(tblBdays[[#This Row],[Birthday]],12 * (2024 - YEAR(tblBdays[[#This Row],[Birthday]])))</f>
        <v>45605</v>
      </c>
      <c r="E50" s="282" t="b">
        <f>ISNUMBER(tblBdays[[#This Row],[Birthday 2024]])</f>
        <v>1</v>
      </c>
      <c r="F50" s="98" cm="1">
        <f t="array" ref="F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0" s="98" t="b">
        <f>tblBdays[[#This Row],[3rdTuesdayInMonth]]=tblBdays[[#This Row],[Birthday 2024]]</f>
        <v>0</v>
      </c>
      <c r="H50" s="284">
        <f>WEEKDAY(tblBdays[[#This Row],[3rdTuesdayInMonth]],2)</f>
        <v>2</v>
      </c>
      <c r="I50" s="289">
        <f>LOOKUP(tblBdays[[#This Row],[Birthday 2024]],tblPeriods[Period])</f>
        <v>45599</v>
      </c>
      <c r="J50" s="316" t="b">
        <f>tblBdays[[#This Row],[Birthday 2024]] &gt;= EOMONTH(tblBdays[[#This Row],[Birthday 2024]],0) - 4</f>
        <v>0</v>
      </c>
      <c r="K50" s="317" t="b">
        <f>DAY(DATE(YEAR(tblBdays[[#This Row],[Birthday 2024]]),MONTH(tblBdays[[#This Row],[Birthday 2024]]) + 6,DAY(tblBdays[[#This Row],[Birthday 2024]]))) = DAY(tblBdays[[#This Row],[Birthday 2024]])</f>
        <v>1</v>
      </c>
      <c r="N50" s="287">
        <f t="shared" si="0"/>
        <v>45494</v>
      </c>
    </row>
    <row r="51" spans="2:14" ht="23.25" customHeight="1">
      <c r="B51" s="61" t="s">
        <v>86</v>
      </c>
      <c r="C51" s="98">
        <v>37984</v>
      </c>
      <c r="D51" s="98">
        <f>EDATE(tblBdays[[#This Row],[Birthday]],12 * (2024 - YEAR(tblBdays[[#This Row],[Birthday]])))</f>
        <v>45655</v>
      </c>
      <c r="E51" s="282" t="b">
        <f>ISNUMBER(tblBdays[[#This Row],[Birthday 2024]])</f>
        <v>1</v>
      </c>
      <c r="F51" s="98" cm="1">
        <f t="array" ref="F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1" s="98" t="b">
        <f>tblBdays[[#This Row],[3rdTuesdayInMonth]]=tblBdays[[#This Row],[Birthday 2024]]</f>
        <v>0</v>
      </c>
      <c r="H51" s="284">
        <f>WEEKDAY(tblBdays[[#This Row],[3rdTuesdayInMonth]],2)</f>
        <v>2</v>
      </c>
      <c r="I51" s="289">
        <f>LOOKUP(tblBdays[[#This Row],[Birthday 2024]],tblPeriods[Period])</f>
        <v>45655</v>
      </c>
      <c r="J51" s="316" t="b">
        <f>tblBdays[[#This Row],[Birthday 2024]] &gt;= EOMONTH(tblBdays[[#This Row],[Birthday 2024]],0) - 4</f>
        <v>1</v>
      </c>
      <c r="K51" s="317" t="b">
        <f>DAY(DATE(YEAR(tblBdays[[#This Row],[Birthday 2024]]),MONTH(tblBdays[[#This Row],[Birthday 2024]]) + 6,DAY(tblBdays[[#This Row],[Birthday 2024]]))) = DAY(tblBdays[[#This Row],[Birthday 2024]])</f>
        <v>1</v>
      </c>
      <c r="N51" s="287">
        <f t="shared" si="0"/>
        <v>45501</v>
      </c>
    </row>
    <row r="52" spans="2:14" ht="23.25" customHeight="1">
      <c r="B52" s="61" t="s">
        <v>87</v>
      </c>
      <c r="C52" s="98">
        <v>37451</v>
      </c>
      <c r="D52" s="98">
        <f>EDATE(tblBdays[[#This Row],[Birthday]],12 * (2024 - YEAR(tblBdays[[#This Row],[Birthday]])))</f>
        <v>45487</v>
      </c>
      <c r="E52" s="282" t="b">
        <f>ISNUMBER(tblBdays[[#This Row],[Birthday 2024]])</f>
        <v>1</v>
      </c>
      <c r="F52" s="98" cm="1">
        <f t="array" ref="F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2" s="98" t="b">
        <f>tblBdays[[#This Row],[3rdTuesdayInMonth]]=tblBdays[[#This Row],[Birthday 2024]]</f>
        <v>0</v>
      </c>
      <c r="H52" s="284">
        <f>WEEKDAY(tblBdays[[#This Row],[3rdTuesdayInMonth]],2)</f>
        <v>2</v>
      </c>
      <c r="I52" s="289">
        <f>LOOKUP(tblBdays[[#This Row],[Birthday 2024]],tblPeriods[Period])</f>
        <v>45487</v>
      </c>
      <c r="J52" s="316" t="b">
        <f>tblBdays[[#This Row],[Birthday 2024]] &gt;= EOMONTH(tblBdays[[#This Row],[Birthday 2024]],0) - 4</f>
        <v>0</v>
      </c>
      <c r="K52" s="317" t="b">
        <f>DAY(DATE(YEAR(tblBdays[[#This Row],[Birthday 2024]]),MONTH(tblBdays[[#This Row],[Birthday 2024]]) + 6,DAY(tblBdays[[#This Row],[Birthday 2024]]))) = DAY(tblBdays[[#This Row],[Birthday 2024]])</f>
        <v>1</v>
      </c>
      <c r="N52" s="287">
        <f t="shared" si="0"/>
        <v>45508</v>
      </c>
    </row>
    <row r="53" spans="2:14" ht="23.25" customHeight="1">
      <c r="B53" s="61" t="s">
        <v>88</v>
      </c>
      <c r="C53" s="98">
        <v>38233</v>
      </c>
      <c r="D53" s="98">
        <f>EDATE(tblBdays[[#This Row],[Birthday]],12 * (2024 - YEAR(tblBdays[[#This Row],[Birthday]])))</f>
        <v>45538</v>
      </c>
      <c r="E53" s="282" t="b">
        <f>ISNUMBER(tblBdays[[#This Row],[Birthday 2024]])</f>
        <v>1</v>
      </c>
      <c r="F53" s="98" cm="1">
        <f t="array" ref="F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3" s="98" t="b">
        <f>tblBdays[[#This Row],[3rdTuesdayInMonth]]=tblBdays[[#This Row],[Birthday 2024]]</f>
        <v>0</v>
      </c>
      <c r="H53" s="284">
        <f>WEEKDAY(tblBdays[[#This Row],[3rdTuesdayInMonth]],2)</f>
        <v>2</v>
      </c>
      <c r="I53" s="289">
        <f>LOOKUP(tblBdays[[#This Row],[Birthday 2024]],tblPeriods[Period])</f>
        <v>45536</v>
      </c>
      <c r="J53" s="316" t="b">
        <f>tblBdays[[#This Row],[Birthday 2024]] &gt;= EOMONTH(tblBdays[[#This Row],[Birthday 2024]],0) - 4</f>
        <v>0</v>
      </c>
      <c r="K53" s="317" t="b">
        <f>DAY(DATE(YEAR(tblBdays[[#This Row],[Birthday 2024]]),MONTH(tblBdays[[#This Row],[Birthday 2024]]) + 6,DAY(tblBdays[[#This Row],[Birthday 2024]]))) = DAY(tblBdays[[#This Row],[Birthday 2024]])</f>
        <v>1</v>
      </c>
      <c r="N53" s="287">
        <f t="shared" si="0"/>
        <v>45515</v>
      </c>
    </row>
    <row r="54" spans="2:14" ht="23.25" customHeight="1">
      <c r="B54" s="61" t="s">
        <v>89</v>
      </c>
      <c r="C54" s="98">
        <v>37948</v>
      </c>
      <c r="D54" s="98">
        <f>EDATE(tblBdays[[#This Row],[Birthday]],12 * (2024 - YEAR(tblBdays[[#This Row],[Birthday]])))</f>
        <v>45619</v>
      </c>
      <c r="E54" s="282" t="b">
        <f>ISNUMBER(tblBdays[[#This Row],[Birthday 2024]])</f>
        <v>1</v>
      </c>
      <c r="F54" s="98" cm="1">
        <f t="array" ref="F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4" s="98" t="b">
        <f>tblBdays[[#This Row],[3rdTuesdayInMonth]]=tblBdays[[#This Row],[Birthday 2024]]</f>
        <v>0</v>
      </c>
      <c r="H54" s="284">
        <f>WEEKDAY(tblBdays[[#This Row],[3rdTuesdayInMonth]],2)</f>
        <v>2</v>
      </c>
      <c r="I54" s="289">
        <f>LOOKUP(tblBdays[[#This Row],[Birthday 2024]],tblPeriods[Period])</f>
        <v>45613</v>
      </c>
      <c r="J54" s="316" t="b">
        <f>tblBdays[[#This Row],[Birthday 2024]] &gt;= EOMONTH(tblBdays[[#This Row],[Birthday 2024]],0) - 4</f>
        <v>0</v>
      </c>
      <c r="K54" s="317" t="b">
        <f>DAY(DATE(YEAR(tblBdays[[#This Row],[Birthday 2024]]),MONTH(tblBdays[[#This Row],[Birthday 2024]]) + 6,DAY(tblBdays[[#This Row],[Birthday 2024]]))) = DAY(tblBdays[[#This Row],[Birthday 2024]])</f>
        <v>1</v>
      </c>
      <c r="N54" s="287">
        <f t="shared" si="0"/>
        <v>45522</v>
      </c>
    </row>
    <row r="55" spans="2:14" ht="23.25" customHeight="1">
      <c r="B55" s="61" t="s">
        <v>90</v>
      </c>
      <c r="C55" s="98">
        <v>37453</v>
      </c>
      <c r="D55" s="98">
        <f>EDATE(tblBdays[[#This Row],[Birthday]],12 * (2024 - YEAR(tblBdays[[#This Row],[Birthday]])))</f>
        <v>45489</v>
      </c>
      <c r="E55" s="282" t="b">
        <f>ISNUMBER(tblBdays[[#This Row],[Birthday 2024]])</f>
        <v>1</v>
      </c>
      <c r="F55" s="98" cm="1">
        <f t="array" ref="F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5" s="98" t="b">
        <f>tblBdays[[#This Row],[3rdTuesdayInMonth]]=tblBdays[[#This Row],[Birthday 2024]]</f>
        <v>1</v>
      </c>
      <c r="H55" s="284">
        <f>WEEKDAY(tblBdays[[#This Row],[3rdTuesdayInMonth]],2)</f>
        <v>2</v>
      </c>
      <c r="I55" s="289">
        <f>LOOKUP(tblBdays[[#This Row],[Birthday 2024]],tblPeriods[Period])</f>
        <v>45487</v>
      </c>
      <c r="J55" s="316" t="b">
        <f>tblBdays[[#This Row],[Birthday 2024]] &gt;= EOMONTH(tblBdays[[#This Row],[Birthday 2024]],0) - 4</f>
        <v>0</v>
      </c>
      <c r="K55" s="317" t="b">
        <f>DAY(DATE(YEAR(tblBdays[[#This Row],[Birthday 2024]]),MONTH(tblBdays[[#This Row],[Birthday 2024]]) + 6,DAY(tblBdays[[#This Row],[Birthday 2024]]))) = DAY(tblBdays[[#This Row],[Birthday 2024]])</f>
        <v>1</v>
      </c>
      <c r="N55" s="287">
        <f t="shared" si="0"/>
        <v>45529</v>
      </c>
    </row>
    <row r="56" spans="2:14" ht="23.25" customHeight="1">
      <c r="B56" s="61" t="s">
        <v>91</v>
      </c>
      <c r="C56" s="98">
        <v>37738</v>
      </c>
      <c r="D56" s="98">
        <f>EDATE(tblBdays[[#This Row],[Birthday]],12 * (2024 - YEAR(tblBdays[[#This Row],[Birthday]])))</f>
        <v>45409</v>
      </c>
      <c r="E56" s="282" t="b">
        <f>ISNUMBER(tblBdays[[#This Row],[Birthday 2024]])</f>
        <v>1</v>
      </c>
      <c r="F56" s="98" cm="1">
        <f t="array" ref="F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56" s="98" t="b">
        <f>tblBdays[[#This Row],[3rdTuesdayInMonth]]=tblBdays[[#This Row],[Birthday 2024]]</f>
        <v>0</v>
      </c>
      <c r="H56" s="284">
        <f>WEEKDAY(tblBdays[[#This Row],[3rdTuesdayInMonth]],2)</f>
        <v>2</v>
      </c>
      <c r="I56" s="289">
        <f>LOOKUP(tblBdays[[#This Row],[Birthday 2024]],tblPeriods[Period])</f>
        <v>45403</v>
      </c>
      <c r="J56" s="316" t="b">
        <f>tblBdays[[#This Row],[Birthday 2024]] &gt;= EOMONTH(tblBdays[[#This Row],[Birthday 2024]],0) - 4</f>
        <v>1</v>
      </c>
      <c r="K56" s="317" t="b">
        <f>DAY(DATE(YEAR(tblBdays[[#This Row],[Birthday 2024]]),MONTH(tblBdays[[#This Row],[Birthday 2024]]) + 6,DAY(tblBdays[[#This Row],[Birthday 2024]]))) = DAY(tblBdays[[#This Row],[Birthday 2024]])</f>
        <v>1</v>
      </c>
      <c r="N56" s="287">
        <f t="shared" si="0"/>
        <v>45536</v>
      </c>
    </row>
    <row r="57" spans="2:14" ht="23.25" customHeight="1">
      <c r="B57" s="61" t="s">
        <v>92</v>
      </c>
      <c r="C57" s="98">
        <v>36944</v>
      </c>
      <c r="D57" s="98">
        <f>EDATE(tblBdays[[#This Row],[Birthday]],12 * (2024 - YEAR(tblBdays[[#This Row],[Birthday]])))</f>
        <v>45344</v>
      </c>
      <c r="E57" s="282" t="b">
        <f>ISNUMBER(tblBdays[[#This Row],[Birthday 2024]])</f>
        <v>1</v>
      </c>
      <c r="F57" s="98" cm="1">
        <f t="array" ref="F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7" s="98" t="b">
        <f>tblBdays[[#This Row],[3rdTuesdayInMonth]]=tblBdays[[#This Row],[Birthday 2024]]</f>
        <v>0</v>
      </c>
      <c r="H57" s="284">
        <f>WEEKDAY(tblBdays[[#This Row],[3rdTuesdayInMonth]],2)</f>
        <v>2</v>
      </c>
      <c r="I57" s="289">
        <f>LOOKUP(tblBdays[[#This Row],[Birthday 2024]],tblPeriods[Period])</f>
        <v>45340</v>
      </c>
      <c r="J57" s="316" t="b">
        <f>tblBdays[[#This Row],[Birthday 2024]] &gt;= EOMONTH(tblBdays[[#This Row],[Birthday 2024]],0) - 4</f>
        <v>0</v>
      </c>
      <c r="K57" s="317" t="b">
        <f>DAY(DATE(YEAR(tblBdays[[#This Row],[Birthday 2024]]),MONTH(tblBdays[[#This Row],[Birthday 2024]]) + 6,DAY(tblBdays[[#This Row],[Birthday 2024]]))) = DAY(tblBdays[[#This Row],[Birthday 2024]])</f>
        <v>1</v>
      </c>
      <c r="N57" s="287">
        <f t="shared" si="0"/>
        <v>45543</v>
      </c>
    </row>
    <row r="58" spans="2:14" ht="23.25" customHeight="1">
      <c r="B58" s="61" t="s">
        <v>93</v>
      </c>
      <c r="C58" s="98">
        <v>38187</v>
      </c>
      <c r="D58" s="98">
        <f>EDATE(tblBdays[[#This Row],[Birthday]],12 * (2024 - YEAR(tblBdays[[#This Row],[Birthday]])))</f>
        <v>45492</v>
      </c>
      <c r="E58" s="282" t="b">
        <f>ISNUMBER(tblBdays[[#This Row],[Birthday 2024]])</f>
        <v>1</v>
      </c>
      <c r="F58" s="98" cm="1">
        <f t="array" ref="F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8" s="98" t="b">
        <f>tblBdays[[#This Row],[3rdTuesdayInMonth]]=tblBdays[[#This Row],[Birthday 2024]]</f>
        <v>0</v>
      </c>
      <c r="H58" s="284">
        <f>WEEKDAY(tblBdays[[#This Row],[3rdTuesdayInMonth]],2)</f>
        <v>2</v>
      </c>
      <c r="I58" s="289">
        <f>LOOKUP(tblBdays[[#This Row],[Birthday 2024]],tblPeriods[Period])</f>
        <v>45487</v>
      </c>
      <c r="J58" s="316" t="b">
        <f>tblBdays[[#This Row],[Birthday 2024]] &gt;= EOMONTH(tblBdays[[#This Row],[Birthday 2024]],0) - 4</f>
        <v>0</v>
      </c>
      <c r="K58" s="317" t="b">
        <f>DAY(DATE(YEAR(tblBdays[[#This Row],[Birthday 2024]]),MONTH(tblBdays[[#This Row],[Birthday 2024]]) + 6,DAY(tblBdays[[#This Row],[Birthday 2024]]))) = DAY(tblBdays[[#This Row],[Birthday 2024]])</f>
        <v>1</v>
      </c>
      <c r="N58" s="287">
        <f t="shared" si="0"/>
        <v>45550</v>
      </c>
    </row>
    <row r="59" spans="2:14" ht="23.25" customHeight="1">
      <c r="B59" s="61" t="s">
        <v>94</v>
      </c>
      <c r="C59" s="98">
        <v>37143</v>
      </c>
      <c r="D59" s="98">
        <f>EDATE(tblBdays[[#This Row],[Birthday]],12 * (2024 - YEAR(tblBdays[[#This Row],[Birthday]])))</f>
        <v>45544</v>
      </c>
      <c r="E59" s="282" t="b">
        <f>ISNUMBER(tblBdays[[#This Row],[Birthday 2024]])</f>
        <v>1</v>
      </c>
      <c r="F59" s="98" cm="1">
        <f t="array" ref="F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9" s="98" t="b">
        <f>tblBdays[[#This Row],[3rdTuesdayInMonth]]=tblBdays[[#This Row],[Birthday 2024]]</f>
        <v>0</v>
      </c>
      <c r="H59" s="284">
        <f>WEEKDAY(tblBdays[[#This Row],[3rdTuesdayInMonth]],2)</f>
        <v>2</v>
      </c>
      <c r="I59" s="289">
        <f>LOOKUP(tblBdays[[#This Row],[Birthday 2024]],tblPeriods[Period])</f>
        <v>45543</v>
      </c>
      <c r="J59" s="316" t="b">
        <f>tblBdays[[#This Row],[Birthday 2024]] &gt;= EOMONTH(tblBdays[[#This Row],[Birthday 2024]],0) - 4</f>
        <v>0</v>
      </c>
      <c r="K59" s="317" t="b">
        <f>DAY(DATE(YEAR(tblBdays[[#This Row],[Birthday 2024]]),MONTH(tblBdays[[#This Row],[Birthday 2024]]) + 6,DAY(tblBdays[[#This Row],[Birthday 2024]]))) = DAY(tblBdays[[#This Row],[Birthday 2024]])</f>
        <v>1</v>
      </c>
      <c r="N59" s="287">
        <f t="shared" si="0"/>
        <v>45557</v>
      </c>
    </row>
    <row r="60" spans="2:14" ht="23.25" customHeight="1">
      <c r="B60" s="61" t="s">
        <v>95</v>
      </c>
      <c r="C60" s="98">
        <v>37038</v>
      </c>
      <c r="D60" s="98">
        <f>EDATE(tblBdays[[#This Row],[Birthday]],12 * (2024 - YEAR(tblBdays[[#This Row],[Birthday]])))</f>
        <v>45439</v>
      </c>
      <c r="E60" s="282" t="b">
        <f>ISNUMBER(tblBdays[[#This Row],[Birthday 2024]])</f>
        <v>1</v>
      </c>
      <c r="F60" s="98" cm="1">
        <f t="array" ref="F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0" s="98" t="b">
        <f>tblBdays[[#This Row],[3rdTuesdayInMonth]]=tblBdays[[#This Row],[Birthday 2024]]</f>
        <v>0</v>
      </c>
      <c r="H60" s="284">
        <f>WEEKDAY(tblBdays[[#This Row],[3rdTuesdayInMonth]],2)</f>
        <v>2</v>
      </c>
      <c r="I60" s="289">
        <f>LOOKUP(tblBdays[[#This Row],[Birthday 2024]],tblPeriods[Period])</f>
        <v>45438</v>
      </c>
      <c r="J60" s="316" t="b">
        <f>tblBdays[[#This Row],[Birthday 2024]] &gt;= EOMONTH(tblBdays[[#This Row],[Birthday 2024]],0) - 4</f>
        <v>1</v>
      </c>
      <c r="K60" s="317" t="b">
        <f>DAY(DATE(YEAR(tblBdays[[#This Row],[Birthday 2024]]),MONTH(tblBdays[[#This Row],[Birthday 2024]]) + 6,DAY(tblBdays[[#This Row],[Birthday 2024]]))) = DAY(tblBdays[[#This Row],[Birthday 2024]])</f>
        <v>1</v>
      </c>
      <c r="N60" s="287">
        <f t="shared" si="0"/>
        <v>45564</v>
      </c>
    </row>
    <row r="61" spans="2:14" ht="23.25" customHeight="1">
      <c r="B61" s="61" t="s">
        <v>96</v>
      </c>
      <c r="C61" s="98">
        <v>36932</v>
      </c>
      <c r="D61" s="98">
        <f>EDATE(tblBdays[[#This Row],[Birthday]],12 * (2024 - YEAR(tblBdays[[#This Row],[Birthday]])))</f>
        <v>45332</v>
      </c>
      <c r="E61" s="282" t="b">
        <f>ISNUMBER(tblBdays[[#This Row],[Birthday 2024]])</f>
        <v>1</v>
      </c>
      <c r="F61" s="98" cm="1">
        <f t="array" ref="F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1" s="98" t="b">
        <f>tblBdays[[#This Row],[3rdTuesdayInMonth]]=tblBdays[[#This Row],[Birthday 2024]]</f>
        <v>0</v>
      </c>
      <c r="H61" s="284">
        <f>WEEKDAY(tblBdays[[#This Row],[3rdTuesdayInMonth]],2)</f>
        <v>2</v>
      </c>
      <c r="I61" s="289">
        <f>LOOKUP(tblBdays[[#This Row],[Birthday 2024]],tblPeriods[Period])</f>
        <v>45326</v>
      </c>
      <c r="J61" s="316" t="b">
        <f>tblBdays[[#This Row],[Birthday 2024]] &gt;= EOMONTH(tblBdays[[#This Row],[Birthday 2024]],0) - 4</f>
        <v>0</v>
      </c>
      <c r="K61" s="317" t="b">
        <f>DAY(DATE(YEAR(tblBdays[[#This Row],[Birthday 2024]]),MONTH(tblBdays[[#This Row],[Birthday 2024]]) + 6,DAY(tblBdays[[#This Row],[Birthday 2024]]))) = DAY(tblBdays[[#This Row],[Birthday 2024]])</f>
        <v>1</v>
      </c>
      <c r="N61" s="287">
        <f t="shared" si="0"/>
        <v>45571</v>
      </c>
    </row>
    <row r="62" spans="2:14" ht="23.25" customHeight="1">
      <c r="B62" s="61" t="s">
        <v>97</v>
      </c>
      <c r="C62" s="98">
        <v>36919</v>
      </c>
      <c r="D62" s="98">
        <f>EDATE(tblBdays[[#This Row],[Birthday]],12 * (2024 - YEAR(tblBdays[[#This Row],[Birthday]])))</f>
        <v>45319</v>
      </c>
      <c r="E62" s="282" t="b">
        <f>ISNUMBER(tblBdays[[#This Row],[Birthday 2024]])</f>
        <v>1</v>
      </c>
      <c r="F62" s="98" cm="1">
        <f t="array" ref="F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62" s="98" t="b">
        <f>tblBdays[[#This Row],[3rdTuesdayInMonth]]=tblBdays[[#This Row],[Birthday 2024]]</f>
        <v>0</v>
      </c>
      <c r="H62" s="284">
        <f>WEEKDAY(tblBdays[[#This Row],[3rdTuesdayInMonth]],2)</f>
        <v>2</v>
      </c>
      <c r="I62" s="289">
        <f>LOOKUP(tblBdays[[#This Row],[Birthday 2024]],tblPeriods[Period])</f>
        <v>45319</v>
      </c>
      <c r="J62" s="316" t="b">
        <f>tblBdays[[#This Row],[Birthday 2024]] &gt;= EOMONTH(tblBdays[[#This Row],[Birthday 2024]],0) - 4</f>
        <v>1</v>
      </c>
      <c r="K62" s="317" t="b">
        <f>DAY(DATE(YEAR(tblBdays[[#This Row],[Birthday 2024]]),MONTH(tblBdays[[#This Row],[Birthday 2024]]) + 6,DAY(tblBdays[[#This Row],[Birthday 2024]]))) = DAY(tblBdays[[#This Row],[Birthday 2024]])</f>
        <v>1</v>
      </c>
      <c r="N62" s="287">
        <f t="shared" si="0"/>
        <v>45578</v>
      </c>
    </row>
    <row r="63" spans="2:14" ht="23.25" customHeight="1">
      <c r="B63" s="61" t="s">
        <v>98</v>
      </c>
      <c r="C63" s="98">
        <v>38315</v>
      </c>
      <c r="D63" s="98">
        <f>EDATE(tblBdays[[#This Row],[Birthday]],12 * (2024 - YEAR(tblBdays[[#This Row],[Birthday]])))</f>
        <v>45620</v>
      </c>
      <c r="E63" s="282" t="b">
        <f>ISNUMBER(tblBdays[[#This Row],[Birthday 2024]])</f>
        <v>1</v>
      </c>
      <c r="F63" s="98" cm="1">
        <f t="array" ref="F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63" s="98" t="b">
        <f>tblBdays[[#This Row],[3rdTuesdayInMonth]]=tblBdays[[#This Row],[Birthday 2024]]</f>
        <v>0</v>
      </c>
      <c r="H63" s="284">
        <f>WEEKDAY(tblBdays[[#This Row],[3rdTuesdayInMonth]],2)</f>
        <v>2</v>
      </c>
      <c r="I63" s="289">
        <f>LOOKUP(tblBdays[[#This Row],[Birthday 2024]],tblPeriods[Period])</f>
        <v>45620</v>
      </c>
      <c r="J63" s="316" t="b">
        <f>tblBdays[[#This Row],[Birthday 2024]] &gt;= EOMONTH(tblBdays[[#This Row],[Birthday 2024]],0) - 4</f>
        <v>0</v>
      </c>
      <c r="K63" s="317" t="b">
        <f>DAY(DATE(YEAR(tblBdays[[#This Row],[Birthday 2024]]),MONTH(tblBdays[[#This Row],[Birthday 2024]]) + 6,DAY(tblBdays[[#This Row],[Birthday 2024]]))) = DAY(tblBdays[[#This Row],[Birthday 2024]])</f>
        <v>1</v>
      </c>
      <c r="N63" s="287">
        <f t="shared" si="0"/>
        <v>45585</v>
      </c>
    </row>
    <row r="64" spans="2:14" ht="23.25" customHeight="1">
      <c r="B64" s="61" t="s">
        <v>99</v>
      </c>
      <c r="C64" s="98">
        <v>38058</v>
      </c>
      <c r="D64" s="98">
        <f>EDATE(tblBdays[[#This Row],[Birthday]],12 * (2024 - YEAR(tblBdays[[#This Row],[Birthday]])))</f>
        <v>45363</v>
      </c>
      <c r="E64" s="282" t="b">
        <f>ISNUMBER(tblBdays[[#This Row],[Birthday 2024]])</f>
        <v>1</v>
      </c>
      <c r="F64" s="98" cm="1">
        <f t="array" ref="F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4" s="98" t="b">
        <f>tblBdays[[#This Row],[3rdTuesdayInMonth]]=tblBdays[[#This Row],[Birthday 2024]]</f>
        <v>0</v>
      </c>
      <c r="H64" s="284">
        <f>WEEKDAY(tblBdays[[#This Row],[3rdTuesdayInMonth]],2)</f>
        <v>2</v>
      </c>
      <c r="I64" s="289">
        <f>LOOKUP(tblBdays[[#This Row],[Birthday 2024]],tblPeriods[Period])</f>
        <v>45361</v>
      </c>
      <c r="J64" s="316" t="b">
        <f>tblBdays[[#This Row],[Birthday 2024]] &gt;= EOMONTH(tblBdays[[#This Row],[Birthday 2024]],0) - 4</f>
        <v>0</v>
      </c>
      <c r="K64" s="317" t="b">
        <f>DAY(DATE(YEAR(tblBdays[[#This Row],[Birthday 2024]]),MONTH(tblBdays[[#This Row],[Birthday 2024]]) + 6,DAY(tblBdays[[#This Row],[Birthday 2024]]))) = DAY(tblBdays[[#This Row],[Birthday 2024]])</f>
        <v>1</v>
      </c>
      <c r="N64" s="287">
        <f t="shared" si="0"/>
        <v>45592</v>
      </c>
    </row>
    <row r="65" spans="1:14" ht="23.25" customHeight="1">
      <c r="B65" s="61" t="s">
        <v>100</v>
      </c>
      <c r="C65" s="98">
        <v>36934</v>
      </c>
      <c r="D65" s="98">
        <f>EDATE(tblBdays[[#This Row],[Birthday]],12 * (2024 - YEAR(tblBdays[[#This Row],[Birthday]])))</f>
        <v>45334</v>
      </c>
      <c r="E65" s="282" t="b">
        <f>ISNUMBER(tblBdays[[#This Row],[Birthday 2024]])</f>
        <v>1</v>
      </c>
      <c r="F65" s="98" cm="1">
        <f t="array" ref="F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5" s="98" t="b">
        <f>tblBdays[[#This Row],[3rdTuesdayInMonth]]=tblBdays[[#This Row],[Birthday 2024]]</f>
        <v>0</v>
      </c>
      <c r="H65" s="284">
        <f>WEEKDAY(tblBdays[[#This Row],[3rdTuesdayInMonth]],2)</f>
        <v>2</v>
      </c>
      <c r="I65" s="289">
        <f>LOOKUP(tblBdays[[#This Row],[Birthday 2024]],tblPeriods[Period])</f>
        <v>45333</v>
      </c>
      <c r="J65" s="316" t="b">
        <f>tblBdays[[#This Row],[Birthday 2024]] &gt;= EOMONTH(tblBdays[[#This Row],[Birthday 2024]],0) - 4</f>
        <v>0</v>
      </c>
      <c r="K65" s="317" t="b">
        <f>DAY(DATE(YEAR(tblBdays[[#This Row],[Birthday 2024]]),MONTH(tblBdays[[#This Row],[Birthday 2024]]) + 6,DAY(tblBdays[[#This Row],[Birthday 2024]]))) = DAY(tblBdays[[#This Row],[Birthday 2024]])</f>
        <v>1</v>
      </c>
      <c r="N65" s="287">
        <f t="shared" si="0"/>
        <v>45599</v>
      </c>
    </row>
    <row r="66" spans="1:14" ht="23.25" customHeight="1">
      <c r="B66" s="61" t="s">
        <v>101</v>
      </c>
      <c r="C66" s="98">
        <v>38092</v>
      </c>
      <c r="D66" s="98">
        <f>EDATE(tblBdays[[#This Row],[Birthday]],12 * (2024 - YEAR(tblBdays[[#This Row],[Birthday]])))</f>
        <v>45397</v>
      </c>
      <c r="E66" s="282" t="b">
        <f>ISNUMBER(tblBdays[[#This Row],[Birthday 2024]])</f>
        <v>1</v>
      </c>
      <c r="F66" s="98" cm="1">
        <f t="array" ref="F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6" s="98" t="b">
        <f>tblBdays[[#This Row],[3rdTuesdayInMonth]]=tblBdays[[#This Row],[Birthday 2024]]</f>
        <v>0</v>
      </c>
      <c r="H66" s="284">
        <f>WEEKDAY(tblBdays[[#This Row],[3rdTuesdayInMonth]],2)</f>
        <v>2</v>
      </c>
      <c r="I66" s="289">
        <f>LOOKUP(tblBdays[[#This Row],[Birthday 2024]],tblPeriods[Period])</f>
        <v>45396</v>
      </c>
      <c r="J66" s="316" t="b">
        <f>tblBdays[[#This Row],[Birthday 2024]] &gt;= EOMONTH(tblBdays[[#This Row],[Birthday 2024]],0) - 4</f>
        <v>0</v>
      </c>
      <c r="K66" s="317" t="b">
        <f>DAY(DATE(YEAR(tblBdays[[#This Row],[Birthday 2024]]),MONTH(tblBdays[[#This Row],[Birthday 2024]]) + 6,DAY(tblBdays[[#This Row],[Birthday 2024]]))) = DAY(tblBdays[[#This Row],[Birthday 2024]])</f>
        <v>1</v>
      </c>
      <c r="N66" s="287">
        <f t="shared" si="0"/>
        <v>45606</v>
      </c>
    </row>
    <row r="67" spans="1:14" ht="23.25" customHeight="1">
      <c r="B67" s="61" t="s">
        <v>102</v>
      </c>
      <c r="C67" s="98">
        <v>37617</v>
      </c>
      <c r="D67" s="98">
        <f>EDATE(tblBdays[[#This Row],[Birthday]],12 * (2024 - YEAR(tblBdays[[#This Row],[Birthday]])))</f>
        <v>45653</v>
      </c>
      <c r="E67" s="282" t="b">
        <f>ISNUMBER(tblBdays[[#This Row],[Birthday 2024]])</f>
        <v>1</v>
      </c>
      <c r="F67" s="98" cm="1">
        <f t="array" ref="F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7" s="98" t="b">
        <f>tblBdays[[#This Row],[3rdTuesdayInMonth]]=tblBdays[[#This Row],[Birthday 2024]]</f>
        <v>0</v>
      </c>
      <c r="H67" s="284">
        <f>WEEKDAY(tblBdays[[#This Row],[3rdTuesdayInMonth]],2)</f>
        <v>2</v>
      </c>
      <c r="I67" s="289">
        <f>LOOKUP(tblBdays[[#This Row],[Birthday 2024]],tblPeriods[Period])</f>
        <v>45648</v>
      </c>
      <c r="J67" s="316" t="b">
        <f>tblBdays[[#This Row],[Birthday 2024]] &gt;= EOMONTH(tblBdays[[#This Row],[Birthday 2024]],0) - 4</f>
        <v>1</v>
      </c>
      <c r="K67" s="317" t="b">
        <f>DAY(DATE(YEAR(tblBdays[[#This Row],[Birthday 2024]]),MONTH(tblBdays[[#This Row],[Birthday 2024]]) + 6,DAY(tblBdays[[#This Row],[Birthday 2024]]))) = DAY(tblBdays[[#This Row],[Birthday 2024]])</f>
        <v>1</v>
      </c>
      <c r="N67" s="287">
        <f t="shared" si="0"/>
        <v>45613</v>
      </c>
    </row>
    <row r="68" spans="1:14" ht="23.25" customHeight="1">
      <c r="B68" s="61" t="s">
        <v>103</v>
      </c>
      <c r="C68" s="98">
        <v>37180</v>
      </c>
      <c r="D68" s="98">
        <f>EDATE(tblBdays[[#This Row],[Birthday]],12 * (2024 - YEAR(tblBdays[[#This Row],[Birthday]])))</f>
        <v>45581</v>
      </c>
      <c r="E68" s="282" t="b">
        <f>ISNUMBER(tblBdays[[#This Row],[Birthday 2024]])</f>
        <v>1</v>
      </c>
      <c r="F68" s="98" cm="1">
        <f t="array" ref="F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8" s="98" t="b">
        <f>tblBdays[[#This Row],[3rdTuesdayInMonth]]=tblBdays[[#This Row],[Birthday 2024]]</f>
        <v>0</v>
      </c>
      <c r="H68" s="284">
        <f>WEEKDAY(tblBdays[[#This Row],[3rdTuesdayInMonth]],2)</f>
        <v>2</v>
      </c>
      <c r="I68" s="289">
        <f>LOOKUP(tblBdays[[#This Row],[Birthday 2024]],tblPeriods[Period])</f>
        <v>45578</v>
      </c>
      <c r="J68" s="316" t="b">
        <f>tblBdays[[#This Row],[Birthday 2024]] &gt;= EOMONTH(tblBdays[[#This Row],[Birthday 2024]],0) - 4</f>
        <v>0</v>
      </c>
      <c r="K68" s="317" t="b">
        <f>DAY(DATE(YEAR(tblBdays[[#This Row],[Birthday 2024]]),MONTH(tblBdays[[#This Row],[Birthday 2024]]) + 6,DAY(tblBdays[[#This Row],[Birthday 2024]]))) = DAY(tblBdays[[#This Row],[Birthday 2024]])</f>
        <v>1</v>
      </c>
      <c r="N68" s="287">
        <f t="shared" si="0"/>
        <v>45620</v>
      </c>
    </row>
    <row r="69" spans="1:14" ht="23.25" customHeight="1">
      <c r="B69" s="61" t="s">
        <v>104</v>
      </c>
      <c r="C69" s="98">
        <v>37754</v>
      </c>
      <c r="D69" s="98">
        <f>EDATE(tblBdays[[#This Row],[Birthday]],12 * (2024 - YEAR(tblBdays[[#This Row],[Birthday]])))</f>
        <v>45425</v>
      </c>
      <c r="E69" s="282" t="b">
        <f>ISNUMBER(tblBdays[[#This Row],[Birthday 2024]])</f>
        <v>1</v>
      </c>
      <c r="F69" s="98" cm="1">
        <f t="array" ref="F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9" s="98" t="b">
        <f>tblBdays[[#This Row],[3rdTuesdayInMonth]]=tblBdays[[#This Row],[Birthday 2024]]</f>
        <v>0</v>
      </c>
      <c r="H69" s="284">
        <f>WEEKDAY(tblBdays[[#This Row],[3rdTuesdayInMonth]],2)</f>
        <v>2</v>
      </c>
      <c r="I69" s="289">
        <f>LOOKUP(tblBdays[[#This Row],[Birthday 2024]],tblPeriods[Period])</f>
        <v>45424</v>
      </c>
      <c r="J69" s="316" t="b">
        <f>tblBdays[[#This Row],[Birthday 2024]] &gt;= EOMONTH(tblBdays[[#This Row],[Birthday 2024]],0) - 4</f>
        <v>0</v>
      </c>
      <c r="K69" s="317" t="b">
        <f>DAY(DATE(YEAR(tblBdays[[#This Row],[Birthday 2024]]),MONTH(tblBdays[[#This Row],[Birthday 2024]]) + 6,DAY(tblBdays[[#This Row],[Birthday 2024]]))) = DAY(tblBdays[[#This Row],[Birthday 2024]])</f>
        <v>1</v>
      </c>
      <c r="N69" s="287">
        <f t="shared" si="0"/>
        <v>45627</v>
      </c>
    </row>
    <row r="70" spans="1:14" ht="23.25" customHeight="1">
      <c r="B70" s="61" t="s">
        <v>105</v>
      </c>
      <c r="C70" s="98">
        <v>38182</v>
      </c>
      <c r="D70" s="98">
        <f>EDATE(tblBdays[[#This Row],[Birthday]],12 * (2024 - YEAR(tblBdays[[#This Row],[Birthday]])))</f>
        <v>45487</v>
      </c>
      <c r="E70" s="282" t="b">
        <f>ISNUMBER(tblBdays[[#This Row],[Birthday 2024]])</f>
        <v>1</v>
      </c>
      <c r="F70" s="98" cm="1">
        <f t="array" ref="F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0" s="98" t="b">
        <f>tblBdays[[#This Row],[3rdTuesdayInMonth]]=tblBdays[[#This Row],[Birthday 2024]]</f>
        <v>0</v>
      </c>
      <c r="H70" s="284">
        <f>WEEKDAY(tblBdays[[#This Row],[3rdTuesdayInMonth]],2)</f>
        <v>2</v>
      </c>
      <c r="I70" s="289">
        <f>LOOKUP(tblBdays[[#This Row],[Birthday 2024]],tblPeriods[Period])</f>
        <v>45487</v>
      </c>
      <c r="J70" s="316" t="b">
        <f>tblBdays[[#This Row],[Birthday 2024]] &gt;= EOMONTH(tblBdays[[#This Row],[Birthday 2024]],0) - 4</f>
        <v>0</v>
      </c>
      <c r="K70" s="317" t="b">
        <f>DAY(DATE(YEAR(tblBdays[[#This Row],[Birthday 2024]]),MONTH(tblBdays[[#This Row],[Birthday 2024]]) + 6,DAY(tblBdays[[#This Row],[Birthday 2024]]))) = DAY(tblBdays[[#This Row],[Birthday 2024]])</f>
        <v>1</v>
      </c>
      <c r="N70" s="287">
        <f t="shared" si="0"/>
        <v>45634</v>
      </c>
    </row>
    <row r="71" spans="1:14" ht="23.25" customHeight="1">
      <c r="B71" s="61" t="s">
        <v>106</v>
      </c>
      <c r="C71" s="98">
        <v>37298</v>
      </c>
      <c r="D71" s="98">
        <f>EDATE(tblBdays[[#This Row],[Birthday]],12 * (2024 - YEAR(tblBdays[[#This Row],[Birthday]])))</f>
        <v>45333</v>
      </c>
      <c r="E71" s="282" t="b">
        <f>ISNUMBER(tblBdays[[#This Row],[Birthday 2024]])</f>
        <v>1</v>
      </c>
      <c r="F71" s="98" cm="1">
        <f t="array" ref="F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1" s="98" t="b">
        <f>tblBdays[[#This Row],[3rdTuesdayInMonth]]=tblBdays[[#This Row],[Birthday 2024]]</f>
        <v>0</v>
      </c>
      <c r="H71" s="284">
        <f>WEEKDAY(tblBdays[[#This Row],[3rdTuesdayInMonth]],2)</f>
        <v>2</v>
      </c>
      <c r="I71" s="289">
        <f>LOOKUP(tblBdays[[#This Row],[Birthday 2024]],tblPeriods[Period])</f>
        <v>45333</v>
      </c>
      <c r="J71" s="316" t="b">
        <f>tblBdays[[#This Row],[Birthday 2024]] &gt;= EOMONTH(tblBdays[[#This Row],[Birthday 2024]],0) - 4</f>
        <v>0</v>
      </c>
      <c r="K71" s="317" t="b">
        <f>DAY(DATE(YEAR(tblBdays[[#This Row],[Birthday 2024]]),MONTH(tblBdays[[#This Row],[Birthday 2024]]) + 6,DAY(tblBdays[[#This Row],[Birthday 2024]]))) = DAY(tblBdays[[#This Row],[Birthday 2024]])</f>
        <v>1</v>
      </c>
      <c r="N71" s="287">
        <f t="shared" si="0"/>
        <v>45641</v>
      </c>
    </row>
    <row r="72" spans="1:14" s="16" customFormat="1" ht="23.25" customHeight="1">
      <c r="A72" s="1"/>
      <c r="B72" s="61" t="s">
        <v>107</v>
      </c>
      <c r="C72" s="98">
        <v>38257</v>
      </c>
      <c r="D72" s="98">
        <f>EDATE(tblBdays[[#This Row],[Birthday]],12 * (2024 - YEAR(tblBdays[[#This Row],[Birthday]])))</f>
        <v>45562</v>
      </c>
      <c r="E72" s="282" t="b">
        <f>ISNUMBER(tblBdays[[#This Row],[Birthday 2024]])</f>
        <v>1</v>
      </c>
      <c r="F72" s="98" cm="1">
        <f t="array" ref="F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2" s="98" t="b">
        <f>tblBdays[[#This Row],[3rdTuesdayInMonth]]=tblBdays[[#This Row],[Birthday 2024]]</f>
        <v>0</v>
      </c>
      <c r="H72" s="284">
        <f>WEEKDAY(tblBdays[[#This Row],[3rdTuesdayInMonth]],2)</f>
        <v>2</v>
      </c>
      <c r="I72" s="289">
        <f>LOOKUP(tblBdays[[#This Row],[Birthday 2024]],tblPeriods[Period])</f>
        <v>45557</v>
      </c>
      <c r="J72" s="316" t="b">
        <f>tblBdays[[#This Row],[Birthday 2024]] &gt;= EOMONTH(tblBdays[[#This Row],[Birthday 2024]],0) - 4</f>
        <v>1</v>
      </c>
      <c r="K72" s="317" t="b">
        <f>DAY(DATE(YEAR(tblBdays[[#This Row],[Birthday 2024]]),MONTH(tblBdays[[#This Row],[Birthday 2024]]) + 6,DAY(tblBdays[[#This Row],[Birthday 2024]]))) = DAY(tblBdays[[#This Row],[Birthday 2024]])</f>
        <v>1</v>
      </c>
      <c r="N72" s="287">
        <f t="shared" si="0"/>
        <v>45648</v>
      </c>
    </row>
    <row r="73" spans="1:14" s="16" customFormat="1" ht="23.25" customHeight="1">
      <c r="A73" s="1"/>
      <c r="B73" s="61" t="s">
        <v>108</v>
      </c>
      <c r="C73" s="98">
        <v>37018</v>
      </c>
      <c r="D73" s="98">
        <f>EDATE(tblBdays[[#This Row],[Birthday]],12 * (2024 - YEAR(tblBdays[[#This Row],[Birthday]])))</f>
        <v>45419</v>
      </c>
      <c r="E73" s="282" t="b">
        <f>ISNUMBER(tblBdays[[#This Row],[Birthday 2024]])</f>
        <v>1</v>
      </c>
      <c r="F73" s="98" cm="1">
        <f t="array" ref="F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3" s="98" t="b">
        <f>tblBdays[[#This Row],[3rdTuesdayInMonth]]=tblBdays[[#This Row],[Birthday 2024]]</f>
        <v>0</v>
      </c>
      <c r="H73" s="284">
        <f>WEEKDAY(tblBdays[[#This Row],[3rdTuesdayInMonth]],2)</f>
        <v>2</v>
      </c>
      <c r="I73" s="289">
        <f>LOOKUP(tblBdays[[#This Row],[Birthday 2024]],tblPeriods[Period])</f>
        <v>45417</v>
      </c>
      <c r="J73" s="316" t="b">
        <f>tblBdays[[#This Row],[Birthday 2024]] &gt;= EOMONTH(tblBdays[[#This Row],[Birthday 2024]],0) - 4</f>
        <v>0</v>
      </c>
      <c r="K73" s="317" t="b">
        <f>DAY(DATE(YEAR(tblBdays[[#This Row],[Birthday 2024]]),MONTH(tblBdays[[#This Row],[Birthday 2024]]) + 6,DAY(tblBdays[[#This Row],[Birthday 2024]]))) = DAY(tblBdays[[#This Row],[Birthday 2024]])</f>
        <v>1</v>
      </c>
      <c r="N73" s="287">
        <f t="shared" si="0"/>
        <v>45655</v>
      </c>
    </row>
    <row r="74" spans="1:14" s="16" customFormat="1" ht="23.25" customHeight="1">
      <c r="A74" s="1"/>
      <c r="B74" s="61" t="s">
        <v>109</v>
      </c>
      <c r="C74" s="98">
        <v>37637</v>
      </c>
      <c r="D74" s="98">
        <f>EDATE(tblBdays[[#This Row],[Birthday]],12 * (2024 - YEAR(tblBdays[[#This Row],[Birthday]])))</f>
        <v>45307</v>
      </c>
      <c r="E74" s="282" t="b">
        <f>ISNUMBER(tblBdays[[#This Row],[Birthday 2024]])</f>
        <v>1</v>
      </c>
      <c r="F74" s="98" cm="1">
        <f t="array" ref="F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4" s="98" t="b">
        <f>tblBdays[[#This Row],[3rdTuesdayInMonth]]=tblBdays[[#This Row],[Birthday 2024]]</f>
        <v>1</v>
      </c>
      <c r="H74" s="284">
        <f>WEEKDAY(tblBdays[[#This Row],[3rdTuesdayInMonth]],2)</f>
        <v>2</v>
      </c>
      <c r="I74" s="289">
        <f>LOOKUP(tblBdays[[#This Row],[Birthday 2024]],tblPeriods[Period])</f>
        <v>45305</v>
      </c>
      <c r="J74" s="316" t="b">
        <f>tblBdays[[#This Row],[Birthday 2024]] &gt;= EOMONTH(tblBdays[[#This Row],[Birthday 2024]],0) - 4</f>
        <v>0</v>
      </c>
      <c r="K74" s="317" t="b">
        <f>DAY(DATE(YEAR(tblBdays[[#This Row],[Birthday 2024]]),MONTH(tblBdays[[#This Row],[Birthday 2024]]) + 6,DAY(tblBdays[[#This Row],[Birthday 2024]]))) = DAY(tblBdays[[#This Row],[Birthday 2024]])</f>
        <v>1</v>
      </c>
      <c r="N74" s="287">
        <f t="shared" si="0"/>
        <v>45662</v>
      </c>
    </row>
    <row r="75" spans="1:14" s="16" customFormat="1" ht="23.25" customHeight="1">
      <c r="A75" s="1"/>
      <c r="B75" s="61" t="s">
        <v>110</v>
      </c>
      <c r="C75" s="98">
        <v>37654</v>
      </c>
      <c r="D75" s="98">
        <f>EDATE(tblBdays[[#This Row],[Birthday]],12 * (2024 - YEAR(tblBdays[[#This Row],[Birthday]])))</f>
        <v>45324</v>
      </c>
      <c r="E75" s="282" t="b">
        <f>ISNUMBER(tblBdays[[#This Row],[Birthday 2024]])</f>
        <v>1</v>
      </c>
      <c r="F75" s="98" cm="1">
        <f t="array" ref="F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5" s="98" t="b">
        <f>tblBdays[[#This Row],[3rdTuesdayInMonth]]=tblBdays[[#This Row],[Birthday 2024]]</f>
        <v>0</v>
      </c>
      <c r="H75" s="284">
        <f>WEEKDAY(tblBdays[[#This Row],[3rdTuesdayInMonth]],2)</f>
        <v>2</v>
      </c>
      <c r="I75" s="289">
        <f>LOOKUP(tblBdays[[#This Row],[Birthday 2024]],tblPeriods[Period])</f>
        <v>45319</v>
      </c>
      <c r="J75" s="316" t="b">
        <f>tblBdays[[#This Row],[Birthday 2024]] &gt;= EOMONTH(tblBdays[[#This Row],[Birthday 2024]],0) - 4</f>
        <v>0</v>
      </c>
      <c r="K75" s="317" t="b">
        <f>DAY(DATE(YEAR(tblBdays[[#This Row],[Birthday 2024]]),MONTH(tblBdays[[#This Row],[Birthday 2024]]) + 6,DAY(tblBdays[[#This Row],[Birthday 2024]]))) = DAY(tblBdays[[#This Row],[Birthday 2024]])</f>
        <v>1</v>
      </c>
    </row>
    <row r="76" spans="1:14" s="16" customFormat="1" ht="23.25" customHeight="1">
      <c r="A76" s="1"/>
      <c r="B76" s="61" t="s">
        <v>111</v>
      </c>
      <c r="C76" s="98">
        <v>37013</v>
      </c>
      <c r="D76" s="98">
        <f>EDATE(tblBdays[[#This Row],[Birthday]],12 * (2024 - YEAR(tblBdays[[#This Row],[Birthday]])))</f>
        <v>45414</v>
      </c>
      <c r="E76" s="282" t="b">
        <f>ISNUMBER(tblBdays[[#This Row],[Birthday 2024]])</f>
        <v>1</v>
      </c>
      <c r="F76" s="98" cm="1">
        <f t="array" ref="F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6" s="98" t="b">
        <f>tblBdays[[#This Row],[3rdTuesdayInMonth]]=tblBdays[[#This Row],[Birthday 2024]]</f>
        <v>0</v>
      </c>
      <c r="H76" s="284">
        <f>WEEKDAY(tblBdays[[#This Row],[3rdTuesdayInMonth]],2)</f>
        <v>2</v>
      </c>
      <c r="I76" s="289">
        <f>LOOKUP(tblBdays[[#This Row],[Birthday 2024]],tblPeriods[Period])</f>
        <v>45410</v>
      </c>
      <c r="J76" s="316" t="b">
        <f>tblBdays[[#This Row],[Birthday 2024]] &gt;= EOMONTH(tblBdays[[#This Row],[Birthday 2024]],0) - 4</f>
        <v>0</v>
      </c>
      <c r="K76" s="317" t="b">
        <f>DAY(DATE(YEAR(tblBdays[[#This Row],[Birthday 2024]]),MONTH(tblBdays[[#This Row],[Birthday 2024]]) + 6,DAY(tblBdays[[#This Row],[Birthday 2024]]))) = DAY(tblBdays[[#This Row],[Birthday 2024]])</f>
        <v>1</v>
      </c>
    </row>
    <row r="77" spans="1:14" s="16" customFormat="1" ht="23.25" customHeight="1">
      <c r="A77" s="1"/>
      <c r="B77" s="61" t="s">
        <v>112</v>
      </c>
      <c r="C77" s="98">
        <v>36984</v>
      </c>
      <c r="D77" s="98">
        <f>EDATE(tblBdays[[#This Row],[Birthday]],12 * (2024 - YEAR(tblBdays[[#This Row],[Birthday]])))</f>
        <v>45385</v>
      </c>
      <c r="E77" s="282" t="b">
        <f>ISNUMBER(tblBdays[[#This Row],[Birthday 2024]])</f>
        <v>1</v>
      </c>
      <c r="F77" s="98" cm="1">
        <f t="array" ref="F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7" s="98" t="b">
        <f>tblBdays[[#This Row],[3rdTuesdayInMonth]]=tblBdays[[#This Row],[Birthday 2024]]</f>
        <v>0</v>
      </c>
      <c r="H77" s="284">
        <f>WEEKDAY(tblBdays[[#This Row],[3rdTuesdayInMonth]],2)</f>
        <v>2</v>
      </c>
      <c r="I77" s="289">
        <f>LOOKUP(tblBdays[[#This Row],[Birthday 2024]],tblPeriods[Period])</f>
        <v>45382</v>
      </c>
      <c r="J77" s="316" t="b">
        <f>tblBdays[[#This Row],[Birthday 2024]] &gt;= EOMONTH(tblBdays[[#This Row],[Birthday 2024]],0) - 4</f>
        <v>0</v>
      </c>
      <c r="K77" s="317" t="b">
        <f>DAY(DATE(YEAR(tblBdays[[#This Row],[Birthday 2024]]),MONTH(tblBdays[[#This Row],[Birthday 2024]]) + 6,DAY(tblBdays[[#This Row],[Birthday 2024]]))) = DAY(tblBdays[[#This Row],[Birthday 2024]])</f>
        <v>1</v>
      </c>
    </row>
    <row r="78" spans="1:14" s="16" customFormat="1" ht="23.25" customHeight="1">
      <c r="A78" s="1"/>
      <c r="B78" s="61" t="s">
        <v>113</v>
      </c>
      <c r="C78" s="98">
        <v>36902</v>
      </c>
      <c r="D78" s="98">
        <f>EDATE(tblBdays[[#This Row],[Birthday]],12 * (2024 - YEAR(tblBdays[[#This Row],[Birthday]])))</f>
        <v>45302</v>
      </c>
      <c r="E78" s="282" t="b">
        <f>ISNUMBER(tblBdays[[#This Row],[Birthday 2024]])</f>
        <v>1</v>
      </c>
      <c r="F78" s="98" cm="1">
        <f t="array" ref="F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8" s="98" t="b">
        <f>tblBdays[[#This Row],[3rdTuesdayInMonth]]=tblBdays[[#This Row],[Birthday 2024]]</f>
        <v>0</v>
      </c>
      <c r="H78" s="284">
        <f>WEEKDAY(tblBdays[[#This Row],[3rdTuesdayInMonth]],2)</f>
        <v>2</v>
      </c>
      <c r="I78" s="289">
        <f>LOOKUP(tblBdays[[#This Row],[Birthday 2024]],tblPeriods[Period])</f>
        <v>45298</v>
      </c>
      <c r="J78" s="316" t="b">
        <f>tblBdays[[#This Row],[Birthday 2024]] &gt;= EOMONTH(tblBdays[[#This Row],[Birthday 2024]],0) - 4</f>
        <v>0</v>
      </c>
      <c r="K78" s="317" t="b">
        <f>DAY(DATE(YEAR(tblBdays[[#This Row],[Birthday 2024]]),MONTH(tblBdays[[#This Row],[Birthday 2024]]) + 6,DAY(tblBdays[[#This Row],[Birthday 2024]]))) = DAY(tblBdays[[#This Row],[Birthday 2024]])</f>
        <v>1</v>
      </c>
    </row>
    <row r="79" spans="1:14" s="16" customFormat="1" ht="23.25" customHeight="1">
      <c r="A79" s="1"/>
      <c r="B79" s="61" t="s">
        <v>114</v>
      </c>
      <c r="C79" s="98">
        <v>37771</v>
      </c>
      <c r="D79" s="98">
        <f>EDATE(tblBdays[[#This Row],[Birthday]],12 * (2024 - YEAR(tblBdays[[#This Row],[Birthday]])))</f>
        <v>45442</v>
      </c>
      <c r="E79" s="282" t="b">
        <f>ISNUMBER(tblBdays[[#This Row],[Birthday 2024]])</f>
        <v>1</v>
      </c>
      <c r="F79" s="98" cm="1">
        <f t="array" ref="F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9" s="98" t="b">
        <f>tblBdays[[#This Row],[3rdTuesdayInMonth]]=tblBdays[[#This Row],[Birthday 2024]]</f>
        <v>0</v>
      </c>
      <c r="H79" s="284">
        <f>WEEKDAY(tblBdays[[#This Row],[3rdTuesdayInMonth]],2)</f>
        <v>2</v>
      </c>
      <c r="I79" s="289">
        <f>LOOKUP(tblBdays[[#This Row],[Birthday 2024]],tblPeriods[Period])</f>
        <v>45438</v>
      </c>
      <c r="J79" s="316" t="b">
        <f>tblBdays[[#This Row],[Birthday 2024]] &gt;= EOMONTH(tblBdays[[#This Row],[Birthday 2024]],0) - 4</f>
        <v>1</v>
      </c>
      <c r="K79" s="317" t="b">
        <f>DAY(DATE(YEAR(tblBdays[[#This Row],[Birthday 2024]]),MONTH(tblBdays[[#This Row],[Birthday 2024]]) + 6,DAY(tblBdays[[#This Row],[Birthday 2024]]))) = DAY(tblBdays[[#This Row],[Birthday 2024]])</f>
        <v>1</v>
      </c>
    </row>
    <row r="80" spans="1:14" s="16" customFormat="1" ht="23.25" customHeight="1">
      <c r="A80" s="1"/>
      <c r="B80" s="61" t="s">
        <v>115</v>
      </c>
      <c r="C80" s="98">
        <v>37750</v>
      </c>
      <c r="D80" s="98">
        <f>EDATE(tblBdays[[#This Row],[Birthday]],12 * (2024 - YEAR(tblBdays[[#This Row],[Birthday]])))</f>
        <v>45421</v>
      </c>
      <c r="E80" s="282" t="b">
        <f>ISNUMBER(tblBdays[[#This Row],[Birthday 2024]])</f>
        <v>1</v>
      </c>
      <c r="F80" s="98" cm="1">
        <f t="array" ref="F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0" s="98" t="b">
        <f>tblBdays[[#This Row],[3rdTuesdayInMonth]]=tblBdays[[#This Row],[Birthday 2024]]</f>
        <v>0</v>
      </c>
      <c r="H80" s="284">
        <f>WEEKDAY(tblBdays[[#This Row],[3rdTuesdayInMonth]],2)</f>
        <v>2</v>
      </c>
      <c r="I80" s="289">
        <f>LOOKUP(tblBdays[[#This Row],[Birthday 2024]],tblPeriods[Period])</f>
        <v>45417</v>
      </c>
      <c r="J80" s="316" t="b">
        <f>tblBdays[[#This Row],[Birthday 2024]] &gt;= EOMONTH(tblBdays[[#This Row],[Birthday 2024]],0) - 4</f>
        <v>0</v>
      </c>
      <c r="K80" s="317" t="b">
        <f>DAY(DATE(YEAR(tblBdays[[#This Row],[Birthday 2024]]),MONTH(tblBdays[[#This Row],[Birthday 2024]]) + 6,DAY(tblBdays[[#This Row],[Birthday 2024]]))) = DAY(tblBdays[[#This Row],[Birthday 2024]])</f>
        <v>1</v>
      </c>
    </row>
    <row r="81" spans="1:11" s="16" customFormat="1" ht="23.25" customHeight="1">
      <c r="A81" s="1"/>
      <c r="B81" s="61" t="s">
        <v>116</v>
      </c>
      <c r="C81" s="98">
        <v>37626</v>
      </c>
      <c r="D81" s="98">
        <f>EDATE(tblBdays[[#This Row],[Birthday]],12 * (2024 - YEAR(tblBdays[[#This Row],[Birthday]])))</f>
        <v>45296</v>
      </c>
      <c r="E81" s="282" t="b">
        <f>ISNUMBER(tblBdays[[#This Row],[Birthday 2024]])</f>
        <v>1</v>
      </c>
      <c r="F81" s="98" cm="1">
        <f t="array" ref="F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1" s="98" t="b">
        <f>tblBdays[[#This Row],[3rdTuesdayInMonth]]=tblBdays[[#This Row],[Birthday 2024]]</f>
        <v>0</v>
      </c>
      <c r="H81" s="284">
        <f>WEEKDAY(tblBdays[[#This Row],[3rdTuesdayInMonth]],2)</f>
        <v>2</v>
      </c>
      <c r="I81" s="289" t="e">
        <f>LOOKUP(tblBdays[[#This Row],[Birthday 2024]],tblPeriods[Period])</f>
        <v>#N/A</v>
      </c>
      <c r="J81" s="316" t="b">
        <f>tblBdays[[#This Row],[Birthday 2024]] &gt;= EOMONTH(tblBdays[[#This Row],[Birthday 2024]],0) - 4</f>
        <v>0</v>
      </c>
      <c r="K81" s="317" t="b">
        <f>DAY(DATE(YEAR(tblBdays[[#This Row],[Birthday 2024]]),MONTH(tblBdays[[#This Row],[Birthday 2024]]) + 6,DAY(tblBdays[[#This Row],[Birthday 2024]]))) = DAY(tblBdays[[#This Row],[Birthday 2024]])</f>
        <v>1</v>
      </c>
    </row>
    <row r="82" spans="1:11" ht="23.25" customHeight="1">
      <c r="B82" s="61" t="s">
        <v>117</v>
      </c>
      <c r="C82" s="98">
        <v>37127</v>
      </c>
      <c r="D82" s="98">
        <f>EDATE(tblBdays[[#This Row],[Birthday]],12 * (2024 - YEAR(tblBdays[[#This Row],[Birthday]])))</f>
        <v>45528</v>
      </c>
      <c r="E82" s="282" t="b">
        <f>ISNUMBER(tblBdays[[#This Row],[Birthday 2024]])</f>
        <v>1</v>
      </c>
      <c r="F82" s="98" cm="1">
        <f t="array" ref="F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2" s="98" t="b">
        <f>tblBdays[[#This Row],[3rdTuesdayInMonth]]=tblBdays[[#This Row],[Birthday 2024]]</f>
        <v>0</v>
      </c>
      <c r="H82" s="284">
        <f>WEEKDAY(tblBdays[[#This Row],[3rdTuesdayInMonth]],2)</f>
        <v>2</v>
      </c>
      <c r="I82" s="289">
        <f>LOOKUP(tblBdays[[#This Row],[Birthday 2024]],tblPeriods[Period])</f>
        <v>45522</v>
      </c>
      <c r="J82" s="316" t="b">
        <f>tblBdays[[#This Row],[Birthday 2024]] &gt;= EOMONTH(tblBdays[[#This Row],[Birthday 2024]],0) - 4</f>
        <v>0</v>
      </c>
      <c r="K82" s="317" t="b">
        <f>DAY(DATE(YEAR(tblBdays[[#This Row],[Birthday 2024]]),MONTH(tblBdays[[#This Row],[Birthday 2024]]) + 6,DAY(tblBdays[[#This Row],[Birthday 2024]]))) = DAY(tblBdays[[#This Row],[Birthday 2024]])</f>
        <v>1</v>
      </c>
    </row>
    <row r="83" spans="1:11" ht="23.25" customHeight="1">
      <c r="B83" s="61" t="s">
        <v>118</v>
      </c>
      <c r="C83" s="98">
        <v>37819</v>
      </c>
      <c r="D83" s="98">
        <f>EDATE(tblBdays[[#This Row],[Birthday]],12 * (2024 - YEAR(tblBdays[[#This Row],[Birthday]])))</f>
        <v>45490</v>
      </c>
      <c r="E83" s="282" t="b">
        <f>ISNUMBER(tblBdays[[#This Row],[Birthday 2024]])</f>
        <v>1</v>
      </c>
      <c r="F83" s="98" cm="1">
        <f t="array" ref="F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3" s="98" t="b">
        <f>tblBdays[[#This Row],[3rdTuesdayInMonth]]=tblBdays[[#This Row],[Birthday 2024]]</f>
        <v>0</v>
      </c>
      <c r="H83" s="284">
        <f>WEEKDAY(tblBdays[[#This Row],[3rdTuesdayInMonth]],2)</f>
        <v>2</v>
      </c>
      <c r="I83" s="289">
        <f>LOOKUP(tblBdays[[#This Row],[Birthday 2024]],tblPeriods[Period])</f>
        <v>45487</v>
      </c>
      <c r="J83" s="316" t="b">
        <f>tblBdays[[#This Row],[Birthday 2024]] &gt;= EOMONTH(tblBdays[[#This Row],[Birthday 2024]],0) - 4</f>
        <v>0</v>
      </c>
      <c r="K83" s="317" t="b">
        <f>DAY(DATE(YEAR(tblBdays[[#This Row],[Birthday 2024]]),MONTH(tblBdays[[#This Row],[Birthday 2024]]) + 6,DAY(tblBdays[[#This Row],[Birthday 2024]]))) = DAY(tblBdays[[#This Row],[Birthday 2024]])</f>
        <v>1</v>
      </c>
    </row>
    <row r="84" spans="1:11" ht="23.25" customHeight="1">
      <c r="B84" s="61" t="s">
        <v>119</v>
      </c>
      <c r="C84" s="98">
        <v>37921</v>
      </c>
      <c r="D84" s="98">
        <f>EDATE(tblBdays[[#This Row],[Birthday]],12 * (2024 - YEAR(tblBdays[[#This Row],[Birthday]])))</f>
        <v>45592</v>
      </c>
      <c r="E84" s="282" t="b">
        <f>ISNUMBER(tblBdays[[#This Row],[Birthday 2024]])</f>
        <v>1</v>
      </c>
      <c r="F84" s="98" cm="1">
        <f t="array" ref="F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4" s="98" t="b">
        <f>tblBdays[[#This Row],[3rdTuesdayInMonth]]=tblBdays[[#This Row],[Birthday 2024]]</f>
        <v>0</v>
      </c>
      <c r="H84" s="284">
        <f>WEEKDAY(tblBdays[[#This Row],[3rdTuesdayInMonth]],2)</f>
        <v>2</v>
      </c>
      <c r="I84" s="289">
        <f>LOOKUP(tblBdays[[#This Row],[Birthday 2024]],tblPeriods[Period])</f>
        <v>45592</v>
      </c>
      <c r="J84" s="316" t="b">
        <f>tblBdays[[#This Row],[Birthday 2024]] &gt;= EOMONTH(tblBdays[[#This Row],[Birthday 2024]],0) - 4</f>
        <v>1</v>
      </c>
      <c r="K84" s="317" t="b">
        <f>DAY(DATE(YEAR(tblBdays[[#This Row],[Birthday 2024]]),MONTH(tblBdays[[#This Row],[Birthday 2024]]) + 6,DAY(tblBdays[[#This Row],[Birthday 2024]]))) = DAY(tblBdays[[#This Row],[Birthday 2024]])</f>
        <v>1</v>
      </c>
    </row>
    <row r="85" spans="1:11" ht="23.25" customHeight="1">
      <c r="B85" s="61" t="s">
        <v>120</v>
      </c>
      <c r="C85" s="98">
        <v>37838</v>
      </c>
      <c r="D85" s="98">
        <f>EDATE(tblBdays[[#This Row],[Birthday]],12 * (2024 - YEAR(tblBdays[[#This Row],[Birthday]])))</f>
        <v>45509</v>
      </c>
      <c r="E85" s="282" t="b">
        <f>ISNUMBER(tblBdays[[#This Row],[Birthday 2024]])</f>
        <v>1</v>
      </c>
      <c r="F85" s="98" cm="1">
        <f t="array" ref="F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5" s="98" t="b">
        <f>tblBdays[[#This Row],[3rdTuesdayInMonth]]=tblBdays[[#This Row],[Birthday 2024]]</f>
        <v>0</v>
      </c>
      <c r="H85" s="284">
        <f>WEEKDAY(tblBdays[[#This Row],[3rdTuesdayInMonth]],2)</f>
        <v>2</v>
      </c>
      <c r="I85" s="289">
        <f>LOOKUP(tblBdays[[#This Row],[Birthday 2024]],tblPeriods[Period])</f>
        <v>45508</v>
      </c>
      <c r="J85" s="316" t="b">
        <f>tblBdays[[#This Row],[Birthday 2024]] &gt;= EOMONTH(tblBdays[[#This Row],[Birthday 2024]],0) - 4</f>
        <v>0</v>
      </c>
      <c r="K85" s="317" t="b">
        <f>DAY(DATE(YEAR(tblBdays[[#This Row],[Birthday 2024]]),MONTH(tblBdays[[#This Row],[Birthday 2024]]) + 6,DAY(tblBdays[[#This Row],[Birthday 2024]]))) = DAY(tblBdays[[#This Row],[Birthday 2024]])</f>
        <v>1</v>
      </c>
    </row>
    <row r="86" spans="1:11" ht="23.25" customHeight="1">
      <c r="B86" s="61" t="s">
        <v>121</v>
      </c>
      <c r="C86" s="98">
        <v>37009</v>
      </c>
      <c r="D86" s="98">
        <f>EDATE(tblBdays[[#This Row],[Birthday]],12 * (2024 - YEAR(tblBdays[[#This Row],[Birthday]])))</f>
        <v>45410</v>
      </c>
      <c r="E86" s="282" t="b">
        <f>ISNUMBER(tblBdays[[#This Row],[Birthday 2024]])</f>
        <v>1</v>
      </c>
      <c r="F86" s="98" cm="1">
        <f t="array" ref="F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86" s="98" t="b">
        <f>tblBdays[[#This Row],[3rdTuesdayInMonth]]=tblBdays[[#This Row],[Birthday 2024]]</f>
        <v>0</v>
      </c>
      <c r="H86" s="284">
        <f>WEEKDAY(tblBdays[[#This Row],[3rdTuesdayInMonth]],2)</f>
        <v>2</v>
      </c>
      <c r="I86" s="289">
        <f>LOOKUP(tblBdays[[#This Row],[Birthday 2024]],tblPeriods[Period])</f>
        <v>45410</v>
      </c>
      <c r="J86" s="316" t="b">
        <f>tblBdays[[#This Row],[Birthday 2024]] &gt;= EOMONTH(tblBdays[[#This Row],[Birthday 2024]],0) - 4</f>
        <v>1</v>
      </c>
      <c r="K86" s="317" t="b">
        <f>DAY(DATE(YEAR(tblBdays[[#This Row],[Birthday 2024]]),MONTH(tblBdays[[#This Row],[Birthday 2024]]) + 6,DAY(tblBdays[[#This Row],[Birthday 2024]]))) = DAY(tblBdays[[#This Row],[Birthday 2024]])</f>
        <v>1</v>
      </c>
    </row>
    <row r="87" spans="1:11" ht="23.25" customHeight="1">
      <c r="B87" s="61" t="s">
        <v>122</v>
      </c>
      <c r="C87" s="98">
        <v>37269</v>
      </c>
      <c r="D87" s="98">
        <f>EDATE(tblBdays[[#This Row],[Birthday]],12 * (2024 - YEAR(tblBdays[[#This Row],[Birthday]])))</f>
        <v>45304</v>
      </c>
      <c r="E87" s="282" t="b">
        <f>ISNUMBER(tblBdays[[#This Row],[Birthday 2024]])</f>
        <v>1</v>
      </c>
      <c r="F87" s="98" cm="1">
        <f t="array" ref="F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7" s="98" t="b">
        <f>tblBdays[[#This Row],[3rdTuesdayInMonth]]=tblBdays[[#This Row],[Birthday 2024]]</f>
        <v>0</v>
      </c>
      <c r="H87" s="284">
        <f>WEEKDAY(tblBdays[[#This Row],[3rdTuesdayInMonth]],2)</f>
        <v>2</v>
      </c>
      <c r="I87" s="289">
        <f>LOOKUP(tblBdays[[#This Row],[Birthday 2024]],tblPeriods[Period])</f>
        <v>45298</v>
      </c>
      <c r="J87" s="316" t="b">
        <f>tblBdays[[#This Row],[Birthday 2024]] &gt;= EOMONTH(tblBdays[[#This Row],[Birthday 2024]],0) - 4</f>
        <v>0</v>
      </c>
      <c r="K87" s="317" t="b">
        <f>DAY(DATE(YEAR(tblBdays[[#This Row],[Birthday 2024]]),MONTH(tblBdays[[#This Row],[Birthday 2024]]) + 6,DAY(tblBdays[[#This Row],[Birthday 2024]]))) = DAY(tblBdays[[#This Row],[Birthday 2024]])</f>
        <v>1</v>
      </c>
    </row>
    <row r="88" spans="1:11" ht="23.25" customHeight="1">
      <c r="B88" s="61" t="s">
        <v>123</v>
      </c>
      <c r="C88" s="98">
        <v>37044</v>
      </c>
      <c r="D88" s="98">
        <f>EDATE(tblBdays[[#This Row],[Birthday]],12 * (2024 - YEAR(tblBdays[[#This Row],[Birthday]])))</f>
        <v>45445</v>
      </c>
      <c r="E88" s="282" t="b">
        <f>ISNUMBER(tblBdays[[#This Row],[Birthday 2024]])</f>
        <v>1</v>
      </c>
      <c r="F88" s="98" cm="1">
        <f t="array" ref="F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8" s="98" t="b">
        <f>tblBdays[[#This Row],[3rdTuesdayInMonth]]=tblBdays[[#This Row],[Birthday 2024]]</f>
        <v>0</v>
      </c>
      <c r="H88" s="284">
        <f>WEEKDAY(tblBdays[[#This Row],[3rdTuesdayInMonth]],2)</f>
        <v>2</v>
      </c>
      <c r="I88" s="289">
        <f>LOOKUP(tblBdays[[#This Row],[Birthday 2024]],tblPeriods[Period])</f>
        <v>45445</v>
      </c>
      <c r="J88" s="316" t="b">
        <f>tblBdays[[#This Row],[Birthday 2024]] &gt;= EOMONTH(tblBdays[[#This Row],[Birthday 2024]],0) - 4</f>
        <v>0</v>
      </c>
      <c r="K88" s="317" t="b">
        <f>DAY(DATE(YEAR(tblBdays[[#This Row],[Birthday 2024]]),MONTH(tblBdays[[#This Row],[Birthday 2024]]) + 6,DAY(tblBdays[[#This Row],[Birthday 2024]]))) = DAY(tblBdays[[#This Row],[Birthday 2024]])</f>
        <v>1</v>
      </c>
    </row>
    <row r="89" spans="1:11" ht="23.25" customHeight="1">
      <c r="B89" s="61" t="s">
        <v>124</v>
      </c>
      <c r="C89" s="98">
        <v>37637</v>
      </c>
      <c r="D89" s="98">
        <f>EDATE(tblBdays[[#This Row],[Birthday]],12 * (2024 - YEAR(tblBdays[[#This Row],[Birthday]])))</f>
        <v>45307</v>
      </c>
      <c r="E89" s="282" t="b">
        <f>ISNUMBER(tblBdays[[#This Row],[Birthday 2024]])</f>
        <v>1</v>
      </c>
      <c r="F89" s="98" cm="1">
        <f t="array" ref="F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9" s="98" t="b">
        <f>tblBdays[[#This Row],[3rdTuesdayInMonth]]=tblBdays[[#This Row],[Birthday 2024]]</f>
        <v>1</v>
      </c>
      <c r="H89" s="284">
        <f>WEEKDAY(tblBdays[[#This Row],[3rdTuesdayInMonth]],2)</f>
        <v>2</v>
      </c>
      <c r="I89" s="289">
        <f>LOOKUP(tblBdays[[#This Row],[Birthday 2024]],tblPeriods[Period])</f>
        <v>45305</v>
      </c>
      <c r="J89" s="316" t="b">
        <f>tblBdays[[#This Row],[Birthday 2024]] &gt;= EOMONTH(tblBdays[[#This Row],[Birthday 2024]],0) - 4</f>
        <v>0</v>
      </c>
      <c r="K89" s="317" t="b">
        <f>DAY(DATE(YEAR(tblBdays[[#This Row],[Birthday 2024]]),MONTH(tblBdays[[#This Row],[Birthday 2024]]) + 6,DAY(tblBdays[[#This Row],[Birthday 2024]]))) = DAY(tblBdays[[#This Row],[Birthday 2024]])</f>
        <v>1</v>
      </c>
    </row>
    <row r="90" spans="1:11" ht="23.25" customHeight="1">
      <c r="B90" s="61" t="s">
        <v>125</v>
      </c>
      <c r="C90" s="98">
        <v>36962</v>
      </c>
      <c r="D90" s="98">
        <f>EDATE(tblBdays[[#This Row],[Birthday]],12 * (2024 - YEAR(tblBdays[[#This Row],[Birthday]])))</f>
        <v>45363</v>
      </c>
      <c r="E90" s="282" t="b">
        <f>ISNUMBER(tblBdays[[#This Row],[Birthday 2024]])</f>
        <v>1</v>
      </c>
      <c r="F90" s="98" cm="1">
        <f t="array" ref="F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0" s="98" t="b">
        <f>tblBdays[[#This Row],[3rdTuesdayInMonth]]=tblBdays[[#This Row],[Birthday 2024]]</f>
        <v>0</v>
      </c>
      <c r="H90" s="284">
        <f>WEEKDAY(tblBdays[[#This Row],[3rdTuesdayInMonth]],2)</f>
        <v>2</v>
      </c>
      <c r="I90" s="289">
        <f>LOOKUP(tblBdays[[#This Row],[Birthday 2024]],tblPeriods[Period])</f>
        <v>45361</v>
      </c>
      <c r="J90" s="316" t="b">
        <f>tblBdays[[#This Row],[Birthday 2024]] &gt;= EOMONTH(tblBdays[[#This Row],[Birthday 2024]],0) - 4</f>
        <v>0</v>
      </c>
      <c r="K90" s="317" t="b">
        <f>DAY(DATE(YEAR(tblBdays[[#This Row],[Birthday 2024]]),MONTH(tblBdays[[#This Row],[Birthday 2024]]) + 6,DAY(tblBdays[[#This Row],[Birthday 2024]]))) = DAY(tblBdays[[#This Row],[Birthday 2024]])</f>
        <v>1</v>
      </c>
    </row>
    <row r="91" spans="1:11" ht="23.25" customHeight="1">
      <c r="B91" s="61" t="s">
        <v>126</v>
      </c>
      <c r="C91" s="98">
        <v>37781</v>
      </c>
      <c r="D91" s="98">
        <f>EDATE(tblBdays[[#This Row],[Birthday]],12 * (2024 - YEAR(tblBdays[[#This Row],[Birthday]])))</f>
        <v>45452</v>
      </c>
      <c r="E91" s="282" t="b">
        <f>ISNUMBER(tblBdays[[#This Row],[Birthday 2024]])</f>
        <v>1</v>
      </c>
      <c r="F91" s="98" cm="1">
        <f t="array" ref="F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1" s="98" t="b">
        <f>tblBdays[[#This Row],[3rdTuesdayInMonth]]=tblBdays[[#This Row],[Birthday 2024]]</f>
        <v>0</v>
      </c>
      <c r="H91" s="284">
        <f>WEEKDAY(tblBdays[[#This Row],[3rdTuesdayInMonth]],2)</f>
        <v>2</v>
      </c>
      <c r="I91" s="289">
        <f>LOOKUP(tblBdays[[#This Row],[Birthday 2024]],tblPeriods[Period])</f>
        <v>45452</v>
      </c>
      <c r="J91" s="316" t="b">
        <f>tblBdays[[#This Row],[Birthday 2024]] &gt;= EOMONTH(tblBdays[[#This Row],[Birthday 2024]],0) - 4</f>
        <v>0</v>
      </c>
      <c r="K91" s="317" t="b">
        <f>DAY(DATE(YEAR(tblBdays[[#This Row],[Birthday 2024]]),MONTH(tblBdays[[#This Row],[Birthday 2024]]) + 6,DAY(tblBdays[[#This Row],[Birthday 2024]]))) = DAY(tblBdays[[#This Row],[Birthday 2024]])</f>
        <v>1</v>
      </c>
    </row>
    <row r="92" spans="1:11" ht="23.25" customHeight="1">
      <c r="B92" s="61" t="s">
        <v>127</v>
      </c>
      <c r="C92" s="98">
        <v>37278</v>
      </c>
      <c r="D92" s="98">
        <f>EDATE(tblBdays[[#This Row],[Birthday]],12 * (2024 - YEAR(tblBdays[[#This Row],[Birthday]])))</f>
        <v>45313</v>
      </c>
      <c r="E92" s="282" t="b">
        <f>ISNUMBER(tblBdays[[#This Row],[Birthday 2024]])</f>
        <v>1</v>
      </c>
      <c r="F92" s="98" cm="1">
        <f t="array" ref="F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2" s="98" t="b">
        <f>tblBdays[[#This Row],[3rdTuesdayInMonth]]=tblBdays[[#This Row],[Birthday 2024]]</f>
        <v>0</v>
      </c>
      <c r="H92" s="284">
        <f>WEEKDAY(tblBdays[[#This Row],[3rdTuesdayInMonth]],2)</f>
        <v>2</v>
      </c>
      <c r="I92" s="289">
        <f>LOOKUP(tblBdays[[#This Row],[Birthday 2024]],tblPeriods[Period])</f>
        <v>45312</v>
      </c>
      <c r="J92" s="316" t="b">
        <f>tblBdays[[#This Row],[Birthday 2024]] &gt;= EOMONTH(tblBdays[[#This Row],[Birthday 2024]],0) - 4</f>
        <v>0</v>
      </c>
      <c r="K92" s="317" t="b">
        <f>DAY(DATE(YEAR(tblBdays[[#This Row],[Birthday 2024]]),MONTH(tblBdays[[#This Row],[Birthday 2024]]) + 6,DAY(tblBdays[[#This Row],[Birthday 2024]]))) = DAY(tblBdays[[#This Row],[Birthday 2024]])</f>
        <v>1</v>
      </c>
    </row>
    <row r="93" spans="1:11" ht="23.25" customHeight="1">
      <c r="B93" s="61" t="s">
        <v>128</v>
      </c>
      <c r="C93" s="98">
        <v>37209</v>
      </c>
      <c r="D93" s="98">
        <f>EDATE(tblBdays[[#This Row],[Birthday]],12 * (2024 - YEAR(tblBdays[[#This Row],[Birthday]])))</f>
        <v>45610</v>
      </c>
      <c r="E93" s="282" t="b">
        <f>ISNUMBER(tblBdays[[#This Row],[Birthday 2024]])</f>
        <v>1</v>
      </c>
      <c r="F93" s="98" cm="1">
        <f t="array" ref="F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3" s="98" t="b">
        <f>tblBdays[[#This Row],[3rdTuesdayInMonth]]=tblBdays[[#This Row],[Birthday 2024]]</f>
        <v>0</v>
      </c>
      <c r="H93" s="284">
        <f>WEEKDAY(tblBdays[[#This Row],[3rdTuesdayInMonth]],2)</f>
        <v>2</v>
      </c>
      <c r="I93" s="289">
        <f>LOOKUP(tblBdays[[#This Row],[Birthday 2024]],tblPeriods[Period])</f>
        <v>45606</v>
      </c>
      <c r="J93" s="316" t="b">
        <f>tblBdays[[#This Row],[Birthday 2024]] &gt;= EOMONTH(tblBdays[[#This Row],[Birthday 2024]],0) - 4</f>
        <v>0</v>
      </c>
      <c r="K93" s="317" t="b">
        <f>DAY(DATE(YEAR(tblBdays[[#This Row],[Birthday 2024]]),MONTH(tblBdays[[#This Row],[Birthday 2024]]) + 6,DAY(tblBdays[[#This Row],[Birthday 2024]]))) = DAY(tblBdays[[#This Row],[Birthday 2024]])</f>
        <v>1</v>
      </c>
    </row>
    <row r="94" spans="1:11" ht="23.25" customHeight="1">
      <c r="B94" s="61" t="s">
        <v>129</v>
      </c>
      <c r="C94" s="98">
        <v>38188</v>
      </c>
      <c r="D94" s="98">
        <f>EDATE(tblBdays[[#This Row],[Birthday]],12 * (2024 - YEAR(tblBdays[[#This Row],[Birthday]])))</f>
        <v>45493</v>
      </c>
      <c r="E94" s="282" t="b">
        <f>ISNUMBER(tblBdays[[#This Row],[Birthday 2024]])</f>
        <v>1</v>
      </c>
      <c r="F94" s="98" cm="1">
        <f t="array" ref="F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4" s="98" t="b">
        <f>tblBdays[[#This Row],[3rdTuesdayInMonth]]=tblBdays[[#This Row],[Birthday 2024]]</f>
        <v>0</v>
      </c>
      <c r="H94" s="284">
        <f>WEEKDAY(tblBdays[[#This Row],[3rdTuesdayInMonth]],2)</f>
        <v>2</v>
      </c>
      <c r="I94" s="289">
        <f>LOOKUP(tblBdays[[#This Row],[Birthday 2024]],tblPeriods[Period])</f>
        <v>45487</v>
      </c>
      <c r="J94" s="316" t="b">
        <f>tblBdays[[#This Row],[Birthday 2024]] &gt;= EOMONTH(tblBdays[[#This Row],[Birthday 2024]],0) - 4</f>
        <v>0</v>
      </c>
      <c r="K94" s="317" t="b">
        <f>DAY(DATE(YEAR(tblBdays[[#This Row],[Birthday 2024]]),MONTH(tblBdays[[#This Row],[Birthday 2024]]) + 6,DAY(tblBdays[[#This Row],[Birthday 2024]]))) = DAY(tblBdays[[#This Row],[Birthday 2024]])</f>
        <v>1</v>
      </c>
    </row>
    <row r="95" spans="1:11" ht="23.25" customHeight="1">
      <c r="B95" s="61" t="s">
        <v>130</v>
      </c>
      <c r="C95" s="98">
        <v>37357</v>
      </c>
      <c r="D95" s="98">
        <f>EDATE(tblBdays[[#This Row],[Birthday]],12 * (2024 - YEAR(tblBdays[[#This Row],[Birthday]])))</f>
        <v>45393</v>
      </c>
      <c r="E95" s="282" t="b">
        <f>ISNUMBER(tblBdays[[#This Row],[Birthday 2024]])</f>
        <v>1</v>
      </c>
      <c r="F95" s="98" cm="1">
        <f t="array" ref="F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95" s="98" t="b">
        <f>tblBdays[[#This Row],[3rdTuesdayInMonth]]=tblBdays[[#This Row],[Birthday 2024]]</f>
        <v>0</v>
      </c>
      <c r="H95" s="284">
        <f>WEEKDAY(tblBdays[[#This Row],[3rdTuesdayInMonth]],2)</f>
        <v>2</v>
      </c>
      <c r="I95" s="289">
        <f>LOOKUP(tblBdays[[#This Row],[Birthday 2024]],tblPeriods[Period])</f>
        <v>45389</v>
      </c>
      <c r="J95" s="316" t="b">
        <f>tblBdays[[#This Row],[Birthday 2024]] &gt;= EOMONTH(tblBdays[[#This Row],[Birthday 2024]],0) - 4</f>
        <v>0</v>
      </c>
      <c r="K95" s="317" t="b">
        <f>DAY(DATE(YEAR(tblBdays[[#This Row],[Birthday 2024]]),MONTH(tblBdays[[#This Row],[Birthday 2024]]) + 6,DAY(tblBdays[[#This Row],[Birthday 2024]]))) = DAY(tblBdays[[#This Row],[Birthday 2024]])</f>
        <v>1</v>
      </c>
    </row>
    <row r="96" spans="1:11" ht="23.25" customHeight="1">
      <c r="B96" s="61" t="s">
        <v>131</v>
      </c>
      <c r="C96" s="98">
        <v>33627</v>
      </c>
      <c r="D96" s="98">
        <f>EDATE(tblBdays[[#This Row],[Birthday]],12 * (2024 - YEAR(tblBdays[[#This Row],[Birthday]])))</f>
        <v>45315</v>
      </c>
      <c r="E96" s="282" t="b">
        <f>ISNUMBER(tblBdays[[#This Row],[Birthday 2024]])</f>
        <v>1</v>
      </c>
      <c r="F96" s="98" cm="1">
        <f t="array" ref="F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6" s="98" t="b">
        <f>tblBdays[[#This Row],[3rdTuesdayInMonth]]=tblBdays[[#This Row],[Birthday 2024]]</f>
        <v>0</v>
      </c>
      <c r="H96" s="284">
        <f>WEEKDAY(tblBdays[[#This Row],[3rdTuesdayInMonth]],2)</f>
        <v>2</v>
      </c>
      <c r="I96" s="289">
        <f>LOOKUP(tblBdays[[#This Row],[Birthday 2024]],tblPeriods[Period])</f>
        <v>45312</v>
      </c>
      <c r="J96" s="316" t="b">
        <f>tblBdays[[#This Row],[Birthday 2024]] &gt;= EOMONTH(tblBdays[[#This Row],[Birthday 2024]],0) - 4</f>
        <v>0</v>
      </c>
      <c r="K96" s="317" t="b">
        <f>DAY(DATE(YEAR(tblBdays[[#This Row],[Birthday 2024]]),MONTH(tblBdays[[#This Row],[Birthday 2024]]) + 6,DAY(tblBdays[[#This Row],[Birthday 2024]]))) = DAY(tblBdays[[#This Row],[Birthday 2024]])</f>
        <v>1</v>
      </c>
    </row>
    <row r="97" spans="2:11" ht="23.25" customHeight="1">
      <c r="B97" s="61" t="s">
        <v>132</v>
      </c>
      <c r="C97" s="98">
        <v>38048</v>
      </c>
      <c r="D97" s="98">
        <f>EDATE(tblBdays[[#This Row],[Birthday]],12 * (2024 - YEAR(tblBdays[[#This Row],[Birthday]])))</f>
        <v>45353</v>
      </c>
      <c r="E97" s="282" t="b">
        <f>ISNUMBER(tblBdays[[#This Row],[Birthday 2024]])</f>
        <v>1</v>
      </c>
      <c r="F97" s="98" cm="1">
        <f t="array" ref="F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7" s="98" t="b">
        <f>tblBdays[[#This Row],[3rdTuesdayInMonth]]=tblBdays[[#This Row],[Birthday 2024]]</f>
        <v>0</v>
      </c>
      <c r="H97" s="284">
        <f>WEEKDAY(tblBdays[[#This Row],[3rdTuesdayInMonth]],2)</f>
        <v>2</v>
      </c>
      <c r="I97" s="289">
        <f>LOOKUP(tblBdays[[#This Row],[Birthday 2024]],tblPeriods[Period])</f>
        <v>45347</v>
      </c>
      <c r="J97" s="316" t="b">
        <f>tblBdays[[#This Row],[Birthday 2024]] &gt;= EOMONTH(tblBdays[[#This Row],[Birthday 2024]],0) - 4</f>
        <v>0</v>
      </c>
      <c r="K97" s="317" t="b">
        <f>DAY(DATE(YEAR(tblBdays[[#This Row],[Birthday 2024]]),MONTH(tblBdays[[#This Row],[Birthday 2024]]) + 6,DAY(tblBdays[[#This Row],[Birthday 2024]]))) = DAY(tblBdays[[#This Row],[Birthday 2024]])</f>
        <v>1</v>
      </c>
    </row>
    <row r="98" spans="2:11" ht="23.25" customHeight="1">
      <c r="B98" s="61" t="s">
        <v>133</v>
      </c>
      <c r="C98" s="98">
        <v>37321</v>
      </c>
      <c r="D98" s="98">
        <f>EDATE(tblBdays[[#This Row],[Birthday]],12 * (2024 - YEAR(tblBdays[[#This Row],[Birthday]])))</f>
        <v>45357</v>
      </c>
      <c r="E98" s="282" t="b">
        <f>ISNUMBER(tblBdays[[#This Row],[Birthday 2024]])</f>
        <v>1</v>
      </c>
      <c r="F98" s="98" cm="1">
        <f t="array" ref="F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8" s="98" t="b">
        <f>tblBdays[[#This Row],[3rdTuesdayInMonth]]=tblBdays[[#This Row],[Birthday 2024]]</f>
        <v>0</v>
      </c>
      <c r="H98" s="284">
        <f>WEEKDAY(tblBdays[[#This Row],[3rdTuesdayInMonth]],2)</f>
        <v>2</v>
      </c>
      <c r="I98" s="289">
        <f>LOOKUP(tblBdays[[#This Row],[Birthday 2024]],tblPeriods[Period])</f>
        <v>45354</v>
      </c>
      <c r="J98" s="316" t="b">
        <f>tblBdays[[#This Row],[Birthday 2024]] &gt;= EOMONTH(tblBdays[[#This Row],[Birthday 2024]],0) - 4</f>
        <v>0</v>
      </c>
      <c r="K98" s="317" t="b">
        <f>DAY(DATE(YEAR(tblBdays[[#This Row],[Birthday 2024]]),MONTH(tblBdays[[#This Row],[Birthday 2024]]) + 6,DAY(tblBdays[[#This Row],[Birthday 2024]]))) = DAY(tblBdays[[#This Row],[Birthday 2024]])</f>
        <v>1</v>
      </c>
    </row>
    <row r="99" spans="2:11" ht="23.25" customHeight="1">
      <c r="B99" s="61" t="s">
        <v>134</v>
      </c>
      <c r="C99" s="98">
        <v>37108</v>
      </c>
      <c r="D99" s="98">
        <f>EDATE(tblBdays[[#This Row],[Birthday]],12 * (2024 - YEAR(tblBdays[[#This Row],[Birthday]])))</f>
        <v>45509</v>
      </c>
      <c r="E99" s="282" t="b">
        <f>ISNUMBER(tblBdays[[#This Row],[Birthday 2024]])</f>
        <v>1</v>
      </c>
      <c r="F99" s="98" cm="1">
        <f t="array" ref="F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9" s="98" t="b">
        <f>tblBdays[[#This Row],[3rdTuesdayInMonth]]=tblBdays[[#This Row],[Birthday 2024]]</f>
        <v>0</v>
      </c>
      <c r="H99" s="284">
        <f>WEEKDAY(tblBdays[[#This Row],[3rdTuesdayInMonth]],2)</f>
        <v>2</v>
      </c>
      <c r="I99" s="289">
        <f>LOOKUP(tblBdays[[#This Row],[Birthday 2024]],tblPeriods[Period])</f>
        <v>45508</v>
      </c>
      <c r="J99" s="316" t="b">
        <f>tblBdays[[#This Row],[Birthday 2024]] &gt;= EOMONTH(tblBdays[[#This Row],[Birthday 2024]],0) - 4</f>
        <v>0</v>
      </c>
      <c r="K99" s="317" t="b">
        <f>DAY(DATE(YEAR(tblBdays[[#This Row],[Birthday 2024]]),MONTH(tblBdays[[#This Row],[Birthday 2024]]) + 6,DAY(tblBdays[[#This Row],[Birthday 2024]]))) = DAY(tblBdays[[#This Row],[Birthday 2024]])</f>
        <v>1</v>
      </c>
    </row>
    <row r="100" spans="2:11" ht="23.25" customHeight="1">
      <c r="B100" s="61" t="s">
        <v>135</v>
      </c>
      <c r="C100" s="98">
        <v>37831</v>
      </c>
      <c r="D100" s="98">
        <f>EDATE(tblBdays[[#This Row],[Birthday]],12 * (2024 - YEAR(tblBdays[[#This Row],[Birthday]])))</f>
        <v>45502</v>
      </c>
      <c r="E100" s="282" t="b">
        <f>ISNUMBER(tblBdays[[#This Row],[Birthday 2024]])</f>
        <v>1</v>
      </c>
      <c r="F100" s="98" cm="1">
        <f t="array" ref="F1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0" s="98" t="b">
        <f>tblBdays[[#This Row],[3rdTuesdayInMonth]]=tblBdays[[#This Row],[Birthday 2024]]</f>
        <v>0</v>
      </c>
      <c r="H100" s="284">
        <f>WEEKDAY(tblBdays[[#This Row],[3rdTuesdayInMonth]],2)</f>
        <v>2</v>
      </c>
      <c r="I100" s="289">
        <f>LOOKUP(tblBdays[[#This Row],[Birthday 2024]],tblPeriods[Period])</f>
        <v>45501</v>
      </c>
      <c r="J100" s="316" t="b">
        <f>tblBdays[[#This Row],[Birthday 2024]] &gt;= EOMONTH(tblBdays[[#This Row],[Birthday 2024]],0) - 4</f>
        <v>1</v>
      </c>
      <c r="K100" s="317" t="b">
        <f>DAY(DATE(YEAR(tblBdays[[#This Row],[Birthday 2024]]),MONTH(tblBdays[[#This Row],[Birthday 2024]]) + 6,DAY(tblBdays[[#This Row],[Birthday 2024]]))) = DAY(tblBdays[[#This Row],[Birthday 2024]])</f>
        <v>1</v>
      </c>
    </row>
    <row r="101" spans="2:11" ht="23.25" customHeight="1">
      <c r="B101" s="61" t="s">
        <v>136</v>
      </c>
      <c r="C101" s="98">
        <v>37552</v>
      </c>
      <c r="D101" s="98">
        <f>EDATE(tblBdays[[#This Row],[Birthday]],12 * (2024 - YEAR(tblBdays[[#This Row],[Birthday]])))</f>
        <v>45588</v>
      </c>
      <c r="E101" s="282" t="b">
        <f>ISNUMBER(tblBdays[[#This Row],[Birthday 2024]])</f>
        <v>1</v>
      </c>
      <c r="F101" s="98" cm="1">
        <f t="array" ref="F1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1" s="98" t="b">
        <f>tblBdays[[#This Row],[3rdTuesdayInMonth]]=tblBdays[[#This Row],[Birthday 2024]]</f>
        <v>0</v>
      </c>
      <c r="H101" s="284">
        <f>WEEKDAY(tblBdays[[#This Row],[3rdTuesdayInMonth]],2)</f>
        <v>2</v>
      </c>
      <c r="I101" s="289">
        <f>LOOKUP(tblBdays[[#This Row],[Birthday 2024]],tblPeriods[Period])</f>
        <v>45585</v>
      </c>
      <c r="J101" s="316" t="b">
        <f>tblBdays[[#This Row],[Birthday 2024]] &gt;= EOMONTH(tblBdays[[#This Row],[Birthday 2024]],0) - 4</f>
        <v>0</v>
      </c>
      <c r="K101" s="317" t="b">
        <f>DAY(DATE(YEAR(tblBdays[[#This Row],[Birthday 2024]]),MONTH(tblBdays[[#This Row],[Birthday 2024]]) + 6,DAY(tblBdays[[#This Row],[Birthday 2024]]))) = DAY(tblBdays[[#This Row],[Birthday 2024]])</f>
        <v>1</v>
      </c>
    </row>
    <row r="102" spans="2:11" ht="23.25" customHeight="1">
      <c r="B102" s="61" t="s">
        <v>137</v>
      </c>
      <c r="C102" s="98">
        <v>37881</v>
      </c>
      <c r="D102" s="98">
        <f>EDATE(tblBdays[[#This Row],[Birthday]],12 * (2024 - YEAR(tblBdays[[#This Row],[Birthday]])))</f>
        <v>45552</v>
      </c>
      <c r="E102" s="282" t="b">
        <f>ISNUMBER(tblBdays[[#This Row],[Birthday 2024]])</f>
        <v>1</v>
      </c>
      <c r="F102" s="98" cm="1">
        <f t="array" ref="F1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2" s="98" t="b">
        <f>tblBdays[[#This Row],[3rdTuesdayInMonth]]=tblBdays[[#This Row],[Birthday 2024]]</f>
        <v>1</v>
      </c>
      <c r="H102" s="284">
        <f>WEEKDAY(tblBdays[[#This Row],[3rdTuesdayInMonth]],2)</f>
        <v>2</v>
      </c>
      <c r="I102" s="289">
        <f>LOOKUP(tblBdays[[#This Row],[Birthday 2024]],tblPeriods[Period])</f>
        <v>45550</v>
      </c>
      <c r="J102" s="316" t="b">
        <f>tblBdays[[#This Row],[Birthday 2024]] &gt;= EOMONTH(tblBdays[[#This Row],[Birthday 2024]],0) - 4</f>
        <v>0</v>
      </c>
      <c r="K102" s="317" t="b">
        <f>DAY(DATE(YEAR(tblBdays[[#This Row],[Birthday 2024]]),MONTH(tblBdays[[#This Row],[Birthday 2024]]) + 6,DAY(tblBdays[[#This Row],[Birthday 2024]]))) = DAY(tblBdays[[#This Row],[Birthday 2024]])</f>
        <v>1</v>
      </c>
    </row>
    <row r="103" spans="2:11" ht="23.25" customHeight="1">
      <c r="B103" s="61" t="s">
        <v>138</v>
      </c>
      <c r="C103" s="98">
        <v>38055</v>
      </c>
      <c r="D103" s="98">
        <f>EDATE(tblBdays[[#This Row],[Birthday]],12 * (2024 - YEAR(tblBdays[[#This Row],[Birthday]])))</f>
        <v>45360</v>
      </c>
      <c r="E103" s="282" t="b">
        <f>ISNUMBER(tblBdays[[#This Row],[Birthday 2024]])</f>
        <v>1</v>
      </c>
      <c r="F103" s="98" cm="1">
        <f t="array" ref="F1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3" s="98" t="b">
        <f>tblBdays[[#This Row],[3rdTuesdayInMonth]]=tblBdays[[#This Row],[Birthday 2024]]</f>
        <v>0</v>
      </c>
      <c r="H103" s="284">
        <f>WEEKDAY(tblBdays[[#This Row],[3rdTuesdayInMonth]],2)</f>
        <v>2</v>
      </c>
      <c r="I103" s="289">
        <f>LOOKUP(tblBdays[[#This Row],[Birthday 2024]],tblPeriods[Period])</f>
        <v>45354</v>
      </c>
      <c r="J103" s="316" t="b">
        <f>tblBdays[[#This Row],[Birthday 2024]] &gt;= EOMONTH(tblBdays[[#This Row],[Birthday 2024]],0) - 4</f>
        <v>0</v>
      </c>
      <c r="K103" s="317" t="b">
        <f>DAY(DATE(YEAR(tblBdays[[#This Row],[Birthday 2024]]),MONTH(tblBdays[[#This Row],[Birthday 2024]]) + 6,DAY(tblBdays[[#This Row],[Birthday 2024]]))) = DAY(tblBdays[[#This Row],[Birthday 2024]])</f>
        <v>1</v>
      </c>
    </row>
    <row r="104" spans="2:11" ht="23.25" customHeight="1">
      <c r="B104" s="61" t="s">
        <v>139</v>
      </c>
      <c r="C104" s="98">
        <v>37758</v>
      </c>
      <c r="D104" s="98">
        <f>EDATE(tblBdays[[#This Row],[Birthday]],12 * (2024 - YEAR(tblBdays[[#This Row],[Birthday]])))</f>
        <v>45429</v>
      </c>
      <c r="E104" s="282" t="b">
        <f>ISNUMBER(tblBdays[[#This Row],[Birthday 2024]])</f>
        <v>1</v>
      </c>
      <c r="F104" s="98" cm="1">
        <f t="array" ref="F1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4" s="98" t="b">
        <f>tblBdays[[#This Row],[3rdTuesdayInMonth]]=tblBdays[[#This Row],[Birthday 2024]]</f>
        <v>0</v>
      </c>
      <c r="H104" s="284">
        <f>WEEKDAY(tblBdays[[#This Row],[3rdTuesdayInMonth]],2)</f>
        <v>2</v>
      </c>
      <c r="I104" s="289">
        <f>LOOKUP(tblBdays[[#This Row],[Birthday 2024]],tblPeriods[Period])</f>
        <v>45424</v>
      </c>
      <c r="J104" s="316" t="b">
        <f>tblBdays[[#This Row],[Birthday 2024]] &gt;= EOMONTH(tblBdays[[#This Row],[Birthday 2024]],0) - 4</f>
        <v>0</v>
      </c>
      <c r="K104" s="317" t="b">
        <f>DAY(DATE(YEAR(tblBdays[[#This Row],[Birthday 2024]]),MONTH(tblBdays[[#This Row],[Birthday 2024]]) + 6,DAY(tblBdays[[#This Row],[Birthday 2024]]))) = DAY(tblBdays[[#This Row],[Birthday 2024]])</f>
        <v>1</v>
      </c>
    </row>
    <row r="105" spans="2:11" ht="23.25" customHeight="1">
      <c r="B105" s="61" t="s">
        <v>140</v>
      </c>
      <c r="C105" s="98">
        <v>36932</v>
      </c>
      <c r="D105" s="98">
        <f>EDATE(tblBdays[[#This Row],[Birthday]],12 * (2024 - YEAR(tblBdays[[#This Row],[Birthday]])))</f>
        <v>45332</v>
      </c>
      <c r="E105" s="282" t="b">
        <f>ISNUMBER(tblBdays[[#This Row],[Birthday 2024]])</f>
        <v>1</v>
      </c>
      <c r="F105" s="98" cm="1">
        <f t="array" ref="F1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05" s="98" t="b">
        <f>tblBdays[[#This Row],[3rdTuesdayInMonth]]=tblBdays[[#This Row],[Birthday 2024]]</f>
        <v>0</v>
      </c>
      <c r="H105" s="284">
        <f>WEEKDAY(tblBdays[[#This Row],[3rdTuesdayInMonth]],2)</f>
        <v>2</v>
      </c>
      <c r="I105" s="289">
        <f>LOOKUP(tblBdays[[#This Row],[Birthday 2024]],tblPeriods[Period])</f>
        <v>45326</v>
      </c>
      <c r="J105" s="316" t="b">
        <f>tblBdays[[#This Row],[Birthday 2024]] &gt;= EOMONTH(tblBdays[[#This Row],[Birthday 2024]],0) - 4</f>
        <v>0</v>
      </c>
      <c r="K105" s="317" t="b">
        <f>DAY(DATE(YEAR(tblBdays[[#This Row],[Birthday 2024]]),MONTH(tblBdays[[#This Row],[Birthday 2024]]) + 6,DAY(tblBdays[[#This Row],[Birthday 2024]]))) = DAY(tblBdays[[#This Row],[Birthday 2024]])</f>
        <v>1</v>
      </c>
    </row>
    <row r="106" spans="2:11" ht="23.25" customHeight="1">
      <c r="B106" s="61" t="s">
        <v>141</v>
      </c>
      <c r="C106" s="98">
        <v>37041</v>
      </c>
      <c r="D106" s="98">
        <f>EDATE(tblBdays[[#This Row],[Birthday]],12 * (2024 - YEAR(tblBdays[[#This Row],[Birthday]])))</f>
        <v>45442</v>
      </c>
      <c r="E106" s="282" t="b">
        <f>ISNUMBER(tblBdays[[#This Row],[Birthday 2024]])</f>
        <v>1</v>
      </c>
      <c r="F106" s="98" cm="1">
        <f t="array" ref="F1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6" s="98" t="b">
        <f>tblBdays[[#This Row],[3rdTuesdayInMonth]]=tblBdays[[#This Row],[Birthday 2024]]</f>
        <v>0</v>
      </c>
      <c r="H106" s="284">
        <f>WEEKDAY(tblBdays[[#This Row],[3rdTuesdayInMonth]],2)</f>
        <v>2</v>
      </c>
      <c r="I106" s="289">
        <f>LOOKUP(tblBdays[[#This Row],[Birthday 2024]],tblPeriods[Period])</f>
        <v>45438</v>
      </c>
      <c r="J106" s="316" t="b">
        <f>tblBdays[[#This Row],[Birthday 2024]] &gt;= EOMONTH(tblBdays[[#This Row],[Birthday 2024]],0) - 4</f>
        <v>1</v>
      </c>
      <c r="K106" s="317" t="b">
        <f>DAY(DATE(YEAR(tblBdays[[#This Row],[Birthday 2024]]),MONTH(tblBdays[[#This Row],[Birthday 2024]]) + 6,DAY(tblBdays[[#This Row],[Birthday 2024]]))) = DAY(tblBdays[[#This Row],[Birthday 2024]])</f>
        <v>1</v>
      </c>
    </row>
    <row r="107" spans="2:11" ht="23.25" customHeight="1">
      <c r="B107" s="61" t="s">
        <v>142</v>
      </c>
      <c r="C107" s="98">
        <v>38000</v>
      </c>
      <c r="D107" s="98">
        <f>EDATE(tblBdays[[#This Row],[Birthday]],12 * (2024 - YEAR(tblBdays[[#This Row],[Birthday]])))</f>
        <v>45305</v>
      </c>
      <c r="E107" s="282" t="b">
        <f>ISNUMBER(tblBdays[[#This Row],[Birthday 2024]])</f>
        <v>1</v>
      </c>
      <c r="F107" s="98" cm="1">
        <f t="array" ref="F1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7" s="98" t="b">
        <f>tblBdays[[#This Row],[3rdTuesdayInMonth]]=tblBdays[[#This Row],[Birthday 2024]]</f>
        <v>0</v>
      </c>
      <c r="H107" s="284">
        <f>WEEKDAY(tblBdays[[#This Row],[3rdTuesdayInMonth]],2)</f>
        <v>2</v>
      </c>
      <c r="I107" s="289">
        <f>LOOKUP(tblBdays[[#This Row],[Birthday 2024]],tblPeriods[Period])</f>
        <v>45305</v>
      </c>
      <c r="J107" s="316" t="b">
        <f>tblBdays[[#This Row],[Birthday 2024]] &gt;= EOMONTH(tblBdays[[#This Row],[Birthday 2024]],0) - 4</f>
        <v>0</v>
      </c>
      <c r="K107" s="317" t="b">
        <f>DAY(DATE(YEAR(tblBdays[[#This Row],[Birthday 2024]]),MONTH(tblBdays[[#This Row],[Birthday 2024]]) + 6,DAY(tblBdays[[#This Row],[Birthday 2024]]))) = DAY(tblBdays[[#This Row],[Birthday 2024]])</f>
        <v>1</v>
      </c>
    </row>
    <row r="108" spans="2:11" ht="23.25" customHeight="1">
      <c r="B108" s="61" t="s">
        <v>143</v>
      </c>
      <c r="C108" s="98">
        <v>36923</v>
      </c>
      <c r="D108" s="98">
        <f>EDATE(tblBdays[[#This Row],[Birthday]],12 * (2024 - YEAR(tblBdays[[#This Row],[Birthday]])))</f>
        <v>45323</v>
      </c>
      <c r="E108" s="282" t="b">
        <f>ISNUMBER(tblBdays[[#This Row],[Birthday 2024]])</f>
        <v>1</v>
      </c>
      <c r="F108" s="98" cm="1">
        <f t="array" ref="F1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08" s="98" t="b">
        <f>tblBdays[[#This Row],[3rdTuesdayInMonth]]=tblBdays[[#This Row],[Birthday 2024]]</f>
        <v>0</v>
      </c>
      <c r="H108" s="284">
        <f>WEEKDAY(tblBdays[[#This Row],[3rdTuesdayInMonth]],2)</f>
        <v>2</v>
      </c>
      <c r="I108" s="289">
        <f>LOOKUP(tblBdays[[#This Row],[Birthday 2024]],tblPeriods[Period])</f>
        <v>45319</v>
      </c>
      <c r="J108" s="316" t="b">
        <f>tblBdays[[#This Row],[Birthday 2024]] &gt;= EOMONTH(tblBdays[[#This Row],[Birthday 2024]],0) - 4</f>
        <v>0</v>
      </c>
      <c r="K108" s="317" t="b">
        <f>DAY(DATE(YEAR(tblBdays[[#This Row],[Birthday 2024]]),MONTH(tblBdays[[#This Row],[Birthday 2024]]) + 6,DAY(tblBdays[[#This Row],[Birthday 2024]]))) = DAY(tblBdays[[#This Row],[Birthday 2024]])</f>
        <v>1</v>
      </c>
    </row>
    <row r="109" spans="2:11" ht="23.25" customHeight="1">
      <c r="B109" s="61" t="s">
        <v>144</v>
      </c>
      <c r="C109" s="98">
        <v>37111</v>
      </c>
      <c r="D109" s="98">
        <f>EDATE(tblBdays[[#This Row],[Birthday]],12 * (2024 - YEAR(tblBdays[[#This Row],[Birthday]])))</f>
        <v>45512</v>
      </c>
      <c r="E109" s="282" t="b">
        <f>ISNUMBER(tblBdays[[#This Row],[Birthday 2024]])</f>
        <v>1</v>
      </c>
      <c r="F109" s="98" cm="1">
        <f t="array" ref="F1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9" s="98" t="b">
        <f>tblBdays[[#This Row],[3rdTuesdayInMonth]]=tblBdays[[#This Row],[Birthday 2024]]</f>
        <v>0</v>
      </c>
      <c r="H109" s="284">
        <f>WEEKDAY(tblBdays[[#This Row],[3rdTuesdayInMonth]],2)</f>
        <v>2</v>
      </c>
      <c r="I109" s="289">
        <f>LOOKUP(tblBdays[[#This Row],[Birthday 2024]],tblPeriods[Period])</f>
        <v>45508</v>
      </c>
      <c r="J109" s="316" t="b">
        <f>tblBdays[[#This Row],[Birthday 2024]] &gt;= EOMONTH(tblBdays[[#This Row],[Birthday 2024]],0) - 4</f>
        <v>0</v>
      </c>
      <c r="K109" s="317" t="b">
        <f>DAY(DATE(YEAR(tblBdays[[#This Row],[Birthday 2024]]),MONTH(tblBdays[[#This Row],[Birthday 2024]]) + 6,DAY(tblBdays[[#This Row],[Birthday 2024]]))) = DAY(tblBdays[[#This Row],[Birthday 2024]])</f>
        <v>1</v>
      </c>
    </row>
    <row r="110" spans="2:11" ht="23.25" customHeight="1">
      <c r="B110" s="61" t="s">
        <v>145</v>
      </c>
      <c r="C110" s="98">
        <v>38187</v>
      </c>
      <c r="D110" s="98">
        <f>EDATE(tblBdays[[#This Row],[Birthday]],12 * (2024 - YEAR(tblBdays[[#This Row],[Birthday]])))</f>
        <v>45492</v>
      </c>
      <c r="E110" s="282" t="b">
        <f>ISNUMBER(tblBdays[[#This Row],[Birthday 2024]])</f>
        <v>1</v>
      </c>
      <c r="F110" s="98" cm="1">
        <f t="array" ref="F1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0" s="98" t="b">
        <f>tblBdays[[#This Row],[3rdTuesdayInMonth]]=tblBdays[[#This Row],[Birthday 2024]]</f>
        <v>0</v>
      </c>
      <c r="H110" s="284">
        <f>WEEKDAY(tblBdays[[#This Row],[3rdTuesdayInMonth]],2)</f>
        <v>2</v>
      </c>
      <c r="I110" s="289">
        <f>LOOKUP(tblBdays[[#This Row],[Birthday 2024]],tblPeriods[Period])</f>
        <v>45487</v>
      </c>
      <c r="J110" s="316" t="b">
        <f>tblBdays[[#This Row],[Birthday 2024]] &gt;= EOMONTH(tblBdays[[#This Row],[Birthday 2024]],0) - 4</f>
        <v>0</v>
      </c>
      <c r="K110" s="317" t="b">
        <f>DAY(DATE(YEAR(tblBdays[[#This Row],[Birthday 2024]]),MONTH(tblBdays[[#This Row],[Birthday 2024]]) + 6,DAY(tblBdays[[#This Row],[Birthday 2024]]))) = DAY(tblBdays[[#This Row],[Birthday 2024]])</f>
        <v>1</v>
      </c>
    </row>
    <row r="111" spans="2:11" ht="23.25" customHeight="1">
      <c r="B111" s="61" t="s">
        <v>146</v>
      </c>
      <c r="C111" s="98">
        <v>37150</v>
      </c>
      <c r="D111" s="98">
        <f>EDATE(tblBdays[[#This Row],[Birthday]],12 * (2024 - YEAR(tblBdays[[#This Row],[Birthday]])))</f>
        <v>45551</v>
      </c>
      <c r="E111" s="282" t="b">
        <f>ISNUMBER(tblBdays[[#This Row],[Birthday 2024]])</f>
        <v>1</v>
      </c>
      <c r="F111" s="98" cm="1">
        <f t="array" ref="F1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1" s="98" t="b">
        <f>tblBdays[[#This Row],[3rdTuesdayInMonth]]=tblBdays[[#This Row],[Birthday 2024]]</f>
        <v>0</v>
      </c>
      <c r="H111" s="284">
        <f>WEEKDAY(tblBdays[[#This Row],[3rdTuesdayInMonth]],2)</f>
        <v>2</v>
      </c>
      <c r="I111" s="289">
        <f>LOOKUP(tblBdays[[#This Row],[Birthday 2024]],tblPeriods[Period])</f>
        <v>45550</v>
      </c>
      <c r="J111" s="316" t="b">
        <f>tblBdays[[#This Row],[Birthday 2024]] &gt;= EOMONTH(tblBdays[[#This Row],[Birthday 2024]],0) - 4</f>
        <v>0</v>
      </c>
      <c r="K111" s="317" t="b">
        <f>DAY(DATE(YEAR(tblBdays[[#This Row],[Birthday 2024]]),MONTH(tblBdays[[#This Row],[Birthday 2024]]) + 6,DAY(tblBdays[[#This Row],[Birthday 2024]]))) = DAY(tblBdays[[#This Row],[Birthday 2024]])</f>
        <v>1</v>
      </c>
    </row>
    <row r="112" spans="2:11" ht="23.25" customHeight="1">
      <c r="B112" s="61" t="s">
        <v>147</v>
      </c>
      <c r="C112" s="98">
        <v>38150</v>
      </c>
      <c r="D112" s="98">
        <f>EDATE(tblBdays[[#This Row],[Birthday]],12 * (2024 - YEAR(tblBdays[[#This Row],[Birthday]])))</f>
        <v>45455</v>
      </c>
      <c r="E112" s="282" t="b">
        <f>ISNUMBER(tblBdays[[#This Row],[Birthday 2024]])</f>
        <v>1</v>
      </c>
      <c r="F112" s="98" cm="1">
        <f t="array" ref="F1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2" s="98" t="b">
        <f>tblBdays[[#This Row],[3rdTuesdayInMonth]]=tblBdays[[#This Row],[Birthday 2024]]</f>
        <v>0</v>
      </c>
      <c r="H112" s="284">
        <f>WEEKDAY(tblBdays[[#This Row],[3rdTuesdayInMonth]],2)</f>
        <v>2</v>
      </c>
      <c r="I112" s="289">
        <f>LOOKUP(tblBdays[[#This Row],[Birthday 2024]],tblPeriods[Period])</f>
        <v>45452</v>
      </c>
      <c r="J112" s="316" t="b">
        <f>tblBdays[[#This Row],[Birthday 2024]] &gt;= EOMONTH(tblBdays[[#This Row],[Birthday 2024]],0) - 4</f>
        <v>0</v>
      </c>
      <c r="K112" s="317" t="b">
        <f>DAY(DATE(YEAR(tblBdays[[#This Row],[Birthday 2024]]),MONTH(tblBdays[[#This Row],[Birthday 2024]]) + 6,DAY(tblBdays[[#This Row],[Birthday 2024]]))) = DAY(tblBdays[[#This Row],[Birthday 2024]])</f>
        <v>1</v>
      </c>
    </row>
    <row r="113" spans="2:11" ht="23.25" customHeight="1">
      <c r="B113" s="61" t="s">
        <v>148</v>
      </c>
      <c r="C113" s="98">
        <v>38005</v>
      </c>
      <c r="D113" s="98">
        <f>EDATE(tblBdays[[#This Row],[Birthday]],12 * (2024 - YEAR(tblBdays[[#This Row],[Birthday]])))</f>
        <v>45310</v>
      </c>
      <c r="E113" s="282" t="b">
        <f>ISNUMBER(tblBdays[[#This Row],[Birthday 2024]])</f>
        <v>1</v>
      </c>
      <c r="F113" s="98" cm="1">
        <f t="array" ref="F1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3" s="98" t="b">
        <f>tblBdays[[#This Row],[3rdTuesdayInMonth]]=tblBdays[[#This Row],[Birthday 2024]]</f>
        <v>0</v>
      </c>
      <c r="H113" s="284">
        <f>WEEKDAY(tblBdays[[#This Row],[3rdTuesdayInMonth]],2)</f>
        <v>2</v>
      </c>
      <c r="I113" s="289">
        <f>LOOKUP(tblBdays[[#This Row],[Birthday 2024]],tblPeriods[Period])</f>
        <v>45305</v>
      </c>
      <c r="J113" s="316" t="b">
        <f>tblBdays[[#This Row],[Birthday 2024]] &gt;= EOMONTH(tblBdays[[#This Row],[Birthday 2024]],0) - 4</f>
        <v>0</v>
      </c>
      <c r="K113" s="317" t="b">
        <f>DAY(DATE(YEAR(tblBdays[[#This Row],[Birthday 2024]]),MONTH(tblBdays[[#This Row],[Birthday 2024]]) + 6,DAY(tblBdays[[#This Row],[Birthday 2024]]))) = DAY(tblBdays[[#This Row],[Birthday 2024]])</f>
        <v>1</v>
      </c>
    </row>
    <row r="114" spans="2:11" ht="23.25" customHeight="1">
      <c r="B114" s="61" t="s">
        <v>149</v>
      </c>
      <c r="C114" s="98">
        <v>38260</v>
      </c>
      <c r="D114" s="98">
        <f>EDATE(tblBdays[[#This Row],[Birthday]],12 * (2024 - YEAR(tblBdays[[#This Row],[Birthday]])))</f>
        <v>45565</v>
      </c>
      <c r="E114" s="282" t="b">
        <f>ISNUMBER(tblBdays[[#This Row],[Birthday 2024]])</f>
        <v>1</v>
      </c>
      <c r="F114" s="98" cm="1">
        <f t="array" ref="F1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4" s="98" t="b">
        <f>tblBdays[[#This Row],[3rdTuesdayInMonth]]=tblBdays[[#This Row],[Birthday 2024]]</f>
        <v>0</v>
      </c>
      <c r="H114" s="284">
        <f>WEEKDAY(tblBdays[[#This Row],[3rdTuesdayInMonth]],2)</f>
        <v>2</v>
      </c>
      <c r="I114" s="289">
        <f>LOOKUP(tblBdays[[#This Row],[Birthday 2024]],tblPeriods[Period])</f>
        <v>45564</v>
      </c>
      <c r="J114" s="316" t="b">
        <f>tblBdays[[#This Row],[Birthday 2024]] &gt;= EOMONTH(tblBdays[[#This Row],[Birthday 2024]],0) - 4</f>
        <v>1</v>
      </c>
      <c r="K114" s="317" t="b">
        <f>DAY(DATE(YEAR(tblBdays[[#This Row],[Birthday 2024]]),MONTH(tblBdays[[#This Row],[Birthday 2024]]) + 6,DAY(tblBdays[[#This Row],[Birthday 2024]]))) = DAY(tblBdays[[#This Row],[Birthday 2024]])</f>
        <v>1</v>
      </c>
    </row>
    <row r="115" spans="2:11" ht="23.25" customHeight="1">
      <c r="B115" s="61" t="s">
        <v>150</v>
      </c>
      <c r="C115" s="98">
        <v>37934</v>
      </c>
      <c r="D115" s="98">
        <f>EDATE(tblBdays[[#This Row],[Birthday]],12 * (2024 - YEAR(tblBdays[[#This Row],[Birthday]])))</f>
        <v>45605</v>
      </c>
      <c r="E115" s="282" t="b">
        <f>ISNUMBER(tblBdays[[#This Row],[Birthday 2024]])</f>
        <v>1</v>
      </c>
      <c r="F115" s="98" cm="1">
        <f t="array" ref="F1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5" s="98" t="b">
        <f>tblBdays[[#This Row],[3rdTuesdayInMonth]]=tblBdays[[#This Row],[Birthday 2024]]</f>
        <v>0</v>
      </c>
      <c r="H115" s="284">
        <f>WEEKDAY(tblBdays[[#This Row],[3rdTuesdayInMonth]],2)</f>
        <v>2</v>
      </c>
      <c r="I115" s="289">
        <f>LOOKUP(tblBdays[[#This Row],[Birthday 2024]],tblPeriods[Period])</f>
        <v>45599</v>
      </c>
      <c r="J115" s="316" t="b">
        <f>tblBdays[[#This Row],[Birthday 2024]] &gt;= EOMONTH(tblBdays[[#This Row],[Birthday 2024]],0) - 4</f>
        <v>0</v>
      </c>
      <c r="K115" s="317" t="b">
        <f>DAY(DATE(YEAR(tblBdays[[#This Row],[Birthday 2024]]),MONTH(tblBdays[[#This Row],[Birthday 2024]]) + 6,DAY(tblBdays[[#This Row],[Birthday 2024]]))) = DAY(tblBdays[[#This Row],[Birthday 2024]])</f>
        <v>1</v>
      </c>
    </row>
    <row r="116" spans="2:11" ht="23.25" customHeight="1">
      <c r="B116" s="61" t="s">
        <v>151</v>
      </c>
      <c r="C116" s="98">
        <v>36939</v>
      </c>
      <c r="D116" s="98">
        <f>EDATE(tblBdays[[#This Row],[Birthday]],12 * (2024 - YEAR(tblBdays[[#This Row],[Birthday]])))</f>
        <v>45339</v>
      </c>
      <c r="E116" s="282" t="b">
        <f>ISNUMBER(tblBdays[[#This Row],[Birthday 2024]])</f>
        <v>1</v>
      </c>
      <c r="F116" s="98" cm="1">
        <f t="array" ref="F1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6" s="98" t="b">
        <f>tblBdays[[#This Row],[3rdTuesdayInMonth]]=tblBdays[[#This Row],[Birthday 2024]]</f>
        <v>0</v>
      </c>
      <c r="H116" s="284">
        <f>WEEKDAY(tblBdays[[#This Row],[3rdTuesdayInMonth]],2)</f>
        <v>2</v>
      </c>
      <c r="I116" s="289">
        <f>LOOKUP(tblBdays[[#This Row],[Birthday 2024]],tblPeriods[Period])</f>
        <v>45333</v>
      </c>
      <c r="J116" s="316" t="b">
        <f>tblBdays[[#This Row],[Birthday 2024]] &gt;= EOMONTH(tblBdays[[#This Row],[Birthday 2024]],0) - 4</f>
        <v>0</v>
      </c>
      <c r="K116" s="317" t="b">
        <f>DAY(DATE(YEAR(tblBdays[[#This Row],[Birthday 2024]]),MONTH(tblBdays[[#This Row],[Birthday 2024]]) + 6,DAY(tblBdays[[#This Row],[Birthday 2024]]))) = DAY(tblBdays[[#This Row],[Birthday 2024]])</f>
        <v>1</v>
      </c>
    </row>
    <row r="117" spans="2:11" ht="23.25" customHeight="1">
      <c r="B117" s="61" t="s">
        <v>152</v>
      </c>
      <c r="C117" s="98">
        <v>38176</v>
      </c>
      <c r="D117" s="98">
        <f>EDATE(tblBdays[[#This Row],[Birthday]],12 * (2024 - YEAR(tblBdays[[#This Row],[Birthday]])))</f>
        <v>45481</v>
      </c>
      <c r="E117" s="282" t="b">
        <f>ISNUMBER(tblBdays[[#This Row],[Birthday 2024]])</f>
        <v>1</v>
      </c>
      <c r="F117" s="98" cm="1">
        <f t="array" ref="F1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7" s="98" t="b">
        <f>tblBdays[[#This Row],[3rdTuesdayInMonth]]=tblBdays[[#This Row],[Birthday 2024]]</f>
        <v>0</v>
      </c>
      <c r="H117" s="284">
        <f>WEEKDAY(tblBdays[[#This Row],[3rdTuesdayInMonth]],2)</f>
        <v>2</v>
      </c>
      <c r="I117" s="289">
        <f>LOOKUP(tblBdays[[#This Row],[Birthday 2024]],tblPeriods[Period])</f>
        <v>45480</v>
      </c>
      <c r="J117" s="316" t="b">
        <f>tblBdays[[#This Row],[Birthday 2024]] &gt;= EOMONTH(tblBdays[[#This Row],[Birthday 2024]],0) - 4</f>
        <v>0</v>
      </c>
      <c r="K117" s="317" t="b">
        <f>DAY(DATE(YEAR(tblBdays[[#This Row],[Birthday 2024]]),MONTH(tblBdays[[#This Row],[Birthday 2024]]) + 6,DAY(tblBdays[[#This Row],[Birthday 2024]]))) = DAY(tblBdays[[#This Row],[Birthday 2024]])</f>
        <v>1</v>
      </c>
    </row>
    <row r="118" spans="2:11" ht="23.25" customHeight="1">
      <c r="B118" s="61" t="s">
        <v>153</v>
      </c>
      <c r="C118" s="98">
        <v>37097</v>
      </c>
      <c r="D118" s="98">
        <f>EDATE(tblBdays[[#This Row],[Birthday]],12 * (2024 - YEAR(tblBdays[[#This Row],[Birthday]])))</f>
        <v>45498</v>
      </c>
      <c r="E118" s="282" t="b">
        <f>ISNUMBER(tblBdays[[#This Row],[Birthday 2024]])</f>
        <v>1</v>
      </c>
      <c r="F118" s="98" cm="1">
        <f t="array" ref="F1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8" s="98" t="b">
        <f>tblBdays[[#This Row],[3rdTuesdayInMonth]]=tblBdays[[#This Row],[Birthday 2024]]</f>
        <v>0</v>
      </c>
      <c r="H118" s="284">
        <f>WEEKDAY(tblBdays[[#This Row],[3rdTuesdayInMonth]],2)</f>
        <v>2</v>
      </c>
      <c r="I118" s="289">
        <f>LOOKUP(tblBdays[[#This Row],[Birthday 2024]],tblPeriods[Period])</f>
        <v>45494</v>
      </c>
      <c r="J118" s="316" t="b">
        <f>tblBdays[[#This Row],[Birthday 2024]] &gt;= EOMONTH(tblBdays[[#This Row],[Birthday 2024]],0) - 4</f>
        <v>0</v>
      </c>
      <c r="K118" s="317" t="b">
        <f>DAY(DATE(YEAR(tblBdays[[#This Row],[Birthday 2024]]),MONTH(tblBdays[[#This Row],[Birthday 2024]]) + 6,DAY(tblBdays[[#This Row],[Birthday 2024]]))) = DAY(tblBdays[[#This Row],[Birthday 2024]])</f>
        <v>1</v>
      </c>
    </row>
    <row r="119" spans="2:11" ht="23.25" customHeight="1">
      <c r="B119" s="61" t="s">
        <v>154</v>
      </c>
      <c r="C119" s="98">
        <v>32283</v>
      </c>
      <c r="D119" s="98">
        <f>EDATE(tblBdays[[#This Row],[Birthday]],12 * (2024 - YEAR(tblBdays[[#This Row],[Birthday]])))</f>
        <v>45432</v>
      </c>
      <c r="E119" s="282" t="b">
        <f>ISNUMBER(tblBdays[[#This Row],[Birthday 2024]])</f>
        <v>1</v>
      </c>
      <c r="F119" s="98" cm="1">
        <f t="array" ref="F1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9" s="98" t="b">
        <f>tblBdays[[#This Row],[3rdTuesdayInMonth]]=tblBdays[[#This Row],[Birthday 2024]]</f>
        <v>0</v>
      </c>
      <c r="H119" s="284">
        <f>WEEKDAY(tblBdays[[#This Row],[3rdTuesdayInMonth]],2)</f>
        <v>2</v>
      </c>
      <c r="I119" s="289">
        <f>LOOKUP(tblBdays[[#This Row],[Birthday 2024]],tblPeriods[Period])</f>
        <v>45431</v>
      </c>
      <c r="J119" s="316" t="b">
        <f>tblBdays[[#This Row],[Birthday 2024]] &gt;= EOMONTH(tblBdays[[#This Row],[Birthday 2024]],0) - 4</f>
        <v>0</v>
      </c>
      <c r="K119" s="317" t="b">
        <f>DAY(DATE(YEAR(tblBdays[[#This Row],[Birthday 2024]]),MONTH(tblBdays[[#This Row],[Birthday 2024]]) + 6,DAY(tblBdays[[#This Row],[Birthday 2024]]))) = DAY(tblBdays[[#This Row],[Birthday 2024]])</f>
        <v>1</v>
      </c>
    </row>
    <row r="120" spans="2:11" ht="23.25" customHeight="1">
      <c r="B120" s="61" t="s">
        <v>155</v>
      </c>
      <c r="C120" s="98">
        <v>37642</v>
      </c>
      <c r="D120" s="98">
        <f>EDATE(tblBdays[[#This Row],[Birthday]],12 * (2024 - YEAR(tblBdays[[#This Row],[Birthday]])))</f>
        <v>45312</v>
      </c>
      <c r="E120" s="282" t="b">
        <f>ISNUMBER(tblBdays[[#This Row],[Birthday 2024]])</f>
        <v>1</v>
      </c>
      <c r="F120" s="98" cm="1">
        <f t="array" ref="F1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0" s="98" t="b">
        <f>tblBdays[[#This Row],[3rdTuesdayInMonth]]=tblBdays[[#This Row],[Birthday 2024]]</f>
        <v>0</v>
      </c>
      <c r="H120" s="284">
        <f>WEEKDAY(tblBdays[[#This Row],[3rdTuesdayInMonth]],2)</f>
        <v>2</v>
      </c>
      <c r="I120" s="289">
        <f>LOOKUP(tblBdays[[#This Row],[Birthday 2024]],tblPeriods[Period])</f>
        <v>45312</v>
      </c>
      <c r="J120" s="316" t="b">
        <f>tblBdays[[#This Row],[Birthday 2024]] &gt;= EOMONTH(tblBdays[[#This Row],[Birthday 2024]],0) - 4</f>
        <v>0</v>
      </c>
      <c r="K120" s="317" t="b">
        <f>DAY(DATE(YEAR(tblBdays[[#This Row],[Birthday 2024]]),MONTH(tblBdays[[#This Row],[Birthday 2024]]) + 6,DAY(tblBdays[[#This Row],[Birthday 2024]]))) = DAY(tblBdays[[#This Row],[Birthday 2024]])</f>
        <v>1</v>
      </c>
    </row>
    <row r="121" spans="2:11" ht="23.25" customHeight="1">
      <c r="B121" s="61" t="s">
        <v>156</v>
      </c>
      <c r="C121" s="98">
        <v>37020</v>
      </c>
      <c r="D121" s="98">
        <f>EDATE(tblBdays[[#This Row],[Birthday]],12 * (2024 - YEAR(tblBdays[[#This Row],[Birthday]])))</f>
        <v>45421</v>
      </c>
      <c r="E121" s="282" t="b">
        <f>ISNUMBER(tblBdays[[#This Row],[Birthday 2024]])</f>
        <v>1</v>
      </c>
      <c r="F121" s="98" cm="1">
        <f t="array" ref="F1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21" s="98" t="b">
        <f>tblBdays[[#This Row],[3rdTuesdayInMonth]]=tblBdays[[#This Row],[Birthday 2024]]</f>
        <v>0</v>
      </c>
      <c r="H121" s="284">
        <f>WEEKDAY(tblBdays[[#This Row],[3rdTuesdayInMonth]],2)</f>
        <v>2</v>
      </c>
      <c r="I121" s="289">
        <f>LOOKUP(tblBdays[[#This Row],[Birthday 2024]],tblPeriods[Period])</f>
        <v>45417</v>
      </c>
      <c r="J121" s="316" t="b">
        <f>tblBdays[[#This Row],[Birthday 2024]] &gt;= EOMONTH(tblBdays[[#This Row],[Birthday 2024]],0) - 4</f>
        <v>0</v>
      </c>
      <c r="K121" s="317" t="b">
        <f>DAY(DATE(YEAR(tblBdays[[#This Row],[Birthday 2024]]),MONTH(tblBdays[[#This Row],[Birthday 2024]]) + 6,DAY(tblBdays[[#This Row],[Birthday 2024]]))) = DAY(tblBdays[[#This Row],[Birthday 2024]])</f>
        <v>1</v>
      </c>
    </row>
    <row r="122" spans="2:11" ht="23.25" customHeight="1">
      <c r="B122" s="61" t="s">
        <v>157</v>
      </c>
      <c r="C122" s="98">
        <v>37946</v>
      </c>
      <c r="D122" s="98">
        <f>EDATE(tblBdays[[#This Row],[Birthday]],12 * (2024 - YEAR(tblBdays[[#This Row],[Birthday]])))</f>
        <v>45617</v>
      </c>
      <c r="E122" s="282" t="b">
        <f>ISNUMBER(tblBdays[[#This Row],[Birthday 2024]])</f>
        <v>1</v>
      </c>
      <c r="F122" s="98" cm="1">
        <f t="array" ref="F1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2" s="98" t="b">
        <f>tblBdays[[#This Row],[3rdTuesdayInMonth]]=tblBdays[[#This Row],[Birthday 2024]]</f>
        <v>0</v>
      </c>
      <c r="H122" s="284">
        <f>WEEKDAY(tblBdays[[#This Row],[3rdTuesdayInMonth]],2)</f>
        <v>2</v>
      </c>
      <c r="I122" s="289">
        <f>LOOKUP(tblBdays[[#This Row],[Birthday 2024]],tblPeriods[Period])</f>
        <v>45613</v>
      </c>
      <c r="J122" s="316" t="b">
        <f>tblBdays[[#This Row],[Birthday 2024]] &gt;= EOMONTH(tblBdays[[#This Row],[Birthday 2024]],0) - 4</f>
        <v>0</v>
      </c>
      <c r="K122" s="317" t="b">
        <f>DAY(DATE(YEAR(tblBdays[[#This Row],[Birthday 2024]]),MONTH(tblBdays[[#This Row],[Birthday 2024]]) + 6,DAY(tblBdays[[#This Row],[Birthday 2024]]))) = DAY(tblBdays[[#This Row],[Birthday 2024]])</f>
        <v>1</v>
      </c>
    </row>
    <row r="123" spans="2:11" ht="23.25" customHeight="1">
      <c r="B123" s="61" t="s">
        <v>158</v>
      </c>
      <c r="C123" s="98">
        <v>37240</v>
      </c>
      <c r="D123" s="98">
        <f>EDATE(tblBdays[[#This Row],[Birthday]],12 * (2024 - YEAR(tblBdays[[#This Row],[Birthday]])))</f>
        <v>45641</v>
      </c>
      <c r="E123" s="282" t="b">
        <f>ISNUMBER(tblBdays[[#This Row],[Birthday 2024]])</f>
        <v>1</v>
      </c>
      <c r="F123" s="98" cm="1">
        <f t="array" ref="F1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3" s="98" t="b">
        <f>tblBdays[[#This Row],[3rdTuesdayInMonth]]=tblBdays[[#This Row],[Birthday 2024]]</f>
        <v>0</v>
      </c>
      <c r="H123" s="284">
        <f>WEEKDAY(tblBdays[[#This Row],[3rdTuesdayInMonth]],2)</f>
        <v>2</v>
      </c>
      <c r="I123" s="289">
        <f>LOOKUP(tblBdays[[#This Row],[Birthday 2024]],tblPeriods[Period])</f>
        <v>45641</v>
      </c>
      <c r="J123" s="316" t="b">
        <f>tblBdays[[#This Row],[Birthday 2024]] &gt;= EOMONTH(tblBdays[[#This Row],[Birthday 2024]],0) - 4</f>
        <v>0</v>
      </c>
      <c r="K123" s="317" t="b">
        <f>DAY(DATE(YEAR(tblBdays[[#This Row],[Birthday 2024]]),MONTH(tblBdays[[#This Row],[Birthday 2024]]) + 6,DAY(tblBdays[[#This Row],[Birthday 2024]]))) = DAY(tblBdays[[#This Row],[Birthday 2024]])</f>
        <v>1</v>
      </c>
    </row>
    <row r="124" spans="2:11" ht="23.25" customHeight="1">
      <c r="B124" s="61" t="s">
        <v>159</v>
      </c>
      <c r="C124" s="98">
        <v>38087</v>
      </c>
      <c r="D124" s="98">
        <f>EDATE(tblBdays[[#This Row],[Birthday]],12 * (2024 - YEAR(tblBdays[[#This Row],[Birthday]])))</f>
        <v>45392</v>
      </c>
      <c r="E124" s="282" t="b">
        <f>ISNUMBER(tblBdays[[#This Row],[Birthday 2024]])</f>
        <v>1</v>
      </c>
      <c r="F124" s="98" cm="1">
        <f t="array" ref="F1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4" s="98" t="b">
        <f>tblBdays[[#This Row],[3rdTuesdayInMonth]]=tblBdays[[#This Row],[Birthday 2024]]</f>
        <v>0</v>
      </c>
      <c r="H124" s="284">
        <f>WEEKDAY(tblBdays[[#This Row],[3rdTuesdayInMonth]],2)</f>
        <v>2</v>
      </c>
      <c r="I124" s="289">
        <f>LOOKUP(tblBdays[[#This Row],[Birthday 2024]],tblPeriods[Period])</f>
        <v>45389</v>
      </c>
      <c r="J124" s="316" t="b">
        <f>tblBdays[[#This Row],[Birthday 2024]] &gt;= EOMONTH(tblBdays[[#This Row],[Birthday 2024]],0) - 4</f>
        <v>0</v>
      </c>
      <c r="K124" s="317" t="b">
        <f>DAY(DATE(YEAR(tblBdays[[#This Row],[Birthday 2024]]),MONTH(tblBdays[[#This Row],[Birthday 2024]]) + 6,DAY(tblBdays[[#This Row],[Birthday 2024]]))) = DAY(tblBdays[[#This Row],[Birthday 2024]])</f>
        <v>1</v>
      </c>
    </row>
    <row r="125" spans="2:11" ht="23.25" customHeight="1">
      <c r="B125" s="61" t="s">
        <v>160</v>
      </c>
      <c r="C125" s="98">
        <v>37204</v>
      </c>
      <c r="D125" s="98">
        <f>EDATE(tblBdays[[#This Row],[Birthday]],12 * (2024 - YEAR(tblBdays[[#This Row],[Birthday]])))</f>
        <v>45605</v>
      </c>
      <c r="E125" s="282" t="b">
        <f>ISNUMBER(tblBdays[[#This Row],[Birthday 2024]])</f>
        <v>1</v>
      </c>
      <c r="F125" s="98" cm="1">
        <f t="array" ref="F1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5" s="98" t="b">
        <f>tblBdays[[#This Row],[3rdTuesdayInMonth]]=tblBdays[[#This Row],[Birthday 2024]]</f>
        <v>0</v>
      </c>
      <c r="H125" s="284">
        <f>WEEKDAY(tblBdays[[#This Row],[3rdTuesdayInMonth]],2)</f>
        <v>2</v>
      </c>
      <c r="I125" s="289">
        <f>LOOKUP(tblBdays[[#This Row],[Birthday 2024]],tblPeriods[Period])</f>
        <v>45599</v>
      </c>
      <c r="J125" s="316" t="b">
        <f>tblBdays[[#This Row],[Birthday 2024]] &gt;= EOMONTH(tblBdays[[#This Row],[Birthday 2024]],0) - 4</f>
        <v>0</v>
      </c>
      <c r="K125" s="317" t="b">
        <f>DAY(DATE(YEAR(tblBdays[[#This Row],[Birthday 2024]]),MONTH(tblBdays[[#This Row],[Birthday 2024]]) + 6,DAY(tblBdays[[#This Row],[Birthday 2024]]))) = DAY(tblBdays[[#This Row],[Birthday 2024]])</f>
        <v>1</v>
      </c>
    </row>
    <row r="126" spans="2:11" ht="23.25" customHeight="1">
      <c r="B126" s="61" t="s">
        <v>161</v>
      </c>
      <c r="C126" s="98">
        <v>37254</v>
      </c>
      <c r="D126" s="98">
        <f>EDATE(tblBdays[[#This Row],[Birthday]],12 * (2024 - YEAR(tblBdays[[#This Row],[Birthday]])))</f>
        <v>45655</v>
      </c>
      <c r="E126" s="282" t="b">
        <f>ISNUMBER(tblBdays[[#This Row],[Birthday 2024]])</f>
        <v>1</v>
      </c>
      <c r="F126" s="98" cm="1">
        <f t="array" ref="F1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6" s="98" t="b">
        <f>tblBdays[[#This Row],[3rdTuesdayInMonth]]=tblBdays[[#This Row],[Birthday 2024]]</f>
        <v>0</v>
      </c>
      <c r="H126" s="284">
        <f>WEEKDAY(tblBdays[[#This Row],[3rdTuesdayInMonth]],2)</f>
        <v>2</v>
      </c>
      <c r="I126" s="289">
        <f>LOOKUP(tblBdays[[#This Row],[Birthday 2024]],tblPeriods[Period])</f>
        <v>45655</v>
      </c>
      <c r="J126" s="316" t="b">
        <f>tblBdays[[#This Row],[Birthday 2024]] &gt;= EOMONTH(tblBdays[[#This Row],[Birthday 2024]],0) - 4</f>
        <v>1</v>
      </c>
      <c r="K126" s="317" t="b">
        <f>DAY(DATE(YEAR(tblBdays[[#This Row],[Birthday 2024]]),MONTH(tblBdays[[#This Row],[Birthday 2024]]) + 6,DAY(tblBdays[[#This Row],[Birthday 2024]]))) = DAY(tblBdays[[#This Row],[Birthday 2024]])</f>
        <v>1</v>
      </c>
    </row>
    <row r="127" spans="2:11" ht="23.25" customHeight="1">
      <c r="B127" s="61" t="s">
        <v>162</v>
      </c>
      <c r="C127" s="98">
        <v>37670</v>
      </c>
      <c r="D127" s="98">
        <f>EDATE(tblBdays[[#This Row],[Birthday]],12 * (2024 - YEAR(tblBdays[[#This Row],[Birthday]])))</f>
        <v>45340</v>
      </c>
      <c r="E127" s="282" t="b">
        <f>ISNUMBER(tblBdays[[#This Row],[Birthday 2024]])</f>
        <v>1</v>
      </c>
      <c r="F127" s="98" cm="1">
        <f t="array" ref="F1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7" s="98" t="b">
        <f>tblBdays[[#This Row],[3rdTuesdayInMonth]]=tblBdays[[#This Row],[Birthday 2024]]</f>
        <v>0</v>
      </c>
      <c r="H127" s="284">
        <f>WEEKDAY(tblBdays[[#This Row],[3rdTuesdayInMonth]],2)</f>
        <v>2</v>
      </c>
      <c r="I127" s="289">
        <f>LOOKUP(tblBdays[[#This Row],[Birthday 2024]],tblPeriods[Period])</f>
        <v>45340</v>
      </c>
      <c r="J127" s="316" t="b">
        <f>tblBdays[[#This Row],[Birthday 2024]] &gt;= EOMONTH(tblBdays[[#This Row],[Birthday 2024]],0) - 4</f>
        <v>0</v>
      </c>
      <c r="K127" s="317" t="b">
        <f>DAY(DATE(YEAR(tblBdays[[#This Row],[Birthday 2024]]),MONTH(tblBdays[[#This Row],[Birthday 2024]]) + 6,DAY(tblBdays[[#This Row],[Birthday 2024]]))) = DAY(tblBdays[[#This Row],[Birthday 2024]])</f>
        <v>1</v>
      </c>
    </row>
    <row r="128" spans="2:11" ht="23.25" customHeight="1">
      <c r="B128" s="61" t="s">
        <v>163</v>
      </c>
      <c r="C128" s="98">
        <v>37967</v>
      </c>
      <c r="D128" s="98">
        <f>EDATE(tblBdays[[#This Row],[Birthday]],12 * (2024 - YEAR(tblBdays[[#This Row],[Birthday]])))</f>
        <v>45638</v>
      </c>
      <c r="E128" s="282" t="b">
        <f>ISNUMBER(tblBdays[[#This Row],[Birthday 2024]])</f>
        <v>1</v>
      </c>
      <c r="F128" s="98" cm="1">
        <f t="array" ref="F1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8" s="98" t="b">
        <f>tblBdays[[#This Row],[3rdTuesdayInMonth]]=tblBdays[[#This Row],[Birthday 2024]]</f>
        <v>0</v>
      </c>
      <c r="H128" s="284">
        <f>WEEKDAY(tblBdays[[#This Row],[3rdTuesdayInMonth]],2)</f>
        <v>2</v>
      </c>
      <c r="I128" s="289">
        <f>LOOKUP(tblBdays[[#This Row],[Birthday 2024]],tblPeriods[Period])</f>
        <v>45634</v>
      </c>
      <c r="J128" s="316" t="b">
        <f>tblBdays[[#This Row],[Birthday 2024]] &gt;= EOMONTH(tblBdays[[#This Row],[Birthday 2024]],0) - 4</f>
        <v>0</v>
      </c>
      <c r="K128" s="317" t="b">
        <f>DAY(DATE(YEAR(tblBdays[[#This Row],[Birthday 2024]]),MONTH(tblBdays[[#This Row],[Birthday 2024]]) + 6,DAY(tblBdays[[#This Row],[Birthday 2024]]))) = DAY(tblBdays[[#This Row],[Birthday 2024]])</f>
        <v>1</v>
      </c>
    </row>
    <row r="129" spans="2:11" ht="23.25" customHeight="1">
      <c r="B129" s="61" t="s">
        <v>164</v>
      </c>
      <c r="C129" s="98">
        <v>37943</v>
      </c>
      <c r="D129" s="98">
        <f>EDATE(tblBdays[[#This Row],[Birthday]],12 * (2024 - YEAR(tblBdays[[#This Row],[Birthday]])))</f>
        <v>45614</v>
      </c>
      <c r="E129" s="282" t="b">
        <f>ISNUMBER(tblBdays[[#This Row],[Birthday 2024]])</f>
        <v>1</v>
      </c>
      <c r="F129" s="98" cm="1">
        <f t="array" ref="F1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9" s="98" t="b">
        <f>tblBdays[[#This Row],[3rdTuesdayInMonth]]=tblBdays[[#This Row],[Birthday 2024]]</f>
        <v>0</v>
      </c>
      <c r="H129" s="284">
        <f>WEEKDAY(tblBdays[[#This Row],[3rdTuesdayInMonth]],2)</f>
        <v>2</v>
      </c>
      <c r="I129" s="289">
        <f>LOOKUP(tblBdays[[#This Row],[Birthday 2024]],tblPeriods[Period])</f>
        <v>45613</v>
      </c>
      <c r="J129" s="316" t="b">
        <f>tblBdays[[#This Row],[Birthday 2024]] &gt;= EOMONTH(tblBdays[[#This Row],[Birthday 2024]],0) - 4</f>
        <v>0</v>
      </c>
      <c r="K129" s="317" t="b">
        <f>DAY(DATE(YEAR(tblBdays[[#This Row],[Birthday 2024]]),MONTH(tblBdays[[#This Row],[Birthday 2024]]) + 6,DAY(tblBdays[[#This Row],[Birthday 2024]]))) = DAY(tblBdays[[#This Row],[Birthday 2024]])</f>
        <v>1</v>
      </c>
    </row>
    <row r="130" spans="2:11" ht="23.25" customHeight="1">
      <c r="B130" s="61" t="s">
        <v>165</v>
      </c>
      <c r="C130" s="98">
        <v>37963</v>
      </c>
      <c r="D130" s="98">
        <f>EDATE(tblBdays[[#This Row],[Birthday]],12 * (2024 - YEAR(tblBdays[[#This Row],[Birthday]])))</f>
        <v>45634</v>
      </c>
      <c r="E130" s="282" t="b">
        <f>ISNUMBER(tblBdays[[#This Row],[Birthday 2024]])</f>
        <v>1</v>
      </c>
      <c r="F130" s="98" cm="1">
        <f t="array" ref="F1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0" s="98" t="b">
        <f>tblBdays[[#This Row],[3rdTuesdayInMonth]]=tblBdays[[#This Row],[Birthday 2024]]</f>
        <v>0</v>
      </c>
      <c r="H130" s="284">
        <f>WEEKDAY(tblBdays[[#This Row],[3rdTuesdayInMonth]],2)</f>
        <v>2</v>
      </c>
      <c r="I130" s="289">
        <f>LOOKUP(tblBdays[[#This Row],[Birthday 2024]],tblPeriods[Period])</f>
        <v>45634</v>
      </c>
      <c r="J130" s="316" t="b">
        <f>tblBdays[[#This Row],[Birthday 2024]] &gt;= EOMONTH(tblBdays[[#This Row],[Birthday 2024]],0) - 4</f>
        <v>0</v>
      </c>
      <c r="K130" s="317" t="b">
        <f>DAY(DATE(YEAR(tblBdays[[#This Row],[Birthday 2024]]),MONTH(tblBdays[[#This Row],[Birthday 2024]]) + 6,DAY(tblBdays[[#This Row],[Birthday 2024]]))) = DAY(tblBdays[[#This Row],[Birthday 2024]])</f>
        <v>1</v>
      </c>
    </row>
    <row r="131" spans="2:11" ht="23.25" customHeight="1">
      <c r="B131" s="61" t="s">
        <v>166</v>
      </c>
      <c r="C131" s="98">
        <v>37718</v>
      </c>
      <c r="D131" s="98">
        <f>EDATE(tblBdays[[#This Row],[Birthday]],12 * (2024 - YEAR(tblBdays[[#This Row],[Birthday]])))</f>
        <v>45389</v>
      </c>
      <c r="E131" s="282" t="b">
        <f>ISNUMBER(tblBdays[[#This Row],[Birthday 2024]])</f>
        <v>1</v>
      </c>
      <c r="F131" s="98" cm="1">
        <f t="array" ref="F1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1" s="98" t="b">
        <f>tblBdays[[#This Row],[3rdTuesdayInMonth]]=tblBdays[[#This Row],[Birthday 2024]]</f>
        <v>0</v>
      </c>
      <c r="H131" s="284">
        <f>WEEKDAY(tblBdays[[#This Row],[3rdTuesdayInMonth]],2)</f>
        <v>2</v>
      </c>
      <c r="I131" s="289">
        <f>LOOKUP(tblBdays[[#This Row],[Birthday 2024]],tblPeriods[Period])</f>
        <v>45389</v>
      </c>
      <c r="J131" s="316" t="b">
        <f>tblBdays[[#This Row],[Birthday 2024]] &gt;= EOMONTH(tblBdays[[#This Row],[Birthday 2024]],0) - 4</f>
        <v>0</v>
      </c>
      <c r="K131" s="317" t="b">
        <f>DAY(DATE(YEAR(tblBdays[[#This Row],[Birthday 2024]]),MONTH(tblBdays[[#This Row],[Birthday 2024]]) + 6,DAY(tblBdays[[#This Row],[Birthday 2024]]))) = DAY(tblBdays[[#This Row],[Birthday 2024]])</f>
        <v>1</v>
      </c>
    </row>
    <row r="132" spans="2:11" ht="23.25" customHeight="1">
      <c r="B132" s="61" t="s">
        <v>167</v>
      </c>
      <c r="C132" s="98">
        <v>37746</v>
      </c>
      <c r="D132" s="98">
        <f>EDATE(tblBdays[[#This Row],[Birthday]],12 * (2024 - YEAR(tblBdays[[#This Row],[Birthday]])))</f>
        <v>45417</v>
      </c>
      <c r="E132" s="282" t="b">
        <f>ISNUMBER(tblBdays[[#This Row],[Birthday 2024]])</f>
        <v>1</v>
      </c>
      <c r="F132" s="98" cm="1">
        <f t="array" ref="F1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2" s="98" t="b">
        <f>tblBdays[[#This Row],[3rdTuesdayInMonth]]=tblBdays[[#This Row],[Birthday 2024]]</f>
        <v>0</v>
      </c>
      <c r="H132" s="284">
        <f>WEEKDAY(tblBdays[[#This Row],[3rdTuesdayInMonth]],2)</f>
        <v>2</v>
      </c>
      <c r="I132" s="289">
        <f>LOOKUP(tblBdays[[#This Row],[Birthday 2024]],tblPeriods[Period])</f>
        <v>45417</v>
      </c>
      <c r="J132" s="316" t="b">
        <f>tblBdays[[#This Row],[Birthday 2024]] &gt;= EOMONTH(tblBdays[[#This Row],[Birthday 2024]],0) - 4</f>
        <v>0</v>
      </c>
      <c r="K132" s="317" t="b">
        <f>DAY(DATE(YEAR(tblBdays[[#This Row],[Birthday 2024]]),MONTH(tblBdays[[#This Row],[Birthday 2024]]) + 6,DAY(tblBdays[[#This Row],[Birthday 2024]]))) = DAY(tblBdays[[#This Row],[Birthday 2024]])</f>
        <v>1</v>
      </c>
    </row>
    <row r="133" spans="2:11" ht="23.25" customHeight="1">
      <c r="B133" s="61" t="s">
        <v>168</v>
      </c>
      <c r="C133" s="98">
        <v>38155</v>
      </c>
      <c r="D133" s="98">
        <f>EDATE(tblBdays[[#This Row],[Birthday]],12 * (2024 - YEAR(tblBdays[[#This Row],[Birthday]])))</f>
        <v>45460</v>
      </c>
      <c r="E133" s="282" t="b">
        <f>ISNUMBER(tblBdays[[#This Row],[Birthday 2024]])</f>
        <v>1</v>
      </c>
      <c r="F133" s="98" cm="1">
        <f t="array" ref="F1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33" s="98" t="b">
        <f>tblBdays[[#This Row],[3rdTuesdayInMonth]]=tblBdays[[#This Row],[Birthday 2024]]</f>
        <v>0</v>
      </c>
      <c r="H133" s="284">
        <f>WEEKDAY(tblBdays[[#This Row],[3rdTuesdayInMonth]],2)</f>
        <v>2</v>
      </c>
      <c r="I133" s="289">
        <f>LOOKUP(tblBdays[[#This Row],[Birthday 2024]],tblPeriods[Period])</f>
        <v>45459</v>
      </c>
      <c r="J133" s="316" t="b">
        <f>tblBdays[[#This Row],[Birthday 2024]] &gt;= EOMONTH(tblBdays[[#This Row],[Birthday 2024]],0) - 4</f>
        <v>0</v>
      </c>
      <c r="K133" s="317" t="b">
        <f>DAY(DATE(YEAR(tblBdays[[#This Row],[Birthday 2024]]),MONTH(tblBdays[[#This Row],[Birthday 2024]]) + 6,DAY(tblBdays[[#This Row],[Birthday 2024]]))) = DAY(tblBdays[[#This Row],[Birthday 2024]])</f>
        <v>1</v>
      </c>
    </row>
    <row r="134" spans="2:11" ht="23.25" customHeight="1">
      <c r="B134" s="61" t="s">
        <v>169</v>
      </c>
      <c r="C134" s="98">
        <v>38200</v>
      </c>
      <c r="D134" s="98">
        <f>EDATE(tblBdays[[#This Row],[Birthday]],12 * (2024 - YEAR(tblBdays[[#This Row],[Birthday]])))</f>
        <v>45505</v>
      </c>
      <c r="E134" s="282" t="b">
        <f>ISNUMBER(tblBdays[[#This Row],[Birthday 2024]])</f>
        <v>1</v>
      </c>
      <c r="F134" s="98" cm="1">
        <f t="array" ref="F1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4" s="98" t="b">
        <f>tblBdays[[#This Row],[3rdTuesdayInMonth]]=tblBdays[[#This Row],[Birthday 2024]]</f>
        <v>0</v>
      </c>
      <c r="H134" s="284">
        <f>WEEKDAY(tblBdays[[#This Row],[3rdTuesdayInMonth]],2)</f>
        <v>2</v>
      </c>
      <c r="I134" s="289">
        <f>LOOKUP(tblBdays[[#This Row],[Birthday 2024]],tblPeriods[Period])</f>
        <v>45501</v>
      </c>
      <c r="J134" s="316" t="b">
        <f>tblBdays[[#This Row],[Birthday 2024]] &gt;= EOMONTH(tblBdays[[#This Row],[Birthday 2024]],0) - 4</f>
        <v>0</v>
      </c>
      <c r="K134" s="317" t="b">
        <f>DAY(DATE(YEAR(tblBdays[[#This Row],[Birthday 2024]]),MONTH(tblBdays[[#This Row],[Birthday 2024]]) + 6,DAY(tblBdays[[#This Row],[Birthday 2024]]))) = DAY(tblBdays[[#This Row],[Birthday 2024]])</f>
        <v>1</v>
      </c>
    </row>
    <row r="135" spans="2:11" ht="23.25" customHeight="1">
      <c r="B135" s="61" t="s">
        <v>170</v>
      </c>
      <c r="C135" s="98">
        <v>37612</v>
      </c>
      <c r="D135" s="98">
        <f>EDATE(tblBdays[[#This Row],[Birthday]],12 * (2024 - YEAR(tblBdays[[#This Row],[Birthday]])))</f>
        <v>45648</v>
      </c>
      <c r="E135" s="282" t="b">
        <f>ISNUMBER(tblBdays[[#This Row],[Birthday 2024]])</f>
        <v>1</v>
      </c>
      <c r="F135" s="98" cm="1">
        <f t="array" ref="F1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5" s="98" t="b">
        <f>tblBdays[[#This Row],[3rdTuesdayInMonth]]=tblBdays[[#This Row],[Birthday 2024]]</f>
        <v>0</v>
      </c>
      <c r="H135" s="284">
        <f>WEEKDAY(tblBdays[[#This Row],[3rdTuesdayInMonth]],2)</f>
        <v>2</v>
      </c>
      <c r="I135" s="289">
        <f>LOOKUP(tblBdays[[#This Row],[Birthday 2024]],tblPeriods[Period])</f>
        <v>45648</v>
      </c>
      <c r="J135" s="316" t="b">
        <f>tblBdays[[#This Row],[Birthday 2024]] &gt;= EOMONTH(tblBdays[[#This Row],[Birthday 2024]],0) - 4</f>
        <v>0</v>
      </c>
      <c r="K135" s="317" t="b">
        <f>DAY(DATE(YEAR(tblBdays[[#This Row],[Birthday 2024]]),MONTH(tblBdays[[#This Row],[Birthday 2024]]) + 6,DAY(tblBdays[[#This Row],[Birthday 2024]]))) = DAY(tblBdays[[#This Row],[Birthday 2024]])</f>
        <v>1</v>
      </c>
    </row>
    <row r="136" spans="2:11" ht="23.25" customHeight="1">
      <c r="B136" s="61" t="s">
        <v>171</v>
      </c>
      <c r="C136" s="98">
        <v>37331</v>
      </c>
      <c r="D136" s="98">
        <f>EDATE(tblBdays[[#This Row],[Birthday]],12 * (2024 - YEAR(tblBdays[[#This Row],[Birthday]])))</f>
        <v>45367</v>
      </c>
      <c r="E136" s="282" t="b">
        <f>ISNUMBER(tblBdays[[#This Row],[Birthday 2024]])</f>
        <v>1</v>
      </c>
      <c r="F136" s="98" cm="1">
        <f t="array" ref="F1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36" s="98" t="b">
        <f>tblBdays[[#This Row],[3rdTuesdayInMonth]]=tblBdays[[#This Row],[Birthday 2024]]</f>
        <v>0</v>
      </c>
      <c r="H136" s="284">
        <f>WEEKDAY(tblBdays[[#This Row],[3rdTuesdayInMonth]],2)</f>
        <v>2</v>
      </c>
      <c r="I136" s="289">
        <f>LOOKUP(tblBdays[[#This Row],[Birthday 2024]],tblPeriods[Period])</f>
        <v>45361</v>
      </c>
      <c r="J136" s="316" t="b">
        <f>tblBdays[[#This Row],[Birthday 2024]] &gt;= EOMONTH(tblBdays[[#This Row],[Birthday 2024]],0) - 4</f>
        <v>0</v>
      </c>
      <c r="K136" s="317" t="b">
        <f>DAY(DATE(YEAR(tblBdays[[#This Row],[Birthday 2024]]),MONTH(tblBdays[[#This Row],[Birthday 2024]]) + 6,DAY(tblBdays[[#This Row],[Birthday 2024]]))) = DAY(tblBdays[[#This Row],[Birthday 2024]])</f>
        <v>1</v>
      </c>
    </row>
    <row r="137" spans="2:11" ht="23.25" customHeight="1">
      <c r="B137" s="61" t="s">
        <v>172</v>
      </c>
      <c r="C137" s="98">
        <v>38221</v>
      </c>
      <c r="D137" s="98">
        <f>EDATE(tblBdays[[#This Row],[Birthday]],12 * (2024 - YEAR(tblBdays[[#This Row],[Birthday]])))</f>
        <v>45526</v>
      </c>
      <c r="E137" s="282" t="b">
        <f>ISNUMBER(tblBdays[[#This Row],[Birthday 2024]])</f>
        <v>1</v>
      </c>
      <c r="F137" s="98" cm="1">
        <f t="array" ref="F1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7" s="98" t="b">
        <f>tblBdays[[#This Row],[3rdTuesdayInMonth]]=tblBdays[[#This Row],[Birthday 2024]]</f>
        <v>0</v>
      </c>
      <c r="H137" s="284">
        <f>WEEKDAY(tblBdays[[#This Row],[3rdTuesdayInMonth]],2)</f>
        <v>2</v>
      </c>
      <c r="I137" s="289">
        <f>LOOKUP(tblBdays[[#This Row],[Birthday 2024]],tblPeriods[Period])</f>
        <v>45522</v>
      </c>
      <c r="J137" s="316" t="b">
        <f>tblBdays[[#This Row],[Birthday 2024]] &gt;= EOMONTH(tblBdays[[#This Row],[Birthday 2024]],0) - 4</f>
        <v>0</v>
      </c>
      <c r="K137" s="317" t="b">
        <f>DAY(DATE(YEAR(tblBdays[[#This Row],[Birthday 2024]]),MONTH(tblBdays[[#This Row],[Birthday 2024]]) + 6,DAY(tblBdays[[#This Row],[Birthday 2024]]))) = DAY(tblBdays[[#This Row],[Birthday 2024]])</f>
        <v>1</v>
      </c>
    </row>
    <row r="138" spans="2:11" ht="23.25" customHeight="1">
      <c r="B138" s="61" t="s">
        <v>173</v>
      </c>
      <c r="C138" s="98">
        <v>36913</v>
      </c>
      <c r="D138" s="98">
        <f>EDATE(tblBdays[[#This Row],[Birthday]],12 * (2024 - YEAR(tblBdays[[#This Row],[Birthday]])))</f>
        <v>45313</v>
      </c>
      <c r="E138" s="282" t="b">
        <f>ISNUMBER(tblBdays[[#This Row],[Birthday 2024]])</f>
        <v>1</v>
      </c>
      <c r="F138" s="98" cm="1">
        <f t="array" ref="F1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8" s="98" t="b">
        <f>tblBdays[[#This Row],[3rdTuesdayInMonth]]=tblBdays[[#This Row],[Birthday 2024]]</f>
        <v>0</v>
      </c>
      <c r="H138" s="284">
        <f>WEEKDAY(tblBdays[[#This Row],[3rdTuesdayInMonth]],2)</f>
        <v>2</v>
      </c>
      <c r="I138" s="289">
        <f>LOOKUP(tblBdays[[#This Row],[Birthday 2024]],tblPeriods[Period])</f>
        <v>45312</v>
      </c>
      <c r="J138" s="316" t="b">
        <f>tblBdays[[#This Row],[Birthday 2024]] &gt;= EOMONTH(tblBdays[[#This Row],[Birthday 2024]],0) - 4</f>
        <v>0</v>
      </c>
      <c r="K138" s="317" t="b">
        <f>DAY(DATE(YEAR(tblBdays[[#This Row],[Birthday 2024]]),MONTH(tblBdays[[#This Row],[Birthday 2024]]) + 6,DAY(tblBdays[[#This Row],[Birthday 2024]]))) = DAY(tblBdays[[#This Row],[Birthday 2024]])</f>
        <v>1</v>
      </c>
    </row>
    <row r="139" spans="2:11" ht="23.25" customHeight="1">
      <c r="B139" s="61" t="s">
        <v>174</v>
      </c>
      <c r="C139" s="98">
        <v>38235</v>
      </c>
      <c r="D139" s="98">
        <f>EDATE(tblBdays[[#This Row],[Birthday]],12 * (2024 - YEAR(tblBdays[[#This Row],[Birthday]])))</f>
        <v>45540</v>
      </c>
      <c r="E139" s="282" t="b">
        <f>ISNUMBER(tblBdays[[#This Row],[Birthday 2024]])</f>
        <v>1</v>
      </c>
      <c r="F139" s="98" cm="1">
        <f t="array" ref="F1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9" s="98" t="b">
        <f>tblBdays[[#This Row],[3rdTuesdayInMonth]]=tblBdays[[#This Row],[Birthday 2024]]</f>
        <v>0</v>
      </c>
      <c r="H139" s="284">
        <f>WEEKDAY(tblBdays[[#This Row],[3rdTuesdayInMonth]],2)</f>
        <v>2</v>
      </c>
      <c r="I139" s="289">
        <f>LOOKUP(tblBdays[[#This Row],[Birthday 2024]],tblPeriods[Period])</f>
        <v>45536</v>
      </c>
      <c r="J139" s="316" t="b">
        <f>tblBdays[[#This Row],[Birthday 2024]] &gt;= EOMONTH(tblBdays[[#This Row],[Birthday 2024]],0) - 4</f>
        <v>0</v>
      </c>
      <c r="K139" s="317" t="b">
        <f>DAY(DATE(YEAR(tblBdays[[#This Row],[Birthday 2024]]),MONTH(tblBdays[[#This Row],[Birthday 2024]]) + 6,DAY(tblBdays[[#This Row],[Birthday 2024]]))) = DAY(tblBdays[[#This Row],[Birthday 2024]])</f>
        <v>1</v>
      </c>
    </row>
    <row r="140" spans="2:11" ht="23.25" customHeight="1">
      <c r="B140" s="61" t="s">
        <v>175</v>
      </c>
      <c r="C140" s="98">
        <v>37844</v>
      </c>
      <c r="D140" s="98">
        <f>EDATE(tblBdays[[#This Row],[Birthday]],12 * (2024 - YEAR(tblBdays[[#This Row],[Birthday]])))</f>
        <v>45515</v>
      </c>
      <c r="E140" s="282" t="b">
        <f>ISNUMBER(tblBdays[[#This Row],[Birthday 2024]])</f>
        <v>1</v>
      </c>
      <c r="F140" s="98" cm="1">
        <f t="array" ref="F1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0" s="98" t="b">
        <f>tblBdays[[#This Row],[3rdTuesdayInMonth]]=tblBdays[[#This Row],[Birthday 2024]]</f>
        <v>0</v>
      </c>
      <c r="H140" s="284">
        <f>WEEKDAY(tblBdays[[#This Row],[3rdTuesdayInMonth]],2)</f>
        <v>2</v>
      </c>
      <c r="I140" s="289">
        <f>LOOKUP(tblBdays[[#This Row],[Birthday 2024]],tblPeriods[Period])</f>
        <v>45515</v>
      </c>
      <c r="J140" s="316" t="b">
        <f>tblBdays[[#This Row],[Birthday 2024]] &gt;= EOMONTH(tblBdays[[#This Row],[Birthday 2024]],0) - 4</f>
        <v>0</v>
      </c>
      <c r="K140" s="317" t="b">
        <f>DAY(DATE(YEAR(tblBdays[[#This Row],[Birthday 2024]]),MONTH(tblBdays[[#This Row],[Birthday 2024]]) + 6,DAY(tblBdays[[#This Row],[Birthday 2024]]))) = DAY(tblBdays[[#This Row],[Birthday 2024]])</f>
        <v>1</v>
      </c>
    </row>
    <row r="141" spans="2:11" ht="23.25" customHeight="1">
      <c r="B141" s="61" t="s">
        <v>176</v>
      </c>
      <c r="C141" s="98">
        <v>37406</v>
      </c>
      <c r="D141" s="98">
        <f>EDATE(tblBdays[[#This Row],[Birthday]],12 * (2024 - YEAR(tblBdays[[#This Row],[Birthday]])))</f>
        <v>45442</v>
      </c>
      <c r="E141" s="282" t="b">
        <f>ISNUMBER(tblBdays[[#This Row],[Birthday 2024]])</f>
        <v>1</v>
      </c>
      <c r="F141" s="98" cm="1">
        <f t="array" ref="F1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1" s="98" t="b">
        <f>tblBdays[[#This Row],[3rdTuesdayInMonth]]=tblBdays[[#This Row],[Birthday 2024]]</f>
        <v>0</v>
      </c>
      <c r="H141" s="284">
        <f>WEEKDAY(tblBdays[[#This Row],[3rdTuesdayInMonth]],2)</f>
        <v>2</v>
      </c>
      <c r="I141" s="289">
        <f>LOOKUP(tblBdays[[#This Row],[Birthday 2024]],tblPeriods[Period])</f>
        <v>45438</v>
      </c>
      <c r="J141" s="316" t="b">
        <f>tblBdays[[#This Row],[Birthday 2024]] &gt;= EOMONTH(tblBdays[[#This Row],[Birthday 2024]],0) - 4</f>
        <v>1</v>
      </c>
      <c r="K141" s="317" t="b">
        <f>DAY(DATE(YEAR(tblBdays[[#This Row],[Birthday 2024]]),MONTH(tblBdays[[#This Row],[Birthday 2024]]) + 6,DAY(tblBdays[[#This Row],[Birthday 2024]]))) = DAY(tblBdays[[#This Row],[Birthday 2024]])</f>
        <v>1</v>
      </c>
    </row>
    <row r="142" spans="2:11" ht="23.25" customHeight="1">
      <c r="B142" s="61" t="s">
        <v>177</v>
      </c>
      <c r="C142" s="98">
        <v>37333</v>
      </c>
      <c r="D142" s="98">
        <f>EDATE(tblBdays[[#This Row],[Birthday]],12 * (2024 - YEAR(tblBdays[[#This Row],[Birthday]])))</f>
        <v>45369</v>
      </c>
      <c r="E142" s="282" t="b">
        <f>ISNUMBER(tblBdays[[#This Row],[Birthday 2024]])</f>
        <v>1</v>
      </c>
      <c r="F142" s="98" cm="1">
        <f t="array" ref="F1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42" s="98" t="b">
        <f>tblBdays[[#This Row],[3rdTuesdayInMonth]]=tblBdays[[#This Row],[Birthday 2024]]</f>
        <v>0</v>
      </c>
      <c r="H142" s="284">
        <f>WEEKDAY(tblBdays[[#This Row],[3rdTuesdayInMonth]],2)</f>
        <v>2</v>
      </c>
      <c r="I142" s="289">
        <f>LOOKUP(tblBdays[[#This Row],[Birthday 2024]],tblPeriods[Period])</f>
        <v>45368</v>
      </c>
      <c r="J142" s="316" t="b">
        <f>tblBdays[[#This Row],[Birthday 2024]] &gt;= EOMONTH(tblBdays[[#This Row],[Birthday 2024]],0) - 4</f>
        <v>0</v>
      </c>
      <c r="K142" s="317" t="b">
        <f>DAY(DATE(YEAR(tblBdays[[#This Row],[Birthday 2024]]),MONTH(tblBdays[[#This Row],[Birthday 2024]]) + 6,DAY(tblBdays[[#This Row],[Birthday 2024]]))) = DAY(tblBdays[[#This Row],[Birthday 2024]])</f>
        <v>1</v>
      </c>
    </row>
    <row r="143" spans="2:11" ht="23.25" customHeight="1">
      <c r="B143" s="61" t="s">
        <v>178</v>
      </c>
      <c r="C143" s="98">
        <v>37095</v>
      </c>
      <c r="D143" s="98">
        <f>EDATE(tblBdays[[#This Row],[Birthday]],12 * (2024 - YEAR(tblBdays[[#This Row],[Birthday]])))</f>
        <v>45496</v>
      </c>
      <c r="E143" s="282" t="b">
        <f>ISNUMBER(tblBdays[[#This Row],[Birthday 2024]])</f>
        <v>1</v>
      </c>
      <c r="F143" s="98" cm="1">
        <f t="array" ref="F1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3" s="98" t="b">
        <f>tblBdays[[#This Row],[3rdTuesdayInMonth]]=tblBdays[[#This Row],[Birthday 2024]]</f>
        <v>0</v>
      </c>
      <c r="H143" s="284">
        <f>WEEKDAY(tblBdays[[#This Row],[3rdTuesdayInMonth]],2)</f>
        <v>2</v>
      </c>
      <c r="I143" s="289">
        <f>LOOKUP(tblBdays[[#This Row],[Birthday 2024]],tblPeriods[Period])</f>
        <v>45494</v>
      </c>
      <c r="J143" s="316" t="b">
        <f>tblBdays[[#This Row],[Birthday 2024]] &gt;= EOMONTH(tblBdays[[#This Row],[Birthday 2024]],0) - 4</f>
        <v>0</v>
      </c>
      <c r="K143" s="317" t="b">
        <f>DAY(DATE(YEAR(tblBdays[[#This Row],[Birthday 2024]]),MONTH(tblBdays[[#This Row],[Birthday 2024]]) + 6,DAY(tblBdays[[#This Row],[Birthday 2024]]))) = DAY(tblBdays[[#This Row],[Birthday 2024]])</f>
        <v>1</v>
      </c>
    </row>
    <row r="144" spans="2:11" ht="23.25" customHeight="1">
      <c r="B144" s="61" t="s">
        <v>179</v>
      </c>
      <c r="C144" s="98">
        <v>37104</v>
      </c>
      <c r="D144" s="98">
        <f>EDATE(tblBdays[[#This Row],[Birthday]],12 * (2024 - YEAR(tblBdays[[#This Row],[Birthday]])))</f>
        <v>45505</v>
      </c>
      <c r="E144" s="282" t="b">
        <f>ISNUMBER(tblBdays[[#This Row],[Birthday 2024]])</f>
        <v>1</v>
      </c>
      <c r="F144" s="98" cm="1">
        <f t="array" ref="F1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4" s="98" t="b">
        <f>tblBdays[[#This Row],[3rdTuesdayInMonth]]=tblBdays[[#This Row],[Birthday 2024]]</f>
        <v>0</v>
      </c>
      <c r="H144" s="284">
        <f>WEEKDAY(tblBdays[[#This Row],[3rdTuesdayInMonth]],2)</f>
        <v>2</v>
      </c>
      <c r="I144" s="289">
        <f>LOOKUP(tblBdays[[#This Row],[Birthday 2024]],tblPeriods[Period])</f>
        <v>45501</v>
      </c>
      <c r="J144" s="316" t="b">
        <f>tblBdays[[#This Row],[Birthday 2024]] &gt;= EOMONTH(tblBdays[[#This Row],[Birthday 2024]],0) - 4</f>
        <v>0</v>
      </c>
      <c r="K144" s="317" t="b">
        <f>DAY(DATE(YEAR(tblBdays[[#This Row],[Birthday 2024]]),MONTH(tblBdays[[#This Row],[Birthday 2024]]) + 6,DAY(tblBdays[[#This Row],[Birthday 2024]]))) = DAY(tblBdays[[#This Row],[Birthday 2024]])</f>
        <v>1</v>
      </c>
    </row>
    <row r="145" spans="2:11" ht="23.25" customHeight="1">
      <c r="B145" s="61" t="s">
        <v>180</v>
      </c>
      <c r="C145" s="98">
        <v>38153</v>
      </c>
      <c r="D145" s="98">
        <f>EDATE(tblBdays[[#This Row],[Birthday]],12 * (2024 - YEAR(tblBdays[[#This Row],[Birthday]])))</f>
        <v>45458</v>
      </c>
      <c r="E145" s="282" t="b">
        <f>ISNUMBER(tblBdays[[#This Row],[Birthday 2024]])</f>
        <v>1</v>
      </c>
      <c r="F145" s="98" cm="1">
        <f t="array" ref="F1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45" s="98" t="b">
        <f>tblBdays[[#This Row],[3rdTuesdayInMonth]]=tblBdays[[#This Row],[Birthday 2024]]</f>
        <v>0</v>
      </c>
      <c r="H145" s="284">
        <f>WEEKDAY(tblBdays[[#This Row],[3rdTuesdayInMonth]],2)</f>
        <v>2</v>
      </c>
      <c r="I145" s="289">
        <f>LOOKUP(tblBdays[[#This Row],[Birthday 2024]],tblPeriods[Period])</f>
        <v>45452</v>
      </c>
      <c r="J145" s="316" t="b">
        <f>tblBdays[[#This Row],[Birthday 2024]] &gt;= EOMONTH(tblBdays[[#This Row],[Birthday 2024]],0) - 4</f>
        <v>0</v>
      </c>
      <c r="K145" s="317" t="b">
        <f>DAY(DATE(YEAR(tblBdays[[#This Row],[Birthday 2024]]),MONTH(tblBdays[[#This Row],[Birthday 2024]]) + 6,DAY(tblBdays[[#This Row],[Birthday 2024]]))) = DAY(tblBdays[[#This Row],[Birthday 2024]])</f>
        <v>1</v>
      </c>
    </row>
    <row r="146" spans="2:11" ht="23.25" customHeight="1">
      <c r="B146" s="61" t="s">
        <v>181</v>
      </c>
      <c r="C146" s="98">
        <v>37718</v>
      </c>
      <c r="D146" s="98">
        <f>EDATE(tblBdays[[#This Row],[Birthday]],12 * (2024 - YEAR(tblBdays[[#This Row],[Birthday]])))</f>
        <v>45389</v>
      </c>
      <c r="E146" s="282" t="b">
        <f>ISNUMBER(tblBdays[[#This Row],[Birthday 2024]])</f>
        <v>1</v>
      </c>
      <c r="F146" s="98" cm="1">
        <f t="array" ref="F1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46" s="98" t="b">
        <f>tblBdays[[#This Row],[3rdTuesdayInMonth]]=tblBdays[[#This Row],[Birthday 2024]]</f>
        <v>0</v>
      </c>
      <c r="H146" s="284">
        <f>WEEKDAY(tblBdays[[#This Row],[3rdTuesdayInMonth]],2)</f>
        <v>2</v>
      </c>
      <c r="I146" s="289">
        <f>LOOKUP(tblBdays[[#This Row],[Birthday 2024]],tblPeriods[Period])</f>
        <v>45389</v>
      </c>
      <c r="J146" s="316" t="b">
        <f>tblBdays[[#This Row],[Birthday 2024]] &gt;= EOMONTH(tblBdays[[#This Row],[Birthday 2024]],0) - 4</f>
        <v>0</v>
      </c>
      <c r="K146" s="317" t="b">
        <f>DAY(DATE(YEAR(tblBdays[[#This Row],[Birthday 2024]]),MONTH(tblBdays[[#This Row],[Birthday 2024]]) + 6,DAY(tblBdays[[#This Row],[Birthday 2024]]))) = DAY(tblBdays[[#This Row],[Birthday 2024]])</f>
        <v>1</v>
      </c>
    </row>
    <row r="147" spans="2:11" ht="23.25" customHeight="1">
      <c r="B147" s="61" t="s">
        <v>182</v>
      </c>
      <c r="C147" s="98">
        <v>37407</v>
      </c>
      <c r="D147" s="98">
        <f>EDATE(tblBdays[[#This Row],[Birthday]],12 * (2024 - YEAR(tblBdays[[#This Row],[Birthday]])))</f>
        <v>45443</v>
      </c>
      <c r="E147" s="282" t="b">
        <f>ISNUMBER(tblBdays[[#This Row],[Birthday 2024]])</f>
        <v>1</v>
      </c>
      <c r="F147" s="98" cm="1">
        <f t="array" ref="F1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7" s="98" t="b">
        <f>tblBdays[[#This Row],[3rdTuesdayInMonth]]=tblBdays[[#This Row],[Birthday 2024]]</f>
        <v>0</v>
      </c>
      <c r="H147" s="284">
        <f>WEEKDAY(tblBdays[[#This Row],[3rdTuesdayInMonth]],2)</f>
        <v>2</v>
      </c>
      <c r="I147" s="289">
        <f>LOOKUP(tblBdays[[#This Row],[Birthday 2024]],tblPeriods[Period])</f>
        <v>45438</v>
      </c>
      <c r="J147" s="316" t="b">
        <f>tblBdays[[#This Row],[Birthday 2024]] &gt;= EOMONTH(tblBdays[[#This Row],[Birthday 2024]],0) - 4</f>
        <v>1</v>
      </c>
      <c r="K147" s="317" t="b">
        <f>DAY(DATE(YEAR(tblBdays[[#This Row],[Birthday 2024]]),MONTH(tblBdays[[#This Row],[Birthday 2024]]) + 6,DAY(tblBdays[[#This Row],[Birthday 2024]]))) = DAY(tblBdays[[#This Row],[Birthday 2024]])</f>
        <v>0</v>
      </c>
    </row>
    <row r="148" spans="2:11" ht="23.25" customHeight="1">
      <c r="B148" s="61" t="s">
        <v>183</v>
      </c>
      <c r="C148" s="98">
        <v>37002</v>
      </c>
      <c r="D148" s="98">
        <f>EDATE(tblBdays[[#This Row],[Birthday]],12 * (2024 - YEAR(tblBdays[[#This Row],[Birthday]])))</f>
        <v>45403</v>
      </c>
      <c r="E148" s="282" t="b">
        <f>ISNUMBER(tblBdays[[#This Row],[Birthday 2024]])</f>
        <v>1</v>
      </c>
      <c r="F148" s="98" cm="1">
        <f t="array" ref="F1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48" s="98" t="b">
        <f>tblBdays[[#This Row],[3rdTuesdayInMonth]]=tblBdays[[#This Row],[Birthday 2024]]</f>
        <v>0</v>
      </c>
      <c r="H148" s="284">
        <f>WEEKDAY(tblBdays[[#This Row],[3rdTuesdayInMonth]],2)</f>
        <v>2</v>
      </c>
      <c r="I148" s="289">
        <f>LOOKUP(tblBdays[[#This Row],[Birthday 2024]],tblPeriods[Period])</f>
        <v>45403</v>
      </c>
      <c r="J148" s="316" t="b">
        <f>tblBdays[[#This Row],[Birthday 2024]] &gt;= EOMONTH(tblBdays[[#This Row],[Birthday 2024]],0) - 4</f>
        <v>0</v>
      </c>
      <c r="K148" s="317" t="b">
        <f>DAY(DATE(YEAR(tblBdays[[#This Row],[Birthday 2024]]),MONTH(tblBdays[[#This Row],[Birthday 2024]]) + 6,DAY(tblBdays[[#This Row],[Birthday 2024]]))) = DAY(tblBdays[[#This Row],[Birthday 2024]])</f>
        <v>1</v>
      </c>
    </row>
    <row r="149" spans="2:11" ht="23.25" customHeight="1">
      <c r="B149" s="61" t="s">
        <v>184</v>
      </c>
      <c r="C149" s="98">
        <v>37369</v>
      </c>
      <c r="D149" s="98">
        <f>EDATE(tblBdays[[#This Row],[Birthday]],12 * (2024 - YEAR(tblBdays[[#This Row],[Birthday]])))</f>
        <v>45405</v>
      </c>
      <c r="E149" s="282" t="b">
        <f>ISNUMBER(tblBdays[[#This Row],[Birthday 2024]])</f>
        <v>1</v>
      </c>
      <c r="F149" s="98" cm="1">
        <f t="array" ref="F1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49" s="98" t="b">
        <f>tblBdays[[#This Row],[3rdTuesdayInMonth]]=tblBdays[[#This Row],[Birthday 2024]]</f>
        <v>0</v>
      </c>
      <c r="H149" s="284">
        <f>WEEKDAY(tblBdays[[#This Row],[3rdTuesdayInMonth]],2)</f>
        <v>2</v>
      </c>
      <c r="I149" s="289">
        <f>LOOKUP(tblBdays[[#This Row],[Birthday 2024]],tblPeriods[Period])</f>
        <v>45403</v>
      </c>
      <c r="J149" s="316" t="b">
        <f>tblBdays[[#This Row],[Birthday 2024]] &gt;= EOMONTH(tblBdays[[#This Row],[Birthday 2024]],0) - 4</f>
        <v>0</v>
      </c>
      <c r="K149" s="317" t="b">
        <f>DAY(DATE(YEAR(tblBdays[[#This Row],[Birthday 2024]]),MONTH(tblBdays[[#This Row],[Birthday 2024]]) + 6,DAY(tblBdays[[#This Row],[Birthday 2024]]))) = DAY(tblBdays[[#This Row],[Birthday 2024]])</f>
        <v>1</v>
      </c>
    </row>
    <row r="150" spans="2:11" ht="23.25" customHeight="1">
      <c r="B150" s="61" t="s">
        <v>185</v>
      </c>
      <c r="C150" s="98">
        <v>37656</v>
      </c>
      <c r="D150" s="98">
        <f>EDATE(tblBdays[[#This Row],[Birthday]],12 * (2024 - YEAR(tblBdays[[#This Row],[Birthday]])))</f>
        <v>45326</v>
      </c>
      <c r="E150" s="282" t="b">
        <f>ISNUMBER(tblBdays[[#This Row],[Birthday 2024]])</f>
        <v>1</v>
      </c>
      <c r="F150" s="98" cm="1">
        <f t="array" ref="F1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50" s="98" t="b">
        <f>tblBdays[[#This Row],[3rdTuesdayInMonth]]=tblBdays[[#This Row],[Birthday 2024]]</f>
        <v>0</v>
      </c>
      <c r="H150" s="284">
        <f>WEEKDAY(tblBdays[[#This Row],[3rdTuesdayInMonth]],2)</f>
        <v>2</v>
      </c>
      <c r="I150" s="289">
        <f>LOOKUP(tblBdays[[#This Row],[Birthday 2024]],tblPeriods[Period])</f>
        <v>45326</v>
      </c>
      <c r="J150" s="316" t="b">
        <f>tblBdays[[#This Row],[Birthday 2024]] &gt;= EOMONTH(tblBdays[[#This Row],[Birthday 2024]],0) - 4</f>
        <v>0</v>
      </c>
      <c r="K150" s="317" t="b">
        <f>DAY(DATE(YEAR(tblBdays[[#This Row],[Birthday 2024]]),MONTH(tblBdays[[#This Row],[Birthday 2024]]) + 6,DAY(tblBdays[[#This Row],[Birthday 2024]]))) = DAY(tblBdays[[#This Row],[Birthday 2024]])</f>
        <v>1</v>
      </c>
    </row>
    <row r="151" spans="2:11" ht="23.25" customHeight="1">
      <c r="B151" s="61" t="s">
        <v>186</v>
      </c>
      <c r="C151" s="98">
        <v>38108</v>
      </c>
      <c r="D151" s="98">
        <f>EDATE(tblBdays[[#This Row],[Birthday]],12 * (2024 - YEAR(tblBdays[[#This Row],[Birthday]])))</f>
        <v>45413</v>
      </c>
      <c r="E151" s="282" t="b">
        <f>ISNUMBER(tblBdays[[#This Row],[Birthday 2024]])</f>
        <v>1</v>
      </c>
      <c r="F151" s="98" cm="1">
        <f t="array" ref="F1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51" s="98" t="b">
        <f>tblBdays[[#This Row],[3rdTuesdayInMonth]]=tblBdays[[#This Row],[Birthday 2024]]</f>
        <v>0</v>
      </c>
      <c r="H151" s="284">
        <f>WEEKDAY(tblBdays[[#This Row],[3rdTuesdayInMonth]],2)</f>
        <v>2</v>
      </c>
      <c r="I151" s="289">
        <f>LOOKUP(tblBdays[[#This Row],[Birthday 2024]],tblPeriods[Period])</f>
        <v>45410</v>
      </c>
      <c r="J151" s="316" t="b">
        <f>tblBdays[[#This Row],[Birthday 2024]] &gt;= EOMONTH(tblBdays[[#This Row],[Birthday 2024]],0) - 4</f>
        <v>0</v>
      </c>
      <c r="K151" s="317" t="b">
        <f>DAY(DATE(YEAR(tblBdays[[#This Row],[Birthday 2024]]),MONTH(tblBdays[[#This Row],[Birthday 2024]]) + 6,DAY(tblBdays[[#This Row],[Birthday 2024]]))) = DAY(tblBdays[[#This Row],[Birthday 2024]])</f>
        <v>1</v>
      </c>
    </row>
    <row r="152" spans="2:11" ht="23.25" customHeight="1">
      <c r="B152" s="61" t="s">
        <v>187</v>
      </c>
      <c r="C152" s="98">
        <v>37309</v>
      </c>
      <c r="D152" s="98">
        <f>EDATE(tblBdays[[#This Row],[Birthday]],12 * (2024 - YEAR(tblBdays[[#This Row],[Birthday]])))</f>
        <v>45344</v>
      </c>
      <c r="E152" s="282" t="b">
        <f>ISNUMBER(tblBdays[[#This Row],[Birthday 2024]])</f>
        <v>1</v>
      </c>
      <c r="F152" s="98" cm="1">
        <f t="array" ref="F1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52" s="98" t="b">
        <f>tblBdays[[#This Row],[3rdTuesdayInMonth]]=tblBdays[[#This Row],[Birthday 2024]]</f>
        <v>0</v>
      </c>
      <c r="H152" s="284">
        <f>WEEKDAY(tblBdays[[#This Row],[3rdTuesdayInMonth]],2)</f>
        <v>2</v>
      </c>
      <c r="I152" s="289">
        <f>LOOKUP(tblBdays[[#This Row],[Birthday 2024]],tblPeriods[Period])</f>
        <v>45340</v>
      </c>
      <c r="J152" s="316" t="b">
        <f>tblBdays[[#This Row],[Birthday 2024]] &gt;= EOMONTH(tblBdays[[#This Row],[Birthday 2024]],0) - 4</f>
        <v>0</v>
      </c>
      <c r="K152" s="317" t="b">
        <f>DAY(DATE(YEAR(tblBdays[[#This Row],[Birthday 2024]]),MONTH(tblBdays[[#This Row],[Birthday 2024]]) + 6,DAY(tblBdays[[#This Row],[Birthday 2024]]))) = DAY(tblBdays[[#This Row],[Birthday 2024]])</f>
        <v>1</v>
      </c>
    </row>
    <row r="153" spans="2:11" ht="23.25" customHeight="1">
      <c r="B153" s="61" t="s">
        <v>188</v>
      </c>
      <c r="C153" s="98">
        <v>37513</v>
      </c>
      <c r="D153" s="98">
        <f>EDATE(tblBdays[[#This Row],[Birthday]],12 * (2024 - YEAR(tblBdays[[#This Row],[Birthday]])))</f>
        <v>45549</v>
      </c>
      <c r="E153" s="282" t="b">
        <f>ISNUMBER(tblBdays[[#This Row],[Birthday 2024]])</f>
        <v>1</v>
      </c>
      <c r="F153" s="98" cm="1">
        <f t="array" ref="F1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53" s="98" t="b">
        <f>tblBdays[[#This Row],[3rdTuesdayInMonth]]=tblBdays[[#This Row],[Birthday 2024]]</f>
        <v>0</v>
      </c>
      <c r="H153" s="284">
        <f>WEEKDAY(tblBdays[[#This Row],[3rdTuesdayInMonth]],2)</f>
        <v>2</v>
      </c>
      <c r="I153" s="289">
        <f>LOOKUP(tblBdays[[#This Row],[Birthday 2024]],tblPeriods[Period])</f>
        <v>45543</v>
      </c>
      <c r="J153" s="316" t="b">
        <f>tblBdays[[#This Row],[Birthday 2024]] &gt;= EOMONTH(tblBdays[[#This Row],[Birthday 2024]],0) - 4</f>
        <v>0</v>
      </c>
      <c r="K153" s="317" t="b">
        <f>DAY(DATE(YEAR(tblBdays[[#This Row],[Birthday 2024]]),MONTH(tblBdays[[#This Row],[Birthday 2024]]) + 6,DAY(tblBdays[[#This Row],[Birthday 2024]]))) = DAY(tblBdays[[#This Row],[Birthday 2024]])</f>
        <v>1</v>
      </c>
    </row>
    <row r="154" spans="2:11" ht="23.25" customHeight="1">
      <c r="B154" s="61" t="s">
        <v>189</v>
      </c>
      <c r="C154" s="98">
        <v>37369</v>
      </c>
      <c r="D154" s="98">
        <f>EDATE(tblBdays[[#This Row],[Birthday]],12 * (2024 - YEAR(tblBdays[[#This Row],[Birthday]])))</f>
        <v>45405</v>
      </c>
      <c r="E154" s="282" t="b">
        <f>ISNUMBER(tblBdays[[#This Row],[Birthday 2024]])</f>
        <v>1</v>
      </c>
      <c r="F154" s="98" cm="1">
        <f t="array" ref="F1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54" s="98" t="b">
        <f>tblBdays[[#This Row],[3rdTuesdayInMonth]]=tblBdays[[#This Row],[Birthday 2024]]</f>
        <v>0</v>
      </c>
      <c r="H154" s="284">
        <f>WEEKDAY(tblBdays[[#This Row],[3rdTuesdayInMonth]],2)</f>
        <v>2</v>
      </c>
      <c r="I154" s="289">
        <f>LOOKUP(tblBdays[[#This Row],[Birthday 2024]],tblPeriods[Period])</f>
        <v>45403</v>
      </c>
      <c r="J154" s="316" t="b">
        <f>tblBdays[[#This Row],[Birthday 2024]] &gt;= EOMONTH(tblBdays[[#This Row],[Birthday 2024]],0) - 4</f>
        <v>0</v>
      </c>
      <c r="K154" s="317" t="b">
        <f>DAY(DATE(YEAR(tblBdays[[#This Row],[Birthday 2024]]),MONTH(tblBdays[[#This Row],[Birthday 2024]]) + 6,DAY(tblBdays[[#This Row],[Birthday 2024]]))) = DAY(tblBdays[[#This Row],[Birthday 2024]])</f>
        <v>1</v>
      </c>
    </row>
    <row r="155" spans="2:11" ht="23.25" customHeight="1">
      <c r="B155" s="61" t="s">
        <v>190</v>
      </c>
      <c r="C155" s="98">
        <v>37670</v>
      </c>
      <c r="D155" s="98">
        <f>EDATE(tblBdays[[#This Row],[Birthday]],12 * (2024 - YEAR(tblBdays[[#This Row],[Birthday]])))</f>
        <v>45340</v>
      </c>
      <c r="E155" s="282" t="b">
        <f>ISNUMBER(tblBdays[[#This Row],[Birthday 2024]])</f>
        <v>1</v>
      </c>
      <c r="F155" s="98" cm="1">
        <f t="array" ref="F1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55" s="98" t="b">
        <f>tblBdays[[#This Row],[3rdTuesdayInMonth]]=tblBdays[[#This Row],[Birthday 2024]]</f>
        <v>0</v>
      </c>
      <c r="H155" s="284">
        <f>WEEKDAY(tblBdays[[#This Row],[3rdTuesdayInMonth]],2)</f>
        <v>2</v>
      </c>
      <c r="I155" s="289">
        <f>LOOKUP(tblBdays[[#This Row],[Birthday 2024]],tblPeriods[Period])</f>
        <v>45340</v>
      </c>
      <c r="J155" s="316" t="b">
        <f>tblBdays[[#This Row],[Birthday 2024]] &gt;= EOMONTH(tblBdays[[#This Row],[Birthday 2024]],0) - 4</f>
        <v>0</v>
      </c>
      <c r="K155" s="317" t="b">
        <f>DAY(DATE(YEAR(tblBdays[[#This Row],[Birthday 2024]]),MONTH(tblBdays[[#This Row],[Birthday 2024]]) + 6,DAY(tblBdays[[#This Row],[Birthday 2024]]))) = DAY(tblBdays[[#This Row],[Birthday 2024]])</f>
        <v>1</v>
      </c>
    </row>
    <row r="156" spans="2:11" ht="23.25" customHeight="1">
      <c r="B156" s="61" t="s">
        <v>191</v>
      </c>
      <c r="C156" s="98">
        <v>37862</v>
      </c>
      <c r="D156" s="98">
        <f>EDATE(tblBdays[[#This Row],[Birthday]],12 * (2024 - YEAR(tblBdays[[#This Row],[Birthday]])))</f>
        <v>45533</v>
      </c>
      <c r="E156" s="282" t="b">
        <f>ISNUMBER(tblBdays[[#This Row],[Birthday 2024]])</f>
        <v>1</v>
      </c>
      <c r="F156" s="98" cm="1">
        <f t="array" ref="F1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56" s="98" t="b">
        <f>tblBdays[[#This Row],[3rdTuesdayInMonth]]=tblBdays[[#This Row],[Birthday 2024]]</f>
        <v>0</v>
      </c>
      <c r="H156" s="284">
        <f>WEEKDAY(tblBdays[[#This Row],[3rdTuesdayInMonth]],2)</f>
        <v>2</v>
      </c>
      <c r="I156" s="289">
        <f>LOOKUP(tblBdays[[#This Row],[Birthday 2024]],tblPeriods[Period])</f>
        <v>45529</v>
      </c>
      <c r="J156" s="316" t="b">
        <f>tblBdays[[#This Row],[Birthday 2024]] &gt;= EOMONTH(tblBdays[[#This Row],[Birthday 2024]],0) - 4</f>
        <v>1</v>
      </c>
      <c r="K156" s="317" t="b">
        <f>DAY(DATE(YEAR(tblBdays[[#This Row],[Birthday 2024]]),MONTH(tblBdays[[#This Row],[Birthday 2024]]) + 6,DAY(tblBdays[[#This Row],[Birthday 2024]]))) = DAY(tblBdays[[#This Row],[Birthday 2024]])</f>
        <v>0</v>
      </c>
    </row>
    <row r="157" spans="2:11" ht="23.25" customHeight="1">
      <c r="B157" s="61" t="s">
        <v>192</v>
      </c>
      <c r="C157" s="98">
        <v>38106</v>
      </c>
      <c r="D157" s="98">
        <f>EDATE(tblBdays[[#This Row],[Birthday]],12 * (2024 - YEAR(tblBdays[[#This Row],[Birthday]])))</f>
        <v>45411</v>
      </c>
      <c r="E157" s="282" t="b">
        <f>ISNUMBER(tblBdays[[#This Row],[Birthday 2024]])</f>
        <v>1</v>
      </c>
      <c r="F157" s="98" cm="1">
        <f t="array" ref="F1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57" s="98" t="b">
        <f>tblBdays[[#This Row],[3rdTuesdayInMonth]]=tblBdays[[#This Row],[Birthday 2024]]</f>
        <v>0</v>
      </c>
      <c r="H157" s="284">
        <f>WEEKDAY(tblBdays[[#This Row],[3rdTuesdayInMonth]],2)</f>
        <v>2</v>
      </c>
      <c r="I157" s="289">
        <f>LOOKUP(tblBdays[[#This Row],[Birthday 2024]],tblPeriods[Period])</f>
        <v>45410</v>
      </c>
      <c r="J157" s="316" t="b">
        <f>tblBdays[[#This Row],[Birthday 2024]] &gt;= EOMONTH(tblBdays[[#This Row],[Birthday 2024]],0) - 4</f>
        <v>1</v>
      </c>
      <c r="K157" s="317" t="b">
        <f>DAY(DATE(YEAR(tblBdays[[#This Row],[Birthday 2024]]),MONTH(tblBdays[[#This Row],[Birthday 2024]]) + 6,DAY(tblBdays[[#This Row],[Birthday 2024]]))) = DAY(tblBdays[[#This Row],[Birthday 2024]])</f>
        <v>1</v>
      </c>
    </row>
    <row r="158" spans="2:11" ht="23.25" customHeight="1">
      <c r="B158" s="61" t="s">
        <v>193</v>
      </c>
      <c r="C158" s="98">
        <v>37505</v>
      </c>
      <c r="D158" s="98">
        <f>EDATE(tblBdays[[#This Row],[Birthday]],12 * (2024 - YEAR(tblBdays[[#This Row],[Birthday]])))</f>
        <v>45541</v>
      </c>
      <c r="E158" s="282" t="b">
        <f>ISNUMBER(tblBdays[[#This Row],[Birthday 2024]])</f>
        <v>1</v>
      </c>
      <c r="F158" s="98" cm="1">
        <f t="array" ref="F1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58" s="98" t="b">
        <f>tblBdays[[#This Row],[3rdTuesdayInMonth]]=tblBdays[[#This Row],[Birthday 2024]]</f>
        <v>0</v>
      </c>
      <c r="H158" s="284">
        <f>WEEKDAY(tblBdays[[#This Row],[3rdTuesdayInMonth]],2)</f>
        <v>2</v>
      </c>
      <c r="I158" s="289">
        <f>LOOKUP(tblBdays[[#This Row],[Birthday 2024]],tblPeriods[Period])</f>
        <v>45536</v>
      </c>
      <c r="J158" s="316" t="b">
        <f>tblBdays[[#This Row],[Birthday 2024]] &gt;= EOMONTH(tblBdays[[#This Row],[Birthday 2024]],0) - 4</f>
        <v>0</v>
      </c>
      <c r="K158" s="317" t="b">
        <f>DAY(DATE(YEAR(tblBdays[[#This Row],[Birthday 2024]]),MONTH(tblBdays[[#This Row],[Birthday 2024]]) + 6,DAY(tblBdays[[#This Row],[Birthday 2024]]))) = DAY(tblBdays[[#This Row],[Birthday 2024]])</f>
        <v>1</v>
      </c>
    </row>
    <row r="159" spans="2:11" ht="23.25" customHeight="1">
      <c r="B159" s="61" t="s">
        <v>194</v>
      </c>
      <c r="C159" s="98">
        <v>37603</v>
      </c>
      <c r="D159" s="98">
        <f>EDATE(tblBdays[[#This Row],[Birthday]],12 * (2024 - YEAR(tblBdays[[#This Row],[Birthday]])))</f>
        <v>45639</v>
      </c>
      <c r="E159" s="282" t="b">
        <f>ISNUMBER(tblBdays[[#This Row],[Birthday 2024]])</f>
        <v>1</v>
      </c>
      <c r="F159" s="98" cm="1">
        <f t="array" ref="F1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59" s="98" t="b">
        <f>tblBdays[[#This Row],[3rdTuesdayInMonth]]=tblBdays[[#This Row],[Birthday 2024]]</f>
        <v>0</v>
      </c>
      <c r="H159" s="284">
        <f>WEEKDAY(tblBdays[[#This Row],[3rdTuesdayInMonth]],2)</f>
        <v>2</v>
      </c>
      <c r="I159" s="289">
        <f>LOOKUP(tblBdays[[#This Row],[Birthday 2024]],tblPeriods[Period])</f>
        <v>45634</v>
      </c>
      <c r="J159" s="316" t="b">
        <f>tblBdays[[#This Row],[Birthday 2024]] &gt;= EOMONTH(tblBdays[[#This Row],[Birthday 2024]],0) - 4</f>
        <v>0</v>
      </c>
      <c r="K159" s="317" t="b">
        <f>DAY(DATE(YEAR(tblBdays[[#This Row],[Birthday 2024]]),MONTH(tblBdays[[#This Row],[Birthday 2024]]) + 6,DAY(tblBdays[[#This Row],[Birthday 2024]]))) = DAY(tblBdays[[#This Row],[Birthday 2024]])</f>
        <v>1</v>
      </c>
    </row>
    <row r="160" spans="2:11" ht="23.25" customHeight="1">
      <c r="B160" s="61" t="s">
        <v>195</v>
      </c>
      <c r="C160" s="98">
        <v>37870</v>
      </c>
      <c r="D160" s="98">
        <f>EDATE(tblBdays[[#This Row],[Birthday]],12 * (2024 - YEAR(tblBdays[[#This Row],[Birthday]])))</f>
        <v>45541</v>
      </c>
      <c r="E160" s="282" t="b">
        <f>ISNUMBER(tblBdays[[#This Row],[Birthday 2024]])</f>
        <v>1</v>
      </c>
      <c r="F160" s="98" cm="1">
        <f t="array" ref="F1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60" s="98" t="b">
        <f>tblBdays[[#This Row],[3rdTuesdayInMonth]]=tblBdays[[#This Row],[Birthday 2024]]</f>
        <v>0</v>
      </c>
      <c r="H160" s="284">
        <f>WEEKDAY(tblBdays[[#This Row],[3rdTuesdayInMonth]],2)</f>
        <v>2</v>
      </c>
      <c r="I160" s="289">
        <f>LOOKUP(tblBdays[[#This Row],[Birthday 2024]],tblPeriods[Period])</f>
        <v>45536</v>
      </c>
      <c r="J160" s="316" t="b">
        <f>tblBdays[[#This Row],[Birthday 2024]] &gt;= EOMONTH(tblBdays[[#This Row],[Birthday 2024]],0) - 4</f>
        <v>0</v>
      </c>
      <c r="K160" s="317" t="b">
        <f>DAY(DATE(YEAR(tblBdays[[#This Row],[Birthday 2024]]),MONTH(tblBdays[[#This Row],[Birthday 2024]]) + 6,DAY(tblBdays[[#This Row],[Birthday 2024]]))) = DAY(tblBdays[[#This Row],[Birthday 2024]])</f>
        <v>1</v>
      </c>
    </row>
    <row r="161" spans="2:11" ht="23.25" customHeight="1">
      <c r="B161" s="61" t="s">
        <v>196</v>
      </c>
      <c r="C161" s="98">
        <v>37718</v>
      </c>
      <c r="D161" s="98">
        <f>EDATE(tblBdays[[#This Row],[Birthday]],12 * (2024 - YEAR(tblBdays[[#This Row],[Birthday]])))</f>
        <v>45389</v>
      </c>
      <c r="E161" s="282" t="b">
        <f>ISNUMBER(tblBdays[[#This Row],[Birthday 2024]])</f>
        <v>1</v>
      </c>
      <c r="F161" s="98" cm="1">
        <f t="array" ref="F1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61" s="98" t="b">
        <f>tblBdays[[#This Row],[3rdTuesdayInMonth]]=tblBdays[[#This Row],[Birthday 2024]]</f>
        <v>0</v>
      </c>
      <c r="H161" s="284">
        <f>WEEKDAY(tblBdays[[#This Row],[3rdTuesdayInMonth]],2)</f>
        <v>2</v>
      </c>
      <c r="I161" s="289">
        <f>LOOKUP(tblBdays[[#This Row],[Birthday 2024]],tblPeriods[Period])</f>
        <v>45389</v>
      </c>
      <c r="J161" s="316" t="b">
        <f>tblBdays[[#This Row],[Birthday 2024]] &gt;= EOMONTH(tblBdays[[#This Row],[Birthday 2024]],0) - 4</f>
        <v>0</v>
      </c>
      <c r="K161" s="317" t="b">
        <f>DAY(DATE(YEAR(tblBdays[[#This Row],[Birthday 2024]]),MONTH(tblBdays[[#This Row],[Birthday 2024]]) + 6,DAY(tblBdays[[#This Row],[Birthday 2024]]))) = DAY(tblBdays[[#This Row],[Birthday 2024]])</f>
        <v>1</v>
      </c>
    </row>
    <row r="162" spans="2:11" ht="23.25" customHeight="1">
      <c r="B162" s="61" t="s">
        <v>197</v>
      </c>
      <c r="C162" s="98">
        <v>37518</v>
      </c>
      <c r="D162" s="98">
        <f>EDATE(tblBdays[[#This Row],[Birthday]],12 * (2024 - YEAR(tblBdays[[#This Row],[Birthday]])))</f>
        <v>45554</v>
      </c>
      <c r="E162" s="282" t="b">
        <f>ISNUMBER(tblBdays[[#This Row],[Birthday 2024]])</f>
        <v>1</v>
      </c>
      <c r="F162" s="98" cm="1">
        <f t="array" ref="F1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62" s="98" t="b">
        <f>tblBdays[[#This Row],[3rdTuesdayInMonth]]=tblBdays[[#This Row],[Birthday 2024]]</f>
        <v>0</v>
      </c>
      <c r="H162" s="284">
        <f>WEEKDAY(tblBdays[[#This Row],[3rdTuesdayInMonth]],2)</f>
        <v>2</v>
      </c>
      <c r="I162" s="289">
        <f>LOOKUP(tblBdays[[#This Row],[Birthday 2024]],tblPeriods[Period])</f>
        <v>45550</v>
      </c>
      <c r="J162" s="316" t="b">
        <f>tblBdays[[#This Row],[Birthday 2024]] &gt;= EOMONTH(tblBdays[[#This Row],[Birthday 2024]],0) - 4</f>
        <v>0</v>
      </c>
      <c r="K162" s="317" t="b">
        <f>DAY(DATE(YEAR(tblBdays[[#This Row],[Birthday 2024]]),MONTH(tblBdays[[#This Row],[Birthday 2024]]) + 6,DAY(tblBdays[[#This Row],[Birthday 2024]]))) = DAY(tblBdays[[#This Row],[Birthday 2024]])</f>
        <v>1</v>
      </c>
    </row>
    <row r="163" spans="2:11" ht="23.25" customHeight="1">
      <c r="B163" s="61" t="s">
        <v>198</v>
      </c>
      <c r="C163" s="98">
        <v>37277</v>
      </c>
      <c r="D163" s="98">
        <f>EDATE(tblBdays[[#This Row],[Birthday]],12 * (2024 - YEAR(tblBdays[[#This Row],[Birthday]])))</f>
        <v>45312</v>
      </c>
      <c r="E163" s="282" t="b">
        <f>ISNUMBER(tblBdays[[#This Row],[Birthday 2024]])</f>
        <v>1</v>
      </c>
      <c r="F163" s="98" cm="1">
        <f t="array" ref="F1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63" s="98" t="b">
        <f>tblBdays[[#This Row],[3rdTuesdayInMonth]]=tblBdays[[#This Row],[Birthday 2024]]</f>
        <v>0</v>
      </c>
      <c r="H163" s="284">
        <f>WEEKDAY(tblBdays[[#This Row],[3rdTuesdayInMonth]],2)</f>
        <v>2</v>
      </c>
      <c r="I163" s="289">
        <f>LOOKUP(tblBdays[[#This Row],[Birthday 2024]],tblPeriods[Period])</f>
        <v>45312</v>
      </c>
      <c r="J163" s="316" t="b">
        <f>tblBdays[[#This Row],[Birthday 2024]] &gt;= EOMONTH(tblBdays[[#This Row],[Birthday 2024]],0) - 4</f>
        <v>0</v>
      </c>
      <c r="K163" s="317" t="b">
        <f>DAY(DATE(YEAR(tblBdays[[#This Row],[Birthday 2024]]),MONTH(tblBdays[[#This Row],[Birthday 2024]]) + 6,DAY(tblBdays[[#This Row],[Birthday 2024]]))) = DAY(tblBdays[[#This Row],[Birthday 2024]])</f>
        <v>1</v>
      </c>
    </row>
    <row r="164" spans="2:11" ht="23.25" customHeight="1">
      <c r="B164" s="61" t="s">
        <v>199</v>
      </c>
      <c r="C164" s="98">
        <v>37852</v>
      </c>
      <c r="D164" s="98">
        <f>EDATE(tblBdays[[#This Row],[Birthday]],12 * (2024 - YEAR(tblBdays[[#This Row],[Birthday]])))</f>
        <v>45523</v>
      </c>
      <c r="E164" s="282" t="b">
        <f>ISNUMBER(tblBdays[[#This Row],[Birthday 2024]])</f>
        <v>1</v>
      </c>
      <c r="F164" s="98" cm="1">
        <f t="array" ref="F1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64" s="98" t="b">
        <f>tblBdays[[#This Row],[3rdTuesdayInMonth]]=tblBdays[[#This Row],[Birthday 2024]]</f>
        <v>0</v>
      </c>
      <c r="H164" s="284">
        <f>WEEKDAY(tblBdays[[#This Row],[3rdTuesdayInMonth]],2)</f>
        <v>2</v>
      </c>
      <c r="I164" s="289">
        <f>LOOKUP(tblBdays[[#This Row],[Birthday 2024]],tblPeriods[Period])</f>
        <v>45522</v>
      </c>
      <c r="J164" s="316" t="b">
        <f>tblBdays[[#This Row],[Birthday 2024]] &gt;= EOMONTH(tblBdays[[#This Row],[Birthday 2024]],0) - 4</f>
        <v>0</v>
      </c>
      <c r="K164" s="317" t="b">
        <f>DAY(DATE(YEAR(tblBdays[[#This Row],[Birthday 2024]]),MONTH(tblBdays[[#This Row],[Birthday 2024]]) + 6,DAY(tblBdays[[#This Row],[Birthday 2024]]))) = DAY(tblBdays[[#This Row],[Birthday 2024]])</f>
        <v>1</v>
      </c>
    </row>
    <row r="165" spans="2:11" ht="23.25" customHeight="1">
      <c r="B165" s="61" t="s">
        <v>200</v>
      </c>
      <c r="C165" s="98">
        <v>37579</v>
      </c>
      <c r="D165" s="98">
        <f>EDATE(tblBdays[[#This Row],[Birthday]],12 * (2024 - YEAR(tblBdays[[#This Row],[Birthday]])))</f>
        <v>45615</v>
      </c>
      <c r="E165" s="282" t="b">
        <f>ISNUMBER(tblBdays[[#This Row],[Birthday 2024]])</f>
        <v>1</v>
      </c>
      <c r="F165" s="98" cm="1">
        <f t="array" ref="F1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65" s="98" t="b">
        <f>tblBdays[[#This Row],[3rdTuesdayInMonth]]=tblBdays[[#This Row],[Birthday 2024]]</f>
        <v>1</v>
      </c>
      <c r="H165" s="284">
        <f>WEEKDAY(tblBdays[[#This Row],[3rdTuesdayInMonth]],2)</f>
        <v>2</v>
      </c>
      <c r="I165" s="289">
        <f>LOOKUP(tblBdays[[#This Row],[Birthday 2024]],tblPeriods[Period])</f>
        <v>45613</v>
      </c>
      <c r="J165" s="316" t="b">
        <f>tblBdays[[#This Row],[Birthday 2024]] &gt;= EOMONTH(tblBdays[[#This Row],[Birthday 2024]],0) - 4</f>
        <v>0</v>
      </c>
      <c r="K165" s="317" t="b">
        <f>DAY(DATE(YEAR(tblBdays[[#This Row],[Birthday 2024]]),MONTH(tblBdays[[#This Row],[Birthday 2024]]) + 6,DAY(tblBdays[[#This Row],[Birthday 2024]]))) = DAY(tblBdays[[#This Row],[Birthday 2024]])</f>
        <v>1</v>
      </c>
    </row>
    <row r="166" spans="2:11" ht="23.25" customHeight="1">
      <c r="B166" s="61" t="s">
        <v>201</v>
      </c>
      <c r="C166" s="98">
        <v>38343</v>
      </c>
      <c r="D166" s="98">
        <f>EDATE(tblBdays[[#This Row],[Birthday]],12 * (2024 - YEAR(tblBdays[[#This Row],[Birthday]])))</f>
        <v>45648</v>
      </c>
      <c r="E166" s="282" t="b">
        <f>ISNUMBER(tblBdays[[#This Row],[Birthday 2024]])</f>
        <v>1</v>
      </c>
      <c r="F166" s="98" cm="1">
        <f t="array" ref="F1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66" s="98" t="b">
        <f>tblBdays[[#This Row],[3rdTuesdayInMonth]]=tblBdays[[#This Row],[Birthday 2024]]</f>
        <v>0</v>
      </c>
      <c r="H166" s="284">
        <f>WEEKDAY(tblBdays[[#This Row],[3rdTuesdayInMonth]],2)</f>
        <v>2</v>
      </c>
      <c r="I166" s="289">
        <f>LOOKUP(tblBdays[[#This Row],[Birthday 2024]],tblPeriods[Period])</f>
        <v>45648</v>
      </c>
      <c r="J166" s="316" t="b">
        <f>tblBdays[[#This Row],[Birthday 2024]] &gt;= EOMONTH(tblBdays[[#This Row],[Birthday 2024]],0) - 4</f>
        <v>0</v>
      </c>
      <c r="K166" s="317" t="b">
        <f>DAY(DATE(YEAR(tblBdays[[#This Row],[Birthday 2024]]),MONTH(tblBdays[[#This Row],[Birthday 2024]]) + 6,DAY(tblBdays[[#This Row],[Birthday 2024]]))) = DAY(tblBdays[[#This Row],[Birthday 2024]])</f>
        <v>1</v>
      </c>
    </row>
    <row r="167" spans="2:11" ht="23.25" customHeight="1">
      <c r="B167" s="61" t="s">
        <v>202</v>
      </c>
      <c r="C167" s="98">
        <v>37709</v>
      </c>
      <c r="D167" s="98">
        <f>EDATE(tblBdays[[#This Row],[Birthday]],12 * (2024 - YEAR(tblBdays[[#This Row],[Birthday]])))</f>
        <v>45380</v>
      </c>
      <c r="E167" s="282" t="b">
        <f>ISNUMBER(tblBdays[[#This Row],[Birthday 2024]])</f>
        <v>1</v>
      </c>
      <c r="F167" s="98" cm="1">
        <f t="array" ref="F1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67" s="98" t="b">
        <f>tblBdays[[#This Row],[3rdTuesdayInMonth]]=tblBdays[[#This Row],[Birthday 2024]]</f>
        <v>0</v>
      </c>
      <c r="H167" s="284">
        <f>WEEKDAY(tblBdays[[#This Row],[3rdTuesdayInMonth]],2)</f>
        <v>2</v>
      </c>
      <c r="I167" s="289">
        <f>LOOKUP(tblBdays[[#This Row],[Birthday 2024]],tblPeriods[Period])</f>
        <v>45375</v>
      </c>
      <c r="J167" s="316" t="b">
        <f>tblBdays[[#This Row],[Birthday 2024]] &gt;= EOMONTH(tblBdays[[#This Row],[Birthday 2024]],0) - 4</f>
        <v>1</v>
      </c>
      <c r="K167" s="317" t="b">
        <f>DAY(DATE(YEAR(tblBdays[[#This Row],[Birthday 2024]]),MONTH(tblBdays[[#This Row],[Birthday 2024]]) + 6,DAY(tblBdays[[#This Row],[Birthday 2024]]))) = DAY(tblBdays[[#This Row],[Birthday 2024]])</f>
        <v>1</v>
      </c>
    </row>
    <row r="168" spans="2:11" ht="23.25" customHeight="1">
      <c r="B168" s="61" t="s">
        <v>203</v>
      </c>
      <c r="C168" s="98">
        <v>37050</v>
      </c>
      <c r="D168" s="98">
        <f>EDATE(tblBdays[[#This Row],[Birthday]],12 * (2024 - YEAR(tblBdays[[#This Row],[Birthday]])))</f>
        <v>45451</v>
      </c>
      <c r="E168" s="282" t="b">
        <f>ISNUMBER(tblBdays[[#This Row],[Birthday 2024]])</f>
        <v>1</v>
      </c>
      <c r="F168" s="98" cm="1">
        <f t="array" ref="F1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68" s="98" t="b">
        <f>tblBdays[[#This Row],[3rdTuesdayInMonth]]=tblBdays[[#This Row],[Birthday 2024]]</f>
        <v>0</v>
      </c>
      <c r="H168" s="284">
        <f>WEEKDAY(tblBdays[[#This Row],[3rdTuesdayInMonth]],2)</f>
        <v>2</v>
      </c>
      <c r="I168" s="289">
        <f>LOOKUP(tblBdays[[#This Row],[Birthday 2024]],tblPeriods[Period])</f>
        <v>45445</v>
      </c>
      <c r="J168" s="316" t="b">
        <f>tblBdays[[#This Row],[Birthday 2024]] &gt;= EOMONTH(tblBdays[[#This Row],[Birthday 2024]],0) - 4</f>
        <v>0</v>
      </c>
      <c r="K168" s="317" t="b">
        <f>DAY(DATE(YEAR(tblBdays[[#This Row],[Birthday 2024]]),MONTH(tblBdays[[#This Row],[Birthday 2024]]) + 6,DAY(tblBdays[[#This Row],[Birthday 2024]]))) = DAY(tblBdays[[#This Row],[Birthday 2024]])</f>
        <v>1</v>
      </c>
    </row>
    <row r="169" spans="2:11" ht="23.25" customHeight="1">
      <c r="B169" s="61" t="s">
        <v>204</v>
      </c>
      <c r="C169" s="98">
        <v>38269</v>
      </c>
      <c r="D169" s="98">
        <f>EDATE(tblBdays[[#This Row],[Birthday]],12 * (2024 - YEAR(tblBdays[[#This Row],[Birthday]])))</f>
        <v>45574</v>
      </c>
      <c r="E169" s="282" t="b">
        <f>ISNUMBER(tblBdays[[#This Row],[Birthday 2024]])</f>
        <v>1</v>
      </c>
      <c r="F169" s="98" cm="1">
        <f t="array" ref="F1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69" s="98" t="b">
        <f>tblBdays[[#This Row],[3rdTuesdayInMonth]]=tblBdays[[#This Row],[Birthday 2024]]</f>
        <v>0</v>
      </c>
      <c r="H169" s="284">
        <f>WEEKDAY(tblBdays[[#This Row],[3rdTuesdayInMonth]],2)</f>
        <v>2</v>
      </c>
      <c r="I169" s="289">
        <f>LOOKUP(tblBdays[[#This Row],[Birthday 2024]],tblPeriods[Period])</f>
        <v>45571</v>
      </c>
      <c r="J169" s="316" t="b">
        <f>tblBdays[[#This Row],[Birthday 2024]] &gt;= EOMONTH(tblBdays[[#This Row],[Birthday 2024]],0) - 4</f>
        <v>0</v>
      </c>
      <c r="K169" s="317" t="b">
        <f>DAY(DATE(YEAR(tblBdays[[#This Row],[Birthday 2024]]),MONTH(tblBdays[[#This Row],[Birthday 2024]]) + 6,DAY(tblBdays[[#This Row],[Birthday 2024]]))) = DAY(tblBdays[[#This Row],[Birthday 2024]])</f>
        <v>1</v>
      </c>
    </row>
    <row r="170" spans="2:11" ht="23.25" customHeight="1">
      <c r="B170" s="61" t="s">
        <v>205</v>
      </c>
      <c r="C170" s="98">
        <v>37611</v>
      </c>
      <c r="D170" s="98">
        <f>EDATE(tblBdays[[#This Row],[Birthday]],12 * (2024 - YEAR(tblBdays[[#This Row],[Birthday]])))</f>
        <v>45647</v>
      </c>
      <c r="E170" s="282" t="b">
        <f>ISNUMBER(tblBdays[[#This Row],[Birthday 2024]])</f>
        <v>1</v>
      </c>
      <c r="F170" s="98" cm="1">
        <f t="array" ref="F1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70" s="98" t="b">
        <f>tblBdays[[#This Row],[3rdTuesdayInMonth]]=tblBdays[[#This Row],[Birthday 2024]]</f>
        <v>0</v>
      </c>
      <c r="H170" s="284">
        <f>WEEKDAY(tblBdays[[#This Row],[3rdTuesdayInMonth]],2)</f>
        <v>2</v>
      </c>
      <c r="I170" s="289">
        <f>LOOKUP(tblBdays[[#This Row],[Birthday 2024]],tblPeriods[Period])</f>
        <v>45641</v>
      </c>
      <c r="J170" s="316" t="b">
        <f>tblBdays[[#This Row],[Birthday 2024]] &gt;= EOMONTH(tblBdays[[#This Row],[Birthday 2024]],0) - 4</f>
        <v>0</v>
      </c>
      <c r="K170" s="317" t="b">
        <f>DAY(DATE(YEAR(tblBdays[[#This Row],[Birthday 2024]]),MONTH(tblBdays[[#This Row],[Birthday 2024]]) + 6,DAY(tblBdays[[#This Row],[Birthday 2024]]))) = DAY(tblBdays[[#This Row],[Birthday 2024]])</f>
        <v>1</v>
      </c>
    </row>
    <row r="171" spans="2:11" ht="23.25" customHeight="1">
      <c r="B171" s="61" t="s">
        <v>206</v>
      </c>
      <c r="C171" s="98">
        <v>37183</v>
      </c>
      <c r="D171" s="98">
        <f>EDATE(tblBdays[[#This Row],[Birthday]],12 * (2024 - YEAR(tblBdays[[#This Row],[Birthday]])))</f>
        <v>45584</v>
      </c>
      <c r="E171" s="282" t="b">
        <f>ISNUMBER(tblBdays[[#This Row],[Birthday 2024]])</f>
        <v>1</v>
      </c>
      <c r="F171" s="98" cm="1">
        <f t="array" ref="F1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71" s="98" t="b">
        <f>tblBdays[[#This Row],[3rdTuesdayInMonth]]=tblBdays[[#This Row],[Birthday 2024]]</f>
        <v>0</v>
      </c>
      <c r="H171" s="284">
        <f>WEEKDAY(tblBdays[[#This Row],[3rdTuesdayInMonth]],2)</f>
        <v>2</v>
      </c>
      <c r="I171" s="289">
        <f>LOOKUP(tblBdays[[#This Row],[Birthday 2024]],tblPeriods[Period])</f>
        <v>45578</v>
      </c>
      <c r="J171" s="316" t="b">
        <f>tblBdays[[#This Row],[Birthday 2024]] &gt;= EOMONTH(tblBdays[[#This Row],[Birthday 2024]],0) - 4</f>
        <v>0</v>
      </c>
      <c r="K171" s="317" t="b">
        <f>DAY(DATE(YEAR(tblBdays[[#This Row],[Birthday 2024]]),MONTH(tblBdays[[#This Row],[Birthday 2024]]) + 6,DAY(tblBdays[[#This Row],[Birthday 2024]]))) = DAY(tblBdays[[#This Row],[Birthday 2024]])</f>
        <v>1</v>
      </c>
    </row>
    <row r="172" spans="2:11" ht="23.25" customHeight="1">
      <c r="B172" s="61" t="s">
        <v>207</v>
      </c>
      <c r="C172" s="98">
        <v>37574</v>
      </c>
      <c r="D172" s="98">
        <f>EDATE(tblBdays[[#This Row],[Birthday]],12 * (2024 - YEAR(tblBdays[[#This Row],[Birthday]])))</f>
        <v>45610</v>
      </c>
      <c r="E172" s="282" t="b">
        <f>ISNUMBER(tblBdays[[#This Row],[Birthday 2024]])</f>
        <v>1</v>
      </c>
      <c r="F172" s="98" cm="1">
        <f t="array" ref="F1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72" s="98" t="b">
        <f>tblBdays[[#This Row],[3rdTuesdayInMonth]]=tblBdays[[#This Row],[Birthday 2024]]</f>
        <v>0</v>
      </c>
      <c r="H172" s="284">
        <f>WEEKDAY(tblBdays[[#This Row],[3rdTuesdayInMonth]],2)</f>
        <v>2</v>
      </c>
      <c r="I172" s="289">
        <f>LOOKUP(tblBdays[[#This Row],[Birthday 2024]],tblPeriods[Period])</f>
        <v>45606</v>
      </c>
      <c r="J172" s="316" t="b">
        <f>tblBdays[[#This Row],[Birthday 2024]] &gt;= EOMONTH(tblBdays[[#This Row],[Birthday 2024]],0) - 4</f>
        <v>0</v>
      </c>
      <c r="K172" s="317" t="b">
        <f>DAY(DATE(YEAR(tblBdays[[#This Row],[Birthday 2024]]),MONTH(tblBdays[[#This Row],[Birthday 2024]]) + 6,DAY(tblBdays[[#This Row],[Birthday 2024]]))) = DAY(tblBdays[[#This Row],[Birthday 2024]])</f>
        <v>1</v>
      </c>
    </row>
    <row r="173" spans="2:11" ht="23.25" customHeight="1">
      <c r="B173" s="61" t="s">
        <v>208</v>
      </c>
      <c r="C173" s="98">
        <v>37585</v>
      </c>
      <c r="D173" s="98">
        <f>EDATE(tblBdays[[#This Row],[Birthday]],12 * (2024 - YEAR(tblBdays[[#This Row],[Birthday]])))</f>
        <v>45621</v>
      </c>
      <c r="E173" s="282" t="b">
        <f>ISNUMBER(tblBdays[[#This Row],[Birthday 2024]])</f>
        <v>1</v>
      </c>
      <c r="F173" s="98" cm="1">
        <f t="array" ref="F1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73" s="98" t="b">
        <f>tblBdays[[#This Row],[3rdTuesdayInMonth]]=tblBdays[[#This Row],[Birthday 2024]]</f>
        <v>0</v>
      </c>
      <c r="H173" s="284">
        <f>WEEKDAY(tblBdays[[#This Row],[3rdTuesdayInMonth]],2)</f>
        <v>2</v>
      </c>
      <c r="I173" s="289">
        <f>LOOKUP(tblBdays[[#This Row],[Birthday 2024]],tblPeriods[Period])</f>
        <v>45620</v>
      </c>
      <c r="J173" s="316" t="b">
        <f>tblBdays[[#This Row],[Birthday 2024]] &gt;= EOMONTH(tblBdays[[#This Row],[Birthday 2024]],0) - 4</f>
        <v>0</v>
      </c>
      <c r="K173" s="317" t="b">
        <f>DAY(DATE(YEAR(tblBdays[[#This Row],[Birthday 2024]]),MONTH(tblBdays[[#This Row],[Birthday 2024]]) + 6,DAY(tblBdays[[#This Row],[Birthday 2024]]))) = DAY(tblBdays[[#This Row],[Birthday 2024]])</f>
        <v>1</v>
      </c>
    </row>
    <row r="174" spans="2:11" ht="23.25" customHeight="1">
      <c r="B174" s="61" t="s">
        <v>209</v>
      </c>
      <c r="C174" s="98">
        <v>38034</v>
      </c>
      <c r="D174" s="98">
        <f>EDATE(tblBdays[[#This Row],[Birthday]],12 * (2024 - YEAR(tblBdays[[#This Row],[Birthday]])))</f>
        <v>45339</v>
      </c>
      <c r="E174" s="282" t="b">
        <f>ISNUMBER(tblBdays[[#This Row],[Birthday 2024]])</f>
        <v>1</v>
      </c>
      <c r="F174" s="98" cm="1">
        <f t="array" ref="F1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74" s="98" t="b">
        <f>tblBdays[[#This Row],[3rdTuesdayInMonth]]=tblBdays[[#This Row],[Birthday 2024]]</f>
        <v>0</v>
      </c>
      <c r="H174" s="284">
        <f>WEEKDAY(tblBdays[[#This Row],[3rdTuesdayInMonth]],2)</f>
        <v>2</v>
      </c>
      <c r="I174" s="289">
        <f>LOOKUP(tblBdays[[#This Row],[Birthday 2024]],tblPeriods[Period])</f>
        <v>45333</v>
      </c>
      <c r="J174" s="316" t="b">
        <f>tblBdays[[#This Row],[Birthday 2024]] &gt;= EOMONTH(tblBdays[[#This Row],[Birthday 2024]],0) - 4</f>
        <v>0</v>
      </c>
      <c r="K174" s="317" t="b">
        <f>DAY(DATE(YEAR(tblBdays[[#This Row],[Birthday 2024]]),MONTH(tblBdays[[#This Row],[Birthday 2024]]) + 6,DAY(tblBdays[[#This Row],[Birthday 2024]]))) = DAY(tblBdays[[#This Row],[Birthday 2024]])</f>
        <v>1</v>
      </c>
    </row>
    <row r="175" spans="2:11" ht="23.25" customHeight="1">
      <c r="B175" s="61" t="s">
        <v>210</v>
      </c>
      <c r="C175" s="98">
        <v>38075</v>
      </c>
      <c r="D175" s="98">
        <f>EDATE(tblBdays[[#This Row],[Birthday]],12 * (2024 - YEAR(tblBdays[[#This Row],[Birthday]])))</f>
        <v>45380</v>
      </c>
      <c r="E175" s="282" t="b">
        <f>ISNUMBER(tblBdays[[#This Row],[Birthday 2024]])</f>
        <v>1</v>
      </c>
      <c r="F175" s="98" cm="1">
        <f t="array" ref="F1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75" s="98" t="b">
        <f>tblBdays[[#This Row],[3rdTuesdayInMonth]]=tblBdays[[#This Row],[Birthday 2024]]</f>
        <v>0</v>
      </c>
      <c r="H175" s="284">
        <f>WEEKDAY(tblBdays[[#This Row],[3rdTuesdayInMonth]],2)</f>
        <v>2</v>
      </c>
      <c r="I175" s="289">
        <f>LOOKUP(tblBdays[[#This Row],[Birthday 2024]],tblPeriods[Period])</f>
        <v>45375</v>
      </c>
      <c r="J175" s="316" t="b">
        <f>tblBdays[[#This Row],[Birthday 2024]] &gt;= EOMONTH(tblBdays[[#This Row],[Birthday 2024]],0) - 4</f>
        <v>1</v>
      </c>
      <c r="K175" s="317" t="b">
        <f>DAY(DATE(YEAR(tblBdays[[#This Row],[Birthday 2024]]),MONTH(tblBdays[[#This Row],[Birthday 2024]]) + 6,DAY(tblBdays[[#This Row],[Birthday 2024]]))) = DAY(tblBdays[[#This Row],[Birthday 2024]])</f>
        <v>1</v>
      </c>
    </row>
    <row r="176" spans="2:11" ht="23.25" customHeight="1">
      <c r="B176" s="61" t="s">
        <v>211</v>
      </c>
      <c r="C176" s="98">
        <v>37416</v>
      </c>
      <c r="D176" s="98">
        <f>EDATE(tblBdays[[#This Row],[Birthday]],12 * (2024 - YEAR(tblBdays[[#This Row],[Birthday]])))</f>
        <v>45452</v>
      </c>
      <c r="E176" s="282" t="b">
        <f>ISNUMBER(tblBdays[[#This Row],[Birthday 2024]])</f>
        <v>1</v>
      </c>
      <c r="F176" s="98" cm="1">
        <f t="array" ref="F1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76" s="98" t="b">
        <f>tblBdays[[#This Row],[3rdTuesdayInMonth]]=tblBdays[[#This Row],[Birthday 2024]]</f>
        <v>0</v>
      </c>
      <c r="H176" s="284">
        <f>WEEKDAY(tblBdays[[#This Row],[3rdTuesdayInMonth]],2)</f>
        <v>2</v>
      </c>
      <c r="I176" s="289">
        <f>LOOKUP(tblBdays[[#This Row],[Birthday 2024]],tblPeriods[Period])</f>
        <v>45452</v>
      </c>
      <c r="J176" s="316" t="b">
        <f>tblBdays[[#This Row],[Birthday 2024]] &gt;= EOMONTH(tblBdays[[#This Row],[Birthday 2024]],0) - 4</f>
        <v>0</v>
      </c>
      <c r="K176" s="317" t="b">
        <f>DAY(DATE(YEAR(tblBdays[[#This Row],[Birthday 2024]]),MONTH(tblBdays[[#This Row],[Birthday 2024]]) + 6,DAY(tblBdays[[#This Row],[Birthday 2024]]))) = DAY(tblBdays[[#This Row],[Birthday 2024]])</f>
        <v>1</v>
      </c>
    </row>
    <row r="177" spans="2:11" ht="23.25" customHeight="1">
      <c r="B177" s="61" t="s">
        <v>212</v>
      </c>
      <c r="C177" s="98">
        <v>37513</v>
      </c>
      <c r="D177" s="98">
        <f>EDATE(tblBdays[[#This Row],[Birthday]],12 * (2024 - YEAR(tblBdays[[#This Row],[Birthday]])))</f>
        <v>45549</v>
      </c>
      <c r="E177" s="282" t="b">
        <f>ISNUMBER(tblBdays[[#This Row],[Birthday 2024]])</f>
        <v>1</v>
      </c>
      <c r="F177" s="98" cm="1">
        <f t="array" ref="F1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77" s="98" t="b">
        <f>tblBdays[[#This Row],[3rdTuesdayInMonth]]=tblBdays[[#This Row],[Birthday 2024]]</f>
        <v>0</v>
      </c>
      <c r="H177" s="284">
        <f>WEEKDAY(tblBdays[[#This Row],[3rdTuesdayInMonth]],2)</f>
        <v>2</v>
      </c>
      <c r="I177" s="289">
        <f>LOOKUP(tblBdays[[#This Row],[Birthday 2024]],tblPeriods[Period])</f>
        <v>45543</v>
      </c>
      <c r="J177" s="316" t="b">
        <f>tblBdays[[#This Row],[Birthday 2024]] &gt;= EOMONTH(tblBdays[[#This Row],[Birthday 2024]],0) - 4</f>
        <v>0</v>
      </c>
      <c r="K177" s="317" t="b">
        <f>DAY(DATE(YEAR(tblBdays[[#This Row],[Birthday 2024]]),MONTH(tblBdays[[#This Row],[Birthday 2024]]) + 6,DAY(tblBdays[[#This Row],[Birthday 2024]]))) = DAY(tblBdays[[#This Row],[Birthday 2024]])</f>
        <v>1</v>
      </c>
    </row>
    <row r="178" spans="2:11" ht="23.25" customHeight="1">
      <c r="B178" s="61" t="s">
        <v>213</v>
      </c>
      <c r="C178" s="98">
        <v>38332</v>
      </c>
      <c r="D178" s="98">
        <f>EDATE(tblBdays[[#This Row],[Birthday]],12 * (2024 - YEAR(tblBdays[[#This Row],[Birthday]])))</f>
        <v>45637</v>
      </c>
      <c r="E178" s="282" t="b">
        <f>ISNUMBER(tblBdays[[#This Row],[Birthday 2024]])</f>
        <v>1</v>
      </c>
      <c r="F178" s="98" cm="1">
        <f t="array" ref="F1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78" s="98" t="b">
        <f>tblBdays[[#This Row],[3rdTuesdayInMonth]]=tblBdays[[#This Row],[Birthday 2024]]</f>
        <v>0</v>
      </c>
      <c r="H178" s="284">
        <f>WEEKDAY(tblBdays[[#This Row],[3rdTuesdayInMonth]],2)</f>
        <v>2</v>
      </c>
      <c r="I178" s="289">
        <f>LOOKUP(tblBdays[[#This Row],[Birthday 2024]],tblPeriods[Period])</f>
        <v>45634</v>
      </c>
      <c r="J178" s="316" t="b">
        <f>tblBdays[[#This Row],[Birthday 2024]] &gt;= EOMONTH(tblBdays[[#This Row],[Birthday 2024]],0) - 4</f>
        <v>0</v>
      </c>
      <c r="K178" s="317" t="b">
        <f>DAY(DATE(YEAR(tblBdays[[#This Row],[Birthday 2024]]),MONTH(tblBdays[[#This Row],[Birthday 2024]]) + 6,DAY(tblBdays[[#This Row],[Birthday 2024]]))) = DAY(tblBdays[[#This Row],[Birthday 2024]])</f>
        <v>1</v>
      </c>
    </row>
    <row r="179" spans="2:11" ht="23.25" customHeight="1">
      <c r="B179" s="61" t="s">
        <v>214</v>
      </c>
      <c r="C179" s="98">
        <v>38048</v>
      </c>
      <c r="D179" s="98">
        <f>EDATE(tblBdays[[#This Row],[Birthday]],12 * (2024 - YEAR(tblBdays[[#This Row],[Birthday]])))</f>
        <v>45353</v>
      </c>
      <c r="E179" s="282" t="b">
        <f>ISNUMBER(tblBdays[[#This Row],[Birthday 2024]])</f>
        <v>1</v>
      </c>
      <c r="F179" s="98" cm="1">
        <f t="array" ref="F1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79" s="98" t="b">
        <f>tblBdays[[#This Row],[3rdTuesdayInMonth]]=tblBdays[[#This Row],[Birthday 2024]]</f>
        <v>0</v>
      </c>
      <c r="H179" s="284">
        <f>WEEKDAY(tblBdays[[#This Row],[3rdTuesdayInMonth]],2)</f>
        <v>2</v>
      </c>
      <c r="I179" s="289">
        <f>LOOKUP(tblBdays[[#This Row],[Birthday 2024]],tblPeriods[Period])</f>
        <v>45347</v>
      </c>
      <c r="J179" s="316" t="b">
        <f>tblBdays[[#This Row],[Birthday 2024]] &gt;= EOMONTH(tblBdays[[#This Row],[Birthday 2024]],0) - 4</f>
        <v>0</v>
      </c>
      <c r="K179" s="317" t="b">
        <f>DAY(DATE(YEAR(tblBdays[[#This Row],[Birthday 2024]]),MONTH(tblBdays[[#This Row],[Birthday 2024]]) + 6,DAY(tblBdays[[#This Row],[Birthday 2024]]))) = DAY(tblBdays[[#This Row],[Birthday 2024]])</f>
        <v>1</v>
      </c>
    </row>
    <row r="180" spans="2:11" ht="23.25" customHeight="1">
      <c r="B180" s="61" t="s">
        <v>215</v>
      </c>
      <c r="C180" s="98">
        <v>37112</v>
      </c>
      <c r="D180" s="98">
        <f>EDATE(tblBdays[[#This Row],[Birthday]],12 * (2024 - YEAR(tblBdays[[#This Row],[Birthday]])))</f>
        <v>45513</v>
      </c>
      <c r="E180" s="282" t="b">
        <f>ISNUMBER(tblBdays[[#This Row],[Birthday 2024]])</f>
        <v>1</v>
      </c>
      <c r="F180" s="98" cm="1">
        <f t="array" ref="F1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80" s="98" t="b">
        <f>tblBdays[[#This Row],[3rdTuesdayInMonth]]=tblBdays[[#This Row],[Birthday 2024]]</f>
        <v>0</v>
      </c>
      <c r="H180" s="284">
        <f>WEEKDAY(tblBdays[[#This Row],[3rdTuesdayInMonth]],2)</f>
        <v>2</v>
      </c>
      <c r="I180" s="289">
        <f>LOOKUP(tblBdays[[#This Row],[Birthday 2024]],tblPeriods[Period])</f>
        <v>45508</v>
      </c>
      <c r="J180" s="316" t="b">
        <f>tblBdays[[#This Row],[Birthday 2024]] &gt;= EOMONTH(tblBdays[[#This Row],[Birthday 2024]],0) - 4</f>
        <v>0</v>
      </c>
      <c r="K180" s="317" t="b">
        <f>DAY(DATE(YEAR(tblBdays[[#This Row],[Birthday 2024]]),MONTH(tblBdays[[#This Row],[Birthday 2024]]) + 6,DAY(tblBdays[[#This Row],[Birthday 2024]]))) = DAY(tblBdays[[#This Row],[Birthday 2024]])</f>
        <v>1</v>
      </c>
    </row>
    <row r="181" spans="2:11" ht="23.25" customHeight="1">
      <c r="B181" s="61" t="s">
        <v>216</v>
      </c>
      <c r="C181" s="98">
        <v>37193</v>
      </c>
      <c r="D181" s="98">
        <f>EDATE(tblBdays[[#This Row],[Birthday]],12 * (2024 - YEAR(tblBdays[[#This Row],[Birthday]])))</f>
        <v>45594</v>
      </c>
      <c r="E181" s="282" t="b">
        <f>ISNUMBER(tblBdays[[#This Row],[Birthday 2024]])</f>
        <v>1</v>
      </c>
      <c r="F181" s="98" cm="1">
        <f t="array" ref="F1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81" s="98" t="b">
        <f>tblBdays[[#This Row],[3rdTuesdayInMonth]]=tblBdays[[#This Row],[Birthday 2024]]</f>
        <v>0</v>
      </c>
      <c r="H181" s="284">
        <f>WEEKDAY(tblBdays[[#This Row],[3rdTuesdayInMonth]],2)</f>
        <v>2</v>
      </c>
      <c r="I181" s="289">
        <f>LOOKUP(tblBdays[[#This Row],[Birthday 2024]],tblPeriods[Period])</f>
        <v>45592</v>
      </c>
      <c r="J181" s="316" t="b">
        <f>tblBdays[[#This Row],[Birthday 2024]] &gt;= EOMONTH(tblBdays[[#This Row],[Birthday 2024]],0) - 4</f>
        <v>1</v>
      </c>
      <c r="K181" s="317" t="b">
        <f>DAY(DATE(YEAR(tblBdays[[#This Row],[Birthday 2024]]),MONTH(tblBdays[[#This Row],[Birthday 2024]]) + 6,DAY(tblBdays[[#This Row],[Birthday 2024]]))) = DAY(tblBdays[[#This Row],[Birthday 2024]])</f>
        <v>1</v>
      </c>
    </row>
    <row r="182" spans="2:11" ht="23.25" customHeight="1">
      <c r="B182" s="61" t="s">
        <v>217</v>
      </c>
      <c r="C182" s="98">
        <v>37090</v>
      </c>
      <c r="D182" s="98">
        <f>EDATE(tblBdays[[#This Row],[Birthday]],12 * (2024 - YEAR(tblBdays[[#This Row],[Birthday]])))</f>
        <v>45491</v>
      </c>
      <c r="E182" s="282" t="b">
        <f>ISNUMBER(tblBdays[[#This Row],[Birthday 2024]])</f>
        <v>1</v>
      </c>
      <c r="F182" s="98" cm="1">
        <f t="array" ref="F1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82" s="98" t="b">
        <f>tblBdays[[#This Row],[3rdTuesdayInMonth]]=tblBdays[[#This Row],[Birthday 2024]]</f>
        <v>0</v>
      </c>
      <c r="H182" s="284">
        <f>WEEKDAY(tblBdays[[#This Row],[3rdTuesdayInMonth]],2)</f>
        <v>2</v>
      </c>
      <c r="I182" s="289">
        <f>LOOKUP(tblBdays[[#This Row],[Birthday 2024]],tblPeriods[Period])</f>
        <v>45487</v>
      </c>
      <c r="J182" s="316" t="b">
        <f>tblBdays[[#This Row],[Birthday 2024]] &gt;= EOMONTH(tblBdays[[#This Row],[Birthday 2024]],0) - 4</f>
        <v>0</v>
      </c>
      <c r="K182" s="317" t="b">
        <f>DAY(DATE(YEAR(tblBdays[[#This Row],[Birthday 2024]]),MONTH(tblBdays[[#This Row],[Birthday 2024]]) + 6,DAY(tblBdays[[#This Row],[Birthday 2024]]))) = DAY(tblBdays[[#This Row],[Birthday 2024]])</f>
        <v>1</v>
      </c>
    </row>
    <row r="183" spans="2:11" ht="23.25" customHeight="1">
      <c r="B183" s="61" t="s">
        <v>218</v>
      </c>
      <c r="C183" s="98">
        <v>37401</v>
      </c>
      <c r="D183" s="98">
        <f>EDATE(tblBdays[[#This Row],[Birthday]],12 * (2024 - YEAR(tblBdays[[#This Row],[Birthday]])))</f>
        <v>45437</v>
      </c>
      <c r="E183" s="282" t="b">
        <f>ISNUMBER(tblBdays[[#This Row],[Birthday 2024]])</f>
        <v>1</v>
      </c>
      <c r="F183" s="98" cm="1">
        <f t="array" ref="F1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83" s="98" t="b">
        <f>tblBdays[[#This Row],[3rdTuesdayInMonth]]=tblBdays[[#This Row],[Birthday 2024]]</f>
        <v>0</v>
      </c>
      <c r="H183" s="284">
        <f>WEEKDAY(tblBdays[[#This Row],[3rdTuesdayInMonth]],2)</f>
        <v>2</v>
      </c>
      <c r="I183" s="289">
        <f>LOOKUP(tblBdays[[#This Row],[Birthday 2024]],tblPeriods[Period])</f>
        <v>45431</v>
      </c>
      <c r="J183" s="316" t="b">
        <f>tblBdays[[#This Row],[Birthday 2024]] &gt;= EOMONTH(tblBdays[[#This Row],[Birthday 2024]],0) - 4</f>
        <v>0</v>
      </c>
      <c r="K183" s="317" t="b">
        <f>DAY(DATE(YEAR(tblBdays[[#This Row],[Birthday 2024]]),MONTH(tblBdays[[#This Row],[Birthday 2024]]) + 6,DAY(tblBdays[[#This Row],[Birthday 2024]]))) = DAY(tblBdays[[#This Row],[Birthday 2024]])</f>
        <v>1</v>
      </c>
    </row>
    <row r="184" spans="2:11" ht="23.25" customHeight="1">
      <c r="B184" s="61" t="s">
        <v>219</v>
      </c>
      <c r="C184" s="98">
        <v>37155</v>
      </c>
      <c r="D184" s="98">
        <f>EDATE(tblBdays[[#This Row],[Birthday]],12 * (2024 - YEAR(tblBdays[[#This Row],[Birthday]])))</f>
        <v>45556</v>
      </c>
      <c r="E184" s="282" t="b">
        <f>ISNUMBER(tblBdays[[#This Row],[Birthday 2024]])</f>
        <v>1</v>
      </c>
      <c r="F184" s="98" cm="1">
        <f t="array" ref="F1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84" s="98" t="b">
        <f>tblBdays[[#This Row],[3rdTuesdayInMonth]]=tblBdays[[#This Row],[Birthday 2024]]</f>
        <v>0</v>
      </c>
      <c r="H184" s="284">
        <f>WEEKDAY(tblBdays[[#This Row],[3rdTuesdayInMonth]],2)</f>
        <v>2</v>
      </c>
      <c r="I184" s="289">
        <f>LOOKUP(tblBdays[[#This Row],[Birthday 2024]],tblPeriods[Period])</f>
        <v>45550</v>
      </c>
      <c r="J184" s="316" t="b">
        <f>tblBdays[[#This Row],[Birthday 2024]] &gt;= EOMONTH(tblBdays[[#This Row],[Birthday 2024]],0) - 4</f>
        <v>0</v>
      </c>
      <c r="K184" s="317" t="b">
        <f>DAY(DATE(YEAR(tblBdays[[#This Row],[Birthday 2024]]),MONTH(tblBdays[[#This Row],[Birthday 2024]]) + 6,DAY(tblBdays[[#This Row],[Birthday 2024]]))) = DAY(tblBdays[[#This Row],[Birthday 2024]])</f>
        <v>1</v>
      </c>
    </row>
    <row r="185" spans="2:11" ht="23.25" customHeight="1">
      <c r="B185" s="61" t="s">
        <v>220</v>
      </c>
      <c r="C185" s="98">
        <v>37973</v>
      </c>
      <c r="D185" s="98">
        <f>EDATE(tblBdays[[#This Row],[Birthday]],12 * (2024 - YEAR(tblBdays[[#This Row],[Birthday]])))</f>
        <v>45644</v>
      </c>
      <c r="E185" s="282" t="b">
        <f>ISNUMBER(tblBdays[[#This Row],[Birthday 2024]])</f>
        <v>1</v>
      </c>
      <c r="F185" s="98" cm="1">
        <f t="array" ref="F1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85" s="98" t="b">
        <f>tblBdays[[#This Row],[3rdTuesdayInMonth]]=tblBdays[[#This Row],[Birthday 2024]]</f>
        <v>0</v>
      </c>
      <c r="H185" s="284">
        <f>WEEKDAY(tblBdays[[#This Row],[3rdTuesdayInMonth]],2)</f>
        <v>2</v>
      </c>
      <c r="I185" s="289">
        <f>LOOKUP(tblBdays[[#This Row],[Birthday 2024]],tblPeriods[Period])</f>
        <v>45641</v>
      </c>
      <c r="J185" s="316" t="b">
        <f>tblBdays[[#This Row],[Birthday 2024]] &gt;= EOMONTH(tblBdays[[#This Row],[Birthday 2024]],0) - 4</f>
        <v>0</v>
      </c>
      <c r="K185" s="317" t="b">
        <f>DAY(DATE(YEAR(tblBdays[[#This Row],[Birthday 2024]]),MONTH(tblBdays[[#This Row],[Birthday 2024]]) + 6,DAY(tblBdays[[#This Row],[Birthday 2024]]))) = DAY(tblBdays[[#This Row],[Birthday 2024]])</f>
        <v>1</v>
      </c>
    </row>
    <row r="186" spans="2:11" ht="23.25" customHeight="1">
      <c r="B186" s="61" t="s">
        <v>221</v>
      </c>
      <c r="C186" s="98">
        <v>37302</v>
      </c>
      <c r="D186" s="98">
        <f>EDATE(tblBdays[[#This Row],[Birthday]],12 * (2024 - YEAR(tblBdays[[#This Row],[Birthday]])))</f>
        <v>45337</v>
      </c>
      <c r="E186" s="282" t="b">
        <f>ISNUMBER(tblBdays[[#This Row],[Birthday 2024]])</f>
        <v>1</v>
      </c>
      <c r="F186" s="98" cm="1">
        <f t="array" ref="F1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86" s="98" t="b">
        <f>tblBdays[[#This Row],[3rdTuesdayInMonth]]=tblBdays[[#This Row],[Birthday 2024]]</f>
        <v>0</v>
      </c>
      <c r="H186" s="284">
        <f>WEEKDAY(tblBdays[[#This Row],[3rdTuesdayInMonth]],2)</f>
        <v>2</v>
      </c>
      <c r="I186" s="289">
        <f>LOOKUP(tblBdays[[#This Row],[Birthday 2024]],tblPeriods[Period])</f>
        <v>45333</v>
      </c>
      <c r="J186" s="316" t="b">
        <f>tblBdays[[#This Row],[Birthday 2024]] &gt;= EOMONTH(tblBdays[[#This Row],[Birthday 2024]],0) - 4</f>
        <v>0</v>
      </c>
      <c r="K186" s="317" t="b">
        <f>DAY(DATE(YEAR(tblBdays[[#This Row],[Birthday 2024]]),MONTH(tblBdays[[#This Row],[Birthday 2024]]) + 6,DAY(tblBdays[[#This Row],[Birthday 2024]]))) = DAY(tblBdays[[#This Row],[Birthday 2024]])</f>
        <v>1</v>
      </c>
    </row>
    <row r="187" spans="2:11" ht="23.25" customHeight="1">
      <c r="B187" s="61" t="s">
        <v>222</v>
      </c>
      <c r="C187" s="98">
        <v>37840</v>
      </c>
      <c r="D187" s="98">
        <f>EDATE(tblBdays[[#This Row],[Birthday]],12 * (2024 - YEAR(tblBdays[[#This Row],[Birthday]])))</f>
        <v>45511</v>
      </c>
      <c r="E187" s="282" t="b">
        <f>ISNUMBER(tblBdays[[#This Row],[Birthday 2024]])</f>
        <v>1</v>
      </c>
      <c r="F187" s="98" cm="1">
        <f t="array" ref="F1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87" s="98" t="b">
        <f>tblBdays[[#This Row],[3rdTuesdayInMonth]]=tblBdays[[#This Row],[Birthday 2024]]</f>
        <v>0</v>
      </c>
      <c r="H187" s="284">
        <f>WEEKDAY(tblBdays[[#This Row],[3rdTuesdayInMonth]],2)</f>
        <v>2</v>
      </c>
      <c r="I187" s="289">
        <f>LOOKUP(tblBdays[[#This Row],[Birthday 2024]],tblPeriods[Period])</f>
        <v>45508</v>
      </c>
      <c r="J187" s="316" t="b">
        <f>tblBdays[[#This Row],[Birthday 2024]] &gt;= EOMONTH(tblBdays[[#This Row],[Birthday 2024]],0) - 4</f>
        <v>0</v>
      </c>
      <c r="K187" s="317" t="b">
        <f>DAY(DATE(YEAR(tblBdays[[#This Row],[Birthday 2024]]),MONTH(tblBdays[[#This Row],[Birthday 2024]]) + 6,DAY(tblBdays[[#This Row],[Birthday 2024]]))) = DAY(tblBdays[[#This Row],[Birthday 2024]])</f>
        <v>1</v>
      </c>
    </row>
    <row r="188" spans="2:11" ht="23.25" customHeight="1">
      <c r="B188" s="61" t="s">
        <v>223</v>
      </c>
      <c r="C188" s="98">
        <v>37949</v>
      </c>
      <c r="D188" s="98">
        <f>EDATE(tblBdays[[#This Row],[Birthday]],12 * (2024 - YEAR(tblBdays[[#This Row],[Birthday]])))</f>
        <v>45620</v>
      </c>
      <c r="E188" s="282" t="b">
        <f>ISNUMBER(tblBdays[[#This Row],[Birthday 2024]])</f>
        <v>1</v>
      </c>
      <c r="F188" s="98" cm="1">
        <f t="array" ref="F1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88" s="98" t="b">
        <f>tblBdays[[#This Row],[3rdTuesdayInMonth]]=tblBdays[[#This Row],[Birthday 2024]]</f>
        <v>0</v>
      </c>
      <c r="H188" s="284">
        <f>WEEKDAY(tblBdays[[#This Row],[3rdTuesdayInMonth]],2)</f>
        <v>2</v>
      </c>
      <c r="I188" s="289">
        <f>LOOKUP(tblBdays[[#This Row],[Birthday 2024]],tblPeriods[Period])</f>
        <v>45620</v>
      </c>
      <c r="J188" s="316" t="b">
        <f>tblBdays[[#This Row],[Birthday 2024]] &gt;= EOMONTH(tblBdays[[#This Row],[Birthday 2024]],0) - 4</f>
        <v>0</v>
      </c>
      <c r="K188" s="317" t="b">
        <f>DAY(DATE(YEAR(tblBdays[[#This Row],[Birthday 2024]]),MONTH(tblBdays[[#This Row],[Birthday 2024]]) + 6,DAY(tblBdays[[#This Row],[Birthday 2024]]))) = DAY(tblBdays[[#This Row],[Birthday 2024]])</f>
        <v>1</v>
      </c>
    </row>
    <row r="189" spans="2:11" ht="23.25" customHeight="1">
      <c r="B189" s="61" t="s">
        <v>224</v>
      </c>
      <c r="C189" s="98">
        <v>38334</v>
      </c>
      <c r="D189" s="98">
        <f>EDATE(tblBdays[[#This Row],[Birthday]],12 * (2024 - YEAR(tblBdays[[#This Row],[Birthday]])))</f>
        <v>45639</v>
      </c>
      <c r="E189" s="282" t="b">
        <f>ISNUMBER(tblBdays[[#This Row],[Birthday 2024]])</f>
        <v>1</v>
      </c>
      <c r="F189" s="98" cm="1">
        <f t="array" ref="F1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89" s="98" t="b">
        <f>tblBdays[[#This Row],[3rdTuesdayInMonth]]=tblBdays[[#This Row],[Birthday 2024]]</f>
        <v>0</v>
      </c>
      <c r="H189" s="284">
        <f>WEEKDAY(tblBdays[[#This Row],[3rdTuesdayInMonth]],2)</f>
        <v>2</v>
      </c>
      <c r="I189" s="289">
        <f>LOOKUP(tblBdays[[#This Row],[Birthday 2024]],tblPeriods[Period])</f>
        <v>45634</v>
      </c>
      <c r="J189" s="316" t="b">
        <f>tblBdays[[#This Row],[Birthday 2024]] &gt;= EOMONTH(tblBdays[[#This Row],[Birthday 2024]],0) - 4</f>
        <v>0</v>
      </c>
      <c r="K189" s="317" t="b">
        <f>DAY(DATE(YEAR(tblBdays[[#This Row],[Birthday 2024]]),MONTH(tblBdays[[#This Row],[Birthday 2024]]) + 6,DAY(tblBdays[[#This Row],[Birthday 2024]]))) = DAY(tblBdays[[#This Row],[Birthday 2024]])</f>
        <v>1</v>
      </c>
    </row>
    <row r="190" spans="2:11" ht="23.25" customHeight="1">
      <c r="B190" s="61" t="s">
        <v>225</v>
      </c>
      <c r="C190" s="98">
        <v>37462</v>
      </c>
      <c r="D190" s="98">
        <f>EDATE(tblBdays[[#This Row],[Birthday]],12 * (2024 - YEAR(tblBdays[[#This Row],[Birthday]])))</f>
        <v>45498</v>
      </c>
      <c r="E190" s="282" t="b">
        <f>ISNUMBER(tblBdays[[#This Row],[Birthday 2024]])</f>
        <v>1</v>
      </c>
      <c r="F190" s="98" cm="1">
        <f t="array" ref="F1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90" s="98" t="b">
        <f>tblBdays[[#This Row],[3rdTuesdayInMonth]]=tblBdays[[#This Row],[Birthday 2024]]</f>
        <v>0</v>
      </c>
      <c r="H190" s="284">
        <f>WEEKDAY(tblBdays[[#This Row],[3rdTuesdayInMonth]],2)</f>
        <v>2</v>
      </c>
      <c r="I190" s="289">
        <f>LOOKUP(tblBdays[[#This Row],[Birthday 2024]],tblPeriods[Period])</f>
        <v>45494</v>
      </c>
      <c r="J190" s="316" t="b">
        <f>tblBdays[[#This Row],[Birthday 2024]] &gt;= EOMONTH(tblBdays[[#This Row],[Birthday 2024]],0) - 4</f>
        <v>0</v>
      </c>
      <c r="K190" s="317" t="b">
        <f>DAY(DATE(YEAR(tblBdays[[#This Row],[Birthday 2024]]),MONTH(tblBdays[[#This Row],[Birthday 2024]]) + 6,DAY(tblBdays[[#This Row],[Birthday 2024]]))) = DAY(tblBdays[[#This Row],[Birthday 2024]])</f>
        <v>1</v>
      </c>
    </row>
    <row r="191" spans="2:11" ht="23.25" customHeight="1">
      <c r="B191" s="61" t="s">
        <v>226</v>
      </c>
      <c r="C191" s="98">
        <v>38249</v>
      </c>
      <c r="D191" s="98">
        <f>EDATE(tblBdays[[#This Row],[Birthday]],12 * (2024 - YEAR(tblBdays[[#This Row],[Birthday]])))</f>
        <v>45554</v>
      </c>
      <c r="E191" s="282" t="b">
        <f>ISNUMBER(tblBdays[[#This Row],[Birthday 2024]])</f>
        <v>1</v>
      </c>
      <c r="F191" s="98" cm="1">
        <f t="array" ref="F1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91" s="98" t="b">
        <f>tblBdays[[#This Row],[3rdTuesdayInMonth]]=tblBdays[[#This Row],[Birthday 2024]]</f>
        <v>0</v>
      </c>
      <c r="H191" s="284">
        <f>WEEKDAY(tblBdays[[#This Row],[3rdTuesdayInMonth]],2)</f>
        <v>2</v>
      </c>
      <c r="I191" s="289">
        <f>LOOKUP(tblBdays[[#This Row],[Birthday 2024]],tblPeriods[Period])</f>
        <v>45550</v>
      </c>
      <c r="J191" s="316" t="b">
        <f>tblBdays[[#This Row],[Birthday 2024]] &gt;= EOMONTH(tblBdays[[#This Row],[Birthday 2024]],0) - 4</f>
        <v>0</v>
      </c>
      <c r="K191" s="317" t="b">
        <f>DAY(DATE(YEAR(tblBdays[[#This Row],[Birthday 2024]]),MONTH(tblBdays[[#This Row],[Birthday 2024]]) + 6,DAY(tblBdays[[#This Row],[Birthday 2024]]))) = DAY(tblBdays[[#This Row],[Birthday 2024]])</f>
        <v>1</v>
      </c>
    </row>
    <row r="192" spans="2:11" ht="23.25" customHeight="1">
      <c r="B192" s="61" t="s">
        <v>227</v>
      </c>
      <c r="C192" s="98">
        <v>36928</v>
      </c>
      <c r="D192" s="98">
        <f>EDATE(tblBdays[[#This Row],[Birthday]],12 * (2024 - YEAR(tblBdays[[#This Row],[Birthday]])))</f>
        <v>45328</v>
      </c>
      <c r="E192" s="282" t="b">
        <f>ISNUMBER(tblBdays[[#This Row],[Birthday 2024]])</f>
        <v>1</v>
      </c>
      <c r="F192" s="98" cm="1">
        <f t="array" ref="F1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92" s="98" t="b">
        <f>tblBdays[[#This Row],[3rdTuesdayInMonth]]=tblBdays[[#This Row],[Birthday 2024]]</f>
        <v>0</v>
      </c>
      <c r="H192" s="284">
        <f>WEEKDAY(tblBdays[[#This Row],[3rdTuesdayInMonth]],2)</f>
        <v>2</v>
      </c>
      <c r="I192" s="289">
        <f>LOOKUP(tblBdays[[#This Row],[Birthday 2024]],tblPeriods[Period])</f>
        <v>45326</v>
      </c>
      <c r="J192" s="316" t="b">
        <f>tblBdays[[#This Row],[Birthday 2024]] &gt;= EOMONTH(tblBdays[[#This Row],[Birthday 2024]],0) - 4</f>
        <v>0</v>
      </c>
      <c r="K192" s="317" t="b">
        <f>DAY(DATE(YEAR(tblBdays[[#This Row],[Birthday 2024]]),MONTH(tblBdays[[#This Row],[Birthday 2024]]) + 6,DAY(tblBdays[[#This Row],[Birthday 2024]]))) = DAY(tblBdays[[#This Row],[Birthday 2024]])</f>
        <v>1</v>
      </c>
    </row>
    <row r="193" spans="2:11" ht="23.25" customHeight="1">
      <c r="B193" s="61" t="s">
        <v>228</v>
      </c>
      <c r="C193" s="98">
        <v>37554</v>
      </c>
      <c r="D193" s="98">
        <f>EDATE(tblBdays[[#This Row],[Birthday]],12 * (2024 - YEAR(tblBdays[[#This Row],[Birthday]])))</f>
        <v>45590</v>
      </c>
      <c r="E193" s="282" t="b">
        <f>ISNUMBER(tblBdays[[#This Row],[Birthday 2024]])</f>
        <v>1</v>
      </c>
      <c r="F193" s="98" cm="1">
        <f t="array" ref="F1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93" s="98" t="b">
        <f>tblBdays[[#This Row],[3rdTuesdayInMonth]]=tblBdays[[#This Row],[Birthday 2024]]</f>
        <v>0</v>
      </c>
      <c r="H193" s="284">
        <f>WEEKDAY(tblBdays[[#This Row],[3rdTuesdayInMonth]],2)</f>
        <v>2</v>
      </c>
      <c r="I193" s="289">
        <f>LOOKUP(tblBdays[[#This Row],[Birthday 2024]],tblPeriods[Period])</f>
        <v>45585</v>
      </c>
      <c r="J193" s="316" t="b">
        <f>tblBdays[[#This Row],[Birthday 2024]] &gt;= EOMONTH(tblBdays[[#This Row],[Birthday 2024]],0) - 4</f>
        <v>0</v>
      </c>
      <c r="K193" s="317" t="b">
        <f>DAY(DATE(YEAR(tblBdays[[#This Row],[Birthday 2024]]),MONTH(tblBdays[[#This Row],[Birthday 2024]]) + 6,DAY(tblBdays[[#This Row],[Birthday 2024]]))) = DAY(tblBdays[[#This Row],[Birthday 2024]])</f>
        <v>1</v>
      </c>
    </row>
    <row r="194" spans="2:11" ht="23.25" customHeight="1">
      <c r="B194" s="61" t="s">
        <v>229</v>
      </c>
      <c r="C194" s="98">
        <v>36916</v>
      </c>
      <c r="D194" s="98">
        <f>EDATE(tblBdays[[#This Row],[Birthday]],12 * (2024 - YEAR(tblBdays[[#This Row],[Birthday]])))</f>
        <v>45316</v>
      </c>
      <c r="E194" s="282" t="b">
        <f>ISNUMBER(tblBdays[[#This Row],[Birthday 2024]])</f>
        <v>1</v>
      </c>
      <c r="F194" s="98" cm="1">
        <f t="array" ref="F1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94" s="98" t="b">
        <f>tblBdays[[#This Row],[3rdTuesdayInMonth]]=tblBdays[[#This Row],[Birthday 2024]]</f>
        <v>0</v>
      </c>
      <c r="H194" s="284">
        <f>WEEKDAY(tblBdays[[#This Row],[3rdTuesdayInMonth]],2)</f>
        <v>2</v>
      </c>
      <c r="I194" s="289">
        <f>LOOKUP(tblBdays[[#This Row],[Birthday 2024]],tblPeriods[Period])</f>
        <v>45312</v>
      </c>
      <c r="J194" s="316" t="b">
        <f>tblBdays[[#This Row],[Birthday 2024]] &gt;= EOMONTH(tblBdays[[#This Row],[Birthday 2024]],0) - 4</f>
        <v>0</v>
      </c>
      <c r="K194" s="317" t="b">
        <f>DAY(DATE(YEAR(tblBdays[[#This Row],[Birthday 2024]]),MONTH(tblBdays[[#This Row],[Birthday 2024]]) + 6,DAY(tblBdays[[#This Row],[Birthday 2024]]))) = DAY(tblBdays[[#This Row],[Birthday 2024]])</f>
        <v>1</v>
      </c>
    </row>
    <row r="195" spans="2:11" ht="23.25" customHeight="1">
      <c r="B195" s="61" t="s">
        <v>230</v>
      </c>
      <c r="C195" s="98">
        <v>37457</v>
      </c>
      <c r="D195" s="98">
        <f>EDATE(tblBdays[[#This Row],[Birthday]],12 * (2024 - YEAR(tblBdays[[#This Row],[Birthday]])))</f>
        <v>45493</v>
      </c>
      <c r="E195" s="282" t="b">
        <f>ISNUMBER(tblBdays[[#This Row],[Birthday 2024]])</f>
        <v>1</v>
      </c>
      <c r="F195" s="98" cm="1">
        <f t="array" ref="F1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95" s="98" t="b">
        <f>tblBdays[[#This Row],[3rdTuesdayInMonth]]=tblBdays[[#This Row],[Birthday 2024]]</f>
        <v>0</v>
      </c>
      <c r="H195" s="284">
        <f>WEEKDAY(tblBdays[[#This Row],[3rdTuesdayInMonth]],2)</f>
        <v>2</v>
      </c>
      <c r="I195" s="289">
        <f>LOOKUP(tblBdays[[#This Row],[Birthday 2024]],tblPeriods[Period])</f>
        <v>45487</v>
      </c>
      <c r="J195" s="316" t="b">
        <f>tblBdays[[#This Row],[Birthday 2024]] &gt;= EOMONTH(tblBdays[[#This Row],[Birthday 2024]],0) - 4</f>
        <v>0</v>
      </c>
      <c r="K195" s="317" t="b">
        <f>DAY(DATE(YEAR(tblBdays[[#This Row],[Birthday 2024]]),MONTH(tblBdays[[#This Row],[Birthday 2024]]) + 6,DAY(tblBdays[[#This Row],[Birthday 2024]]))) = DAY(tblBdays[[#This Row],[Birthday 2024]])</f>
        <v>1</v>
      </c>
    </row>
    <row r="196" spans="2:11" ht="23.25" customHeight="1">
      <c r="B196" s="61" t="s">
        <v>231</v>
      </c>
      <c r="C196" s="98">
        <v>38200</v>
      </c>
      <c r="D196" s="98">
        <f>EDATE(tblBdays[[#This Row],[Birthday]],12 * (2024 - YEAR(tblBdays[[#This Row],[Birthday]])))</f>
        <v>45505</v>
      </c>
      <c r="E196" s="282" t="b">
        <f>ISNUMBER(tblBdays[[#This Row],[Birthday 2024]])</f>
        <v>1</v>
      </c>
      <c r="F196" s="98" cm="1">
        <f t="array" ref="F1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96" s="98" t="b">
        <f>tblBdays[[#This Row],[3rdTuesdayInMonth]]=tblBdays[[#This Row],[Birthday 2024]]</f>
        <v>0</v>
      </c>
      <c r="H196" s="284">
        <f>WEEKDAY(tblBdays[[#This Row],[3rdTuesdayInMonth]],2)</f>
        <v>2</v>
      </c>
      <c r="I196" s="289">
        <f>LOOKUP(tblBdays[[#This Row],[Birthday 2024]],tblPeriods[Period])</f>
        <v>45501</v>
      </c>
      <c r="J196" s="316" t="b">
        <f>tblBdays[[#This Row],[Birthday 2024]] &gt;= EOMONTH(tblBdays[[#This Row],[Birthday 2024]],0) - 4</f>
        <v>0</v>
      </c>
      <c r="K196" s="317" t="b">
        <f>DAY(DATE(YEAR(tblBdays[[#This Row],[Birthday 2024]]),MONTH(tblBdays[[#This Row],[Birthday 2024]]) + 6,DAY(tblBdays[[#This Row],[Birthday 2024]]))) = DAY(tblBdays[[#This Row],[Birthday 2024]])</f>
        <v>1</v>
      </c>
    </row>
    <row r="197" spans="2:11" ht="23.25" customHeight="1">
      <c r="B197" s="61" t="s">
        <v>232</v>
      </c>
      <c r="C197" s="98">
        <v>37403</v>
      </c>
      <c r="D197" s="98">
        <f>EDATE(tblBdays[[#This Row],[Birthday]],12 * (2024 - YEAR(tblBdays[[#This Row],[Birthday]])))</f>
        <v>45439</v>
      </c>
      <c r="E197" s="282" t="b">
        <f>ISNUMBER(tblBdays[[#This Row],[Birthday 2024]])</f>
        <v>1</v>
      </c>
      <c r="F197" s="98" cm="1">
        <f t="array" ref="F1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97" s="98" t="b">
        <f>tblBdays[[#This Row],[3rdTuesdayInMonth]]=tblBdays[[#This Row],[Birthday 2024]]</f>
        <v>0</v>
      </c>
      <c r="H197" s="284">
        <f>WEEKDAY(tblBdays[[#This Row],[3rdTuesdayInMonth]],2)</f>
        <v>2</v>
      </c>
      <c r="I197" s="289">
        <f>LOOKUP(tblBdays[[#This Row],[Birthday 2024]],tblPeriods[Period])</f>
        <v>45438</v>
      </c>
      <c r="J197" s="316" t="b">
        <f>tblBdays[[#This Row],[Birthday 2024]] &gt;= EOMONTH(tblBdays[[#This Row],[Birthday 2024]],0) - 4</f>
        <v>1</v>
      </c>
      <c r="K197" s="317" t="b">
        <f>DAY(DATE(YEAR(tblBdays[[#This Row],[Birthday 2024]]),MONTH(tblBdays[[#This Row],[Birthday 2024]]) + 6,DAY(tblBdays[[#This Row],[Birthday 2024]]))) = DAY(tblBdays[[#This Row],[Birthday 2024]])</f>
        <v>1</v>
      </c>
    </row>
    <row r="198" spans="2:11" ht="23.25" customHeight="1">
      <c r="B198" s="61" t="s">
        <v>233</v>
      </c>
      <c r="C198" s="98">
        <v>37821</v>
      </c>
      <c r="D198" s="98">
        <f>EDATE(tblBdays[[#This Row],[Birthday]],12 * (2024 - YEAR(tblBdays[[#This Row],[Birthday]])))</f>
        <v>45492</v>
      </c>
      <c r="E198" s="282" t="b">
        <f>ISNUMBER(tblBdays[[#This Row],[Birthday 2024]])</f>
        <v>1</v>
      </c>
      <c r="F198" s="98" cm="1">
        <f t="array" ref="F1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98" s="98" t="b">
        <f>tblBdays[[#This Row],[3rdTuesdayInMonth]]=tblBdays[[#This Row],[Birthday 2024]]</f>
        <v>0</v>
      </c>
      <c r="H198" s="284">
        <f>WEEKDAY(tblBdays[[#This Row],[3rdTuesdayInMonth]],2)</f>
        <v>2</v>
      </c>
      <c r="I198" s="289">
        <f>LOOKUP(tblBdays[[#This Row],[Birthday 2024]],tblPeriods[Period])</f>
        <v>45487</v>
      </c>
      <c r="J198" s="316" t="b">
        <f>tblBdays[[#This Row],[Birthday 2024]] &gt;= EOMONTH(tblBdays[[#This Row],[Birthday 2024]],0) - 4</f>
        <v>0</v>
      </c>
      <c r="K198" s="317" t="b">
        <f>DAY(DATE(YEAR(tblBdays[[#This Row],[Birthday 2024]]),MONTH(tblBdays[[#This Row],[Birthday 2024]]) + 6,DAY(tblBdays[[#This Row],[Birthday 2024]]))) = DAY(tblBdays[[#This Row],[Birthday 2024]])</f>
        <v>1</v>
      </c>
    </row>
    <row r="199" spans="2:11" ht="23.25" customHeight="1">
      <c r="B199" s="61" t="s">
        <v>234</v>
      </c>
      <c r="C199" s="98">
        <v>37205</v>
      </c>
      <c r="D199" s="98">
        <f>EDATE(tblBdays[[#This Row],[Birthday]],12 * (2024 - YEAR(tblBdays[[#This Row],[Birthday]])))</f>
        <v>45606</v>
      </c>
      <c r="E199" s="282" t="b">
        <f>ISNUMBER(tblBdays[[#This Row],[Birthday 2024]])</f>
        <v>1</v>
      </c>
      <c r="F199" s="98" cm="1">
        <f t="array" ref="F1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99" s="98" t="b">
        <f>tblBdays[[#This Row],[3rdTuesdayInMonth]]=tblBdays[[#This Row],[Birthday 2024]]</f>
        <v>0</v>
      </c>
      <c r="H199" s="284">
        <f>WEEKDAY(tblBdays[[#This Row],[3rdTuesdayInMonth]],2)</f>
        <v>2</v>
      </c>
      <c r="I199" s="289">
        <f>LOOKUP(tblBdays[[#This Row],[Birthday 2024]],tblPeriods[Period])</f>
        <v>45606</v>
      </c>
      <c r="J199" s="316" t="b">
        <f>tblBdays[[#This Row],[Birthday 2024]] &gt;= EOMONTH(tblBdays[[#This Row],[Birthday 2024]],0) - 4</f>
        <v>0</v>
      </c>
      <c r="K199" s="317" t="b">
        <f>DAY(DATE(YEAR(tblBdays[[#This Row],[Birthday 2024]]),MONTH(tblBdays[[#This Row],[Birthday 2024]]) + 6,DAY(tblBdays[[#This Row],[Birthday 2024]]))) = DAY(tblBdays[[#This Row],[Birthday 2024]])</f>
        <v>1</v>
      </c>
    </row>
    <row r="200" spans="2:11" ht="23.25" customHeight="1">
      <c r="B200" s="61" t="s">
        <v>235</v>
      </c>
      <c r="C200" s="98">
        <v>38017</v>
      </c>
      <c r="D200" s="98">
        <f>EDATE(tblBdays[[#This Row],[Birthday]],12 * (2024 - YEAR(tblBdays[[#This Row],[Birthday]])))</f>
        <v>45322</v>
      </c>
      <c r="E200" s="282" t="b">
        <f>ISNUMBER(tblBdays[[#This Row],[Birthday 2024]])</f>
        <v>1</v>
      </c>
      <c r="F200" s="98" cm="1">
        <f t="array" ref="F2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00" s="98" t="b">
        <f>tblBdays[[#This Row],[3rdTuesdayInMonth]]=tblBdays[[#This Row],[Birthday 2024]]</f>
        <v>0</v>
      </c>
      <c r="H200" s="284">
        <f>WEEKDAY(tblBdays[[#This Row],[3rdTuesdayInMonth]],2)</f>
        <v>2</v>
      </c>
      <c r="I200" s="289">
        <f>LOOKUP(tblBdays[[#This Row],[Birthday 2024]],tblPeriods[Period])</f>
        <v>45319</v>
      </c>
      <c r="J200" s="316" t="b">
        <f>tblBdays[[#This Row],[Birthday 2024]] &gt;= EOMONTH(tblBdays[[#This Row],[Birthday 2024]],0) - 4</f>
        <v>1</v>
      </c>
      <c r="K200" s="317" t="b">
        <f>DAY(DATE(YEAR(tblBdays[[#This Row],[Birthday 2024]]),MONTH(tblBdays[[#This Row],[Birthday 2024]]) + 6,DAY(tblBdays[[#This Row],[Birthday 2024]]))) = DAY(tblBdays[[#This Row],[Birthday 2024]])</f>
        <v>1</v>
      </c>
    </row>
    <row r="201" spans="2:11" ht="23.25" customHeight="1">
      <c r="B201" s="61" t="s">
        <v>236</v>
      </c>
      <c r="C201" s="98">
        <v>37260</v>
      </c>
      <c r="D201" s="98">
        <f>EDATE(tblBdays[[#This Row],[Birthday]],12 * (2024 - YEAR(tblBdays[[#This Row],[Birthday]])))</f>
        <v>45295</v>
      </c>
      <c r="E201" s="282" t="b">
        <f>ISNUMBER(tblBdays[[#This Row],[Birthday 2024]])</f>
        <v>1</v>
      </c>
      <c r="F201" s="98" cm="1">
        <f t="array" ref="F2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01" s="98" t="b">
        <f>tblBdays[[#This Row],[3rdTuesdayInMonth]]=tblBdays[[#This Row],[Birthday 2024]]</f>
        <v>0</v>
      </c>
      <c r="H201" s="284">
        <f>WEEKDAY(tblBdays[[#This Row],[3rdTuesdayInMonth]],2)</f>
        <v>2</v>
      </c>
      <c r="I201" s="289" t="e">
        <f>LOOKUP(tblBdays[[#This Row],[Birthday 2024]],tblPeriods[Period])</f>
        <v>#N/A</v>
      </c>
      <c r="J201" s="316" t="b">
        <f>tblBdays[[#This Row],[Birthday 2024]] &gt;= EOMONTH(tblBdays[[#This Row],[Birthday 2024]],0) - 4</f>
        <v>0</v>
      </c>
      <c r="K201" s="317" t="b">
        <f>DAY(DATE(YEAR(tblBdays[[#This Row],[Birthday 2024]]),MONTH(tblBdays[[#This Row],[Birthday 2024]]) + 6,DAY(tblBdays[[#This Row],[Birthday 2024]]))) = DAY(tblBdays[[#This Row],[Birthday 2024]])</f>
        <v>1</v>
      </c>
    </row>
    <row r="202" spans="2:11" ht="23.25" customHeight="1">
      <c r="B202" s="61" t="s">
        <v>237</v>
      </c>
      <c r="C202" s="98">
        <v>37339</v>
      </c>
      <c r="D202" s="98">
        <f>EDATE(tblBdays[[#This Row],[Birthday]],12 * (2024 - YEAR(tblBdays[[#This Row],[Birthday]])))</f>
        <v>45375</v>
      </c>
      <c r="E202" s="282" t="b">
        <f>ISNUMBER(tblBdays[[#This Row],[Birthday 2024]])</f>
        <v>1</v>
      </c>
      <c r="F202" s="98" cm="1">
        <f t="array" ref="F2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02" s="98" t="b">
        <f>tblBdays[[#This Row],[3rdTuesdayInMonth]]=tblBdays[[#This Row],[Birthday 2024]]</f>
        <v>0</v>
      </c>
      <c r="H202" s="284">
        <f>WEEKDAY(tblBdays[[#This Row],[3rdTuesdayInMonth]],2)</f>
        <v>2</v>
      </c>
      <c r="I202" s="289">
        <f>LOOKUP(tblBdays[[#This Row],[Birthday 2024]],tblPeriods[Period])</f>
        <v>45375</v>
      </c>
      <c r="J202" s="316" t="b">
        <f>tblBdays[[#This Row],[Birthday 2024]] &gt;= EOMONTH(tblBdays[[#This Row],[Birthday 2024]],0) - 4</f>
        <v>0</v>
      </c>
      <c r="K202" s="317" t="b">
        <f>DAY(DATE(YEAR(tblBdays[[#This Row],[Birthday 2024]]),MONTH(tblBdays[[#This Row],[Birthday 2024]]) + 6,DAY(tblBdays[[#This Row],[Birthday 2024]]))) = DAY(tblBdays[[#This Row],[Birthday 2024]])</f>
        <v>1</v>
      </c>
    </row>
    <row r="203" spans="2:11" ht="23.25" customHeight="1">
      <c r="B203" s="61" t="s">
        <v>238</v>
      </c>
      <c r="C203" s="98">
        <v>37009</v>
      </c>
      <c r="D203" s="98">
        <f>EDATE(tblBdays[[#This Row],[Birthday]],12 * (2024 - YEAR(tblBdays[[#This Row],[Birthday]])))</f>
        <v>45410</v>
      </c>
      <c r="E203" s="282" t="b">
        <f>ISNUMBER(tblBdays[[#This Row],[Birthday 2024]])</f>
        <v>1</v>
      </c>
      <c r="F203" s="98" cm="1">
        <f t="array" ref="F2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03" s="98" t="b">
        <f>tblBdays[[#This Row],[3rdTuesdayInMonth]]=tblBdays[[#This Row],[Birthday 2024]]</f>
        <v>0</v>
      </c>
      <c r="H203" s="284">
        <f>WEEKDAY(tblBdays[[#This Row],[3rdTuesdayInMonth]],2)</f>
        <v>2</v>
      </c>
      <c r="I203" s="289">
        <f>LOOKUP(tblBdays[[#This Row],[Birthday 2024]],tblPeriods[Period])</f>
        <v>45410</v>
      </c>
      <c r="J203" s="316" t="b">
        <f>tblBdays[[#This Row],[Birthday 2024]] &gt;= EOMONTH(tblBdays[[#This Row],[Birthday 2024]],0) - 4</f>
        <v>1</v>
      </c>
      <c r="K203" s="317" t="b">
        <f>DAY(DATE(YEAR(tblBdays[[#This Row],[Birthday 2024]]),MONTH(tblBdays[[#This Row],[Birthday 2024]]) + 6,DAY(tblBdays[[#This Row],[Birthday 2024]]))) = DAY(tblBdays[[#This Row],[Birthday 2024]])</f>
        <v>1</v>
      </c>
    </row>
    <row r="204" spans="2:11" ht="23.25" customHeight="1">
      <c r="B204" s="61" t="s">
        <v>239</v>
      </c>
      <c r="C204" s="98">
        <v>37221</v>
      </c>
      <c r="D204" s="98">
        <f>EDATE(tblBdays[[#This Row],[Birthday]],12 * (2024 - YEAR(tblBdays[[#This Row],[Birthday]])))</f>
        <v>45622</v>
      </c>
      <c r="E204" s="282" t="b">
        <f>ISNUMBER(tblBdays[[#This Row],[Birthday 2024]])</f>
        <v>1</v>
      </c>
      <c r="F204" s="98" cm="1">
        <f t="array" ref="F2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204" s="98" t="b">
        <f>tblBdays[[#This Row],[3rdTuesdayInMonth]]=tblBdays[[#This Row],[Birthday 2024]]</f>
        <v>0</v>
      </c>
      <c r="H204" s="284">
        <f>WEEKDAY(tblBdays[[#This Row],[3rdTuesdayInMonth]],2)</f>
        <v>2</v>
      </c>
      <c r="I204" s="289">
        <f>LOOKUP(tblBdays[[#This Row],[Birthday 2024]],tblPeriods[Period])</f>
        <v>45620</v>
      </c>
      <c r="J204" s="316" t="b">
        <f>tblBdays[[#This Row],[Birthday 2024]] &gt;= EOMONTH(tblBdays[[#This Row],[Birthday 2024]],0) - 4</f>
        <v>1</v>
      </c>
      <c r="K204" s="317" t="b">
        <f>DAY(DATE(YEAR(tblBdays[[#This Row],[Birthday 2024]]),MONTH(tblBdays[[#This Row],[Birthday 2024]]) + 6,DAY(tblBdays[[#This Row],[Birthday 2024]]))) = DAY(tblBdays[[#This Row],[Birthday 2024]])</f>
        <v>1</v>
      </c>
    </row>
    <row r="205" spans="2:11" ht="23.25" customHeight="1">
      <c r="B205" s="61" t="s">
        <v>240</v>
      </c>
      <c r="C205" s="98">
        <v>37185</v>
      </c>
      <c r="D205" s="98">
        <f>EDATE(tblBdays[[#This Row],[Birthday]],12 * (2024 - YEAR(tblBdays[[#This Row],[Birthday]])))</f>
        <v>45586</v>
      </c>
      <c r="E205" s="282" t="b">
        <f>ISNUMBER(tblBdays[[#This Row],[Birthday 2024]])</f>
        <v>1</v>
      </c>
      <c r="F205" s="98" cm="1">
        <f t="array" ref="F2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05" s="98" t="b">
        <f>tblBdays[[#This Row],[3rdTuesdayInMonth]]=tblBdays[[#This Row],[Birthday 2024]]</f>
        <v>0</v>
      </c>
      <c r="H205" s="284">
        <f>WEEKDAY(tblBdays[[#This Row],[3rdTuesdayInMonth]],2)</f>
        <v>2</v>
      </c>
      <c r="I205" s="289">
        <f>LOOKUP(tblBdays[[#This Row],[Birthday 2024]],tblPeriods[Period])</f>
        <v>45585</v>
      </c>
      <c r="J205" s="316" t="b">
        <f>tblBdays[[#This Row],[Birthday 2024]] &gt;= EOMONTH(tblBdays[[#This Row],[Birthday 2024]],0) - 4</f>
        <v>0</v>
      </c>
      <c r="K205" s="317" t="b">
        <f>DAY(DATE(YEAR(tblBdays[[#This Row],[Birthday 2024]]),MONTH(tblBdays[[#This Row],[Birthday 2024]]) + 6,DAY(tblBdays[[#This Row],[Birthday 2024]]))) = DAY(tblBdays[[#This Row],[Birthday 2024]])</f>
        <v>1</v>
      </c>
    </row>
    <row r="206" spans="2:11" ht="23.25" customHeight="1">
      <c r="B206" s="61" t="s">
        <v>241</v>
      </c>
      <c r="C206" s="98">
        <v>37549</v>
      </c>
      <c r="D206" s="98">
        <f>EDATE(tblBdays[[#This Row],[Birthday]],12 * (2024 - YEAR(tblBdays[[#This Row],[Birthday]])))</f>
        <v>45585</v>
      </c>
      <c r="E206" s="282" t="b">
        <f>ISNUMBER(tblBdays[[#This Row],[Birthday 2024]])</f>
        <v>1</v>
      </c>
      <c r="F206" s="98" cm="1">
        <f t="array" ref="F2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06" s="98" t="b">
        <f>tblBdays[[#This Row],[3rdTuesdayInMonth]]=tblBdays[[#This Row],[Birthday 2024]]</f>
        <v>0</v>
      </c>
      <c r="H206" s="284">
        <f>WEEKDAY(tblBdays[[#This Row],[3rdTuesdayInMonth]],2)</f>
        <v>2</v>
      </c>
      <c r="I206" s="289">
        <f>LOOKUP(tblBdays[[#This Row],[Birthday 2024]],tblPeriods[Period])</f>
        <v>45585</v>
      </c>
      <c r="J206" s="316" t="b">
        <f>tblBdays[[#This Row],[Birthday 2024]] &gt;= EOMONTH(tblBdays[[#This Row],[Birthday 2024]],0) - 4</f>
        <v>0</v>
      </c>
      <c r="K206" s="317" t="b">
        <f>DAY(DATE(YEAR(tblBdays[[#This Row],[Birthday 2024]]),MONTH(tblBdays[[#This Row],[Birthday 2024]]) + 6,DAY(tblBdays[[#This Row],[Birthday 2024]]))) = DAY(tblBdays[[#This Row],[Birthday 2024]])</f>
        <v>1</v>
      </c>
    </row>
    <row r="207" spans="2:11" ht="23.25" customHeight="1">
      <c r="B207" s="61" t="s">
        <v>242</v>
      </c>
      <c r="C207" s="98">
        <v>37631</v>
      </c>
      <c r="D207" s="98">
        <f>EDATE(tblBdays[[#This Row],[Birthday]],12 * (2024 - YEAR(tblBdays[[#This Row],[Birthday]])))</f>
        <v>45301</v>
      </c>
      <c r="E207" s="282" t="b">
        <f>ISNUMBER(tblBdays[[#This Row],[Birthday 2024]])</f>
        <v>1</v>
      </c>
      <c r="F207" s="98" cm="1">
        <f t="array" ref="F2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07" s="98" t="b">
        <f>tblBdays[[#This Row],[3rdTuesdayInMonth]]=tblBdays[[#This Row],[Birthday 2024]]</f>
        <v>0</v>
      </c>
      <c r="H207" s="284">
        <f>WEEKDAY(tblBdays[[#This Row],[3rdTuesdayInMonth]],2)</f>
        <v>2</v>
      </c>
      <c r="I207" s="289">
        <f>LOOKUP(tblBdays[[#This Row],[Birthday 2024]],tblPeriods[Period])</f>
        <v>45298</v>
      </c>
      <c r="J207" s="316" t="b">
        <f>tblBdays[[#This Row],[Birthday 2024]] &gt;= EOMONTH(tblBdays[[#This Row],[Birthday 2024]],0) - 4</f>
        <v>0</v>
      </c>
      <c r="K207" s="317" t="b">
        <f>DAY(DATE(YEAR(tblBdays[[#This Row],[Birthday 2024]]),MONTH(tblBdays[[#This Row],[Birthday 2024]]) + 6,DAY(tblBdays[[#This Row],[Birthday 2024]]))) = DAY(tblBdays[[#This Row],[Birthday 2024]])</f>
        <v>1</v>
      </c>
    </row>
    <row r="208" spans="2:11" ht="23.25" customHeight="1">
      <c r="B208" s="61" t="s">
        <v>243</v>
      </c>
      <c r="C208" s="98">
        <v>37740</v>
      </c>
      <c r="D208" s="98">
        <f>EDATE(tblBdays[[#This Row],[Birthday]],12 * (2024 - YEAR(tblBdays[[#This Row],[Birthday]])))</f>
        <v>45411</v>
      </c>
      <c r="E208" s="282" t="b">
        <f>ISNUMBER(tblBdays[[#This Row],[Birthday 2024]])</f>
        <v>1</v>
      </c>
      <c r="F208" s="98" cm="1">
        <f t="array" ref="F2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08" s="98" t="b">
        <f>tblBdays[[#This Row],[3rdTuesdayInMonth]]=tblBdays[[#This Row],[Birthday 2024]]</f>
        <v>0</v>
      </c>
      <c r="H208" s="284">
        <f>WEEKDAY(tblBdays[[#This Row],[3rdTuesdayInMonth]],2)</f>
        <v>2</v>
      </c>
      <c r="I208" s="289">
        <f>LOOKUP(tblBdays[[#This Row],[Birthday 2024]],tblPeriods[Period])</f>
        <v>45410</v>
      </c>
      <c r="J208" s="316" t="b">
        <f>tblBdays[[#This Row],[Birthday 2024]] &gt;= EOMONTH(tblBdays[[#This Row],[Birthday 2024]],0) - 4</f>
        <v>1</v>
      </c>
      <c r="K208" s="317" t="b">
        <f>DAY(DATE(YEAR(tblBdays[[#This Row],[Birthday 2024]]),MONTH(tblBdays[[#This Row],[Birthday 2024]]) + 6,DAY(tblBdays[[#This Row],[Birthday 2024]]))) = DAY(tblBdays[[#This Row],[Birthday 2024]])</f>
        <v>1</v>
      </c>
    </row>
    <row r="209" spans="2:11" ht="23.25" customHeight="1">
      <c r="B209" s="61" t="s">
        <v>244</v>
      </c>
      <c r="C209" s="98">
        <v>38257</v>
      </c>
      <c r="D209" s="98">
        <f>EDATE(tblBdays[[#This Row],[Birthday]],12 * (2024 - YEAR(tblBdays[[#This Row],[Birthday]])))</f>
        <v>45562</v>
      </c>
      <c r="E209" s="282" t="b">
        <f>ISNUMBER(tblBdays[[#This Row],[Birthday 2024]])</f>
        <v>1</v>
      </c>
      <c r="F209" s="98" cm="1">
        <f t="array" ref="F2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09" s="98" t="b">
        <f>tblBdays[[#This Row],[3rdTuesdayInMonth]]=tblBdays[[#This Row],[Birthday 2024]]</f>
        <v>0</v>
      </c>
      <c r="H209" s="284">
        <f>WEEKDAY(tblBdays[[#This Row],[3rdTuesdayInMonth]],2)</f>
        <v>2</v>
      </c>
      <c r="I209" s="289">
        <f>LOOKUP(tblBdays[[#This Row],[Birthday 2024]],tblPeriods[Period])</f>
        <v>45557</v>
      </c>
      <c r="J209" s="316" t="b">
        <f>tblBdays[[#This Row],[Birthday 2024]] &gt;= EOMONTH(tblBdays[[#This Row],[Birthday 2024]],0) - 4</f>
        <v>1</v>
      </c>
      <c r="K209" s="317" t="b">
        <f>DAY(DATE(YEAR(tblBdays[[#This Row],[Birthday 2024]]),MONTH(tblBdays[[#This Row],[Birthday 2024]]) + 6,DAY(tblBdays[[#This Row],[Birthday 2024]]))) = DAY(tblBdays[[#This Row],[Birthday 2024]])</f>
        <v>1</v>
      </c>
    </row>
    <row r="210" spans="2:11" ht="23.25" customHeight="1">
      <c r="B210" s="61" t="s">
        <v>245</v>
      </c>
      <c r="C210" s="98">
        <v>37767</v>
      </c>
      <c r="D210" s="98">
        <f>EDATE(tblBdays[[#This Row],[Birthday]],12 * (2024 - YEAR(tblBdays[[#This Row],[Birthday]])))</f>
        <v>45438</v>
      </c>
      <c r="E210" s="282" t="b">
        <f>ISNUMBER(tblBdays[[#This Row],[Birthday 2024]])</f>
        <v>1</v>
      </c>
      <c r="F210" s="98" cm="1">
        <f t="array" ref="F2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210" s="98" t="b">
        <f>tblBdays[[#This Row],[3rdTuesdayInMonth]]=tblBdays[[#This Row],[Birthday 2024]]</f>
        <v>0</v>
      </c>
      <c r="H210" s="284">
        <f>WEEKDAY(tblBdays[[#This Row],[3rdTuesdayInMonth]],2)</f>
        <v>2</v>
      </c>
      <c r="I210" s="289">
        <f>LOOKUP(tblBdays[[#This Row],[Birthday 2024]],tblPeriods[Period])</f>
        <v>45438</v>
      </c>
      <c r="J210" s="316" t="b">
        <f>tblBdays[[#This Row],[Birthday 2024]] &gt;= EOMONTH(tblBdays[[#This Row],[Birthday 2024]],0) - 4</f>
        <v>0</v>
      </c>
      <c r="K210" s="317" t="b">
        <f>DAY(DATE(YEAR(tblBdays[[#This Row],[Birthday 2024]]),MONTH(tblBdays[[#This Row],[Birthday 2024]]) + 6,DAY(tblBdays[[#This Row],[Birthday 2024]]))) = DAY(tblBdays[[#This Row],[Birthday 2024]])</f>
        <v>1</v>
      </c>
    </row>
    <row r="211" spans="2:11" ht="23.25" customHeight="1">
      <c r="B211" s="61" t="s">
        <v>246</v>
      </c>
      <c r="C211" s="98">
        <v>37442</v>
      </c>
      <c r="D211" s="98">
        <f>EDATE(tblBdays[[#This Row],[Birthday]],12 * (2024 - YEAR(tblBdays[[#This Row],[Birthday]])))</f>
        <v>45478</v>
      </c>
      <c r="E211" s="282" t="b">
        <f>ISNUMBER(tblBdays[[#This Row],[Birthday 2024]])</f>
        <v>1</v>
      </c>
      <c r="F211" s="98" cm="1">
        <f t="array" ref="F2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211" s="98" t="b">
        <f>tblBdays[[#This Row],[3rdTuesdayInMonth]]=tblBdays[[#This Row],[Birthday 2024]]</f>
        <v>0</v>
      </c>
      <c r="H211" s="284">
        <f>WEEKDAY(tblBdays[[#This Row],[3rdTuesdayInMonth]],2)</f>
        <v>2</v>
      </c>
      <c r="I211" s="289">
        <f>LOOKUP(tblBdays[[#This Row],[Birthday 2024]],tblPeriods[Period])</f>
        <v>45473</v>
      </c>
      <c r="J211" s="316" t="b">
        <f>tblBdays[[#This Row],[Birthday 2024]] &gt;= EOMONTH(tblBdays[[#This Row],[Birthday 2024]],0) - 4</f>
        <v>0</v>
      </c>
      <c r="K211" s="317" t="b">
        <f>DAY(DATE(YEAR(tblBdays[[#This Row],[Birthday 2024]]),MONTH(tblBdays[[#This Row],[Birthday 2024]]) + 6,DAY(tblBdays[[#This Row],[Birthday 2024]]))) = DAY(tblBdays[[#This Row],[Birthday 2024]])</f>
        <v>1</v>
      </c>
    </row>
    <row r="212" spans="2:11" ht="23.25" customHeight="1">
      <c r="B212" s="61" t="s">
        <v>247</v>
      </c>
      <c r="C212" s="98">
        <v>37937</v>
      </c>
      <c r="D212" s="98">
        <f>EDATE(tblBdays[[#This Row],[Birthday]],12 * (2024 - YEAR(tblBdays[[#This Row],[Birthday]])))</f>
        <v>45608</v>
      </c>
      <c r="E212" s="282" t="b">
        <f>ISNUMBER(tblBdays[[#This Row],[Birthday 2024]])</f>
        <v>1</v>
      </c>
      <c r="F212" s="98" cm="1">
        <f t="array" ref="F2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212" s="98" t="b">
        <f>tblBdays[[#This Row],[3rdTuesdayInMonth]]=tblBdays[[#This Row],[Birthday 2024]]</f>
        <v>0</v>
      </c>
      <c r="H212" s="284">
        <f>WEEKDAY(tblBdays[[#This Row],[3rdTuesdayInMonth]],2)</f>
        <v>2</v>
      </c>
      <c r="I212" s="289">
        <f>LOOKUP(tblBdays[[#This Row],[Birthday 2024]],tblPeriods[Period])</f>
        <v>45606</v>
      </c>
      <c r="J212" s="316" t="b">
        <f>tblBdays[[#This Row],[Birthday 2024]] &gt;= EOMONTH(tblBdays[[#This Row],[Birthday 2024]],0) - 4</f>
        <v>0</v>
      </c>
      <c r="K212" s="317" t="b">
        <f>DAY(DATE(YEAR(tblBdays[[#This Row],[Birthday 2024]]),MONTH(tblBdays[[#This Row],[Birthday 2024]]) + 6,DAY(tblBdays[[#This Row],[Birthday 2024]]))) = DAY(tblBdays[[#This Row],[Birthday 2024]])</f>
        <v>1</v>
      </c>
    </row>
    <row r="213" spans="2:11" ht="23.25" customHeight="1">
      <c r="B213" s="61" t="s">
        <v>248</v>
      </c>
      <c r="C213" s="98">
        <v>38235</v>
      </c>
      <c r="D213" s="98">
        <f>EDATE(tblBdays[[#This Row],[Birthday]],12 * (2024 - YEAR(tblBdays[[#This Row],[Birthday]])))</f>
        <v>45540</v>
      </c>
      <c r="E213" s="282" t="b">
        <f>ISNUMBER(tblBdays[[#This Row],[Birthday 2024]])</f>
        <v>1</v>
      </c>
      <c r="F213" s="98" cm="1">
        <f t="array" ref="F2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13" s="98" t="b">
        <f>tblBdays[[#This Row],[3rdTuesdayInMonth]]=tblBdays[[#This Row],[Birthday 2024]]</f>
        <v>0</v>
      </c>
      <c r="H213" s="284">
        <f>WEEKDAY(tblBdays[[#This Row],[3rdTuesdayInMonth]],2)</f>
        <v>2</v>
      </c>
      <c r="I213" s="289">
        <f>LOOKUP(tblBdays[[#This Row],[Birthday 2024]],tblPeriods[Period])</f>
        <v>45536</v>
      </c>
      <c r="J213" s="316" t="b">
        <f>tblBdays[[#This Row],[Birthday 2024]] &gt;= EOMONTH(tblBdays[[#This Row],[Birthday 2024]],0) - 4</f>
        <v>0</v>
      </c>
      <c r="K213" s="317" t="b">
        <f>DAY(DATE(YEAR(tblBdays[[#This Row],[Birthday 2024]]),MONTH(tblBdays[[#This Row],[Birthday 2024]]) + 6,DAY(tblBdays[[#This Row],[Birthday 2024]]))) = DAY(tblBdays[[#This Row],[Birthday 2024]])</f>
        <v>1</v>
      </c>
    </row>
    <row r="214" spans="2:11" ht="23.25" customHeight="1">
      <c r="B214" s="61" t="s">
        <v>249</v>
      </c>
      <c r="C214" s="98">
        <v>37730</v>
      </c>
      <c r="D214" s="98">
        <f>EDATE(tblBdays[[#This Row],[Birthday]],12 * (2024 - YEAR(tblBdays[[#This Row],[Birthday]])))</f>
        <v>45401</v>
      </c>
      <c r="E214" s="282" t="b">
        <f>ISNUMBER(tblBdays[[#This Row],[Birthday 2024]])</f>
        <v>1</v>
      </c>
      <c r="F214" s="98" cm="1">
        <f t="array" ref="F2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14" s="98" t="b">
        <f>tblBdays[[#This Row],[3rdTuesdayInMonth]]=tblBdays[[#This Row],[Birthday 2024]]</f>
        <v>0</v>
      </c>
      <c r="H214" s="284">
        <f>WEEKDAY(tblBdays[[#This Row],[3rdTuesdayInMonth]],2)</f>
        <v>2</v>
      </c>
      <c r="I214" s="289">
        <f>LOOKUP(tblBdays[[#This Row],[Birthday 2024]],tblPeriods[Period])</f>
        <v>45396</v>
      </c>
      <c r="J214" s="316" t="b">
        <f>tblBdays[[#This Row],[Birthday 2024]] &gt;= EOMONTH(tblBdays[[#This Row],[Birthday 2024]],0) - 4</f>
        <v>0</v>
      </c>
      <c r="K214" s="317" t="b">
        <f>DAY(DATE(YEAR(tblBdays[[#This Row],[Birthday 2024]]),MONTH(tblBdays[[#This Row],[Birthday 2024]]) + 6,DAY(tblBdays[[#This Row],[Birthday 2024]]))) = DAY(tblBdays[[#This Row],[Birthday 2024]])</f>
        <v>1</v>
      </c>
    </row>
    <row r="215" spans="2:11" ht="23.25" customHeight="1">
      <c r="B215" s="61" t="s">
        <v>250</v>
      </c>
      <c r="C215" s="98">
        <v>37051</v>
      </c>
      <c r="D215" s="98">
        <f>EDATE(tblBdays[[#This Row],[Birthday]],12 * (2024 - YEAR(tblBdays[[#This Row],[Birthday]])))</f>
        <v>45452</v>
      </c>
      <c r="E215" s="282" t="b">
        <f>ISNUMBER(tblBdays[[#This Row],[Birthday 2024]])</f>
        <v>1</v>
      </c>
      <c r="F215" s="98" cm="1">
        <f t="array" ref="F2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15" s="98" t="b">
        <f>tblBdays[[#This Row],[3rdTuesdayInMonth]]=tblBdays[[#This Row],[Birthday 2024]]</f>
        <v>0</v>
      </c>
      <c r="H215" s="284">
        <f>WEEKDAY(tblBdays[[#This Row],[3rdTuesdayInMonth]],2)</f>
        <v>2</v>
      </c>
      <c r="I215" s="289">
        <f>LOOKUP(tblBdays[[#This Row],[Birthday 2024]],tblPeriods[Period])</f>
        <v>45452</v>
      </c>
      <c r="J215" s="316" t="b">
        <f>tblBdays[[#This Row],[Birthday 2024]] &gt;= EOMONTH(tblBdays[[#This Row],[Birthday 2024]],0) - 4</f>
        <v>0</v>
      </c>
      <c r="K215" s="317" t="b">
        <f>DAY(DATE(YEAR(tblBdays[[#This Row],[Birthday 2024]]),MONTH(tblBdays[[#This Row],[Birthday 2024]]) + 6,DAY(tblBdays[[#This Row],[Birthday 2024]]))) = DAY(tblBdays[[#This Row],[Birthday 2024]])</f>
        <v>1</v>
      </c>
    </row>
    <row r="216" spans="2:11" ht="23.25" customHeight="1">
      <c r="B216" s="61" t="s">
        <v>251</v>
      </c>
      <c r="C216" s="98">
        <v>37359</v>
      </c>
      <c r="D216" s="98">
        <f>EDATE(tblBdays[[#This Row],[Birthday]],12 * (2024 - YEAR(tblBdays[[#This Row],[Birthday]])))</f>
        <v>45395</v>
      </c>
      <c r="E216" s="282" t="b">
        <f>ISNUMBER(tblBdays[[#This Row],[Birthday 2024]])</f>
        <v>1</v>
      </c>
      <c r="F216" s="98" cm="1">
        <f t="array" ref="F2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16" s="98" t="b">
        <f>tblBdays[[#This Row],[3rdTuesdayInMonth]]=tblBdays[[#This Row],[Birthday 2024]]</f>
        <v>0</v>
      </c>
      <c r="H216" s="284">
        <f>WEEKDAY(tblBdays[[#This Row],[3rdTuesdayInMonth]],2)</f>
        <v>2</v>
      </c>
      <c r="I216" s="289">
        <f>LOOKUP(tblBdays[[#This Row],[Birthday 2024]],tblPeriods[Period])</f>
        <v>45389</v>
      </c>
      <c r="J216" s="316" t="b">
        <f>tblBdays[[#This Row],[Birthday 2024]] &gt;= EOMONTH(tblBdays[[#This Row],[Birthday 2024]],0) - 4</f>
        <v>0</v>
      </c>
      <c r="K216" s="317" t="b">
        <f>DAY(DATE(YEAR(tblBdays[[#This Row],[Birthday 2024]]),MONTH(tblBdays[[#This Row],[Birthday 2024]]) + 6,DAY(tblBdays[[#This Row],[Birthday 2024]]))) = DAY(tblBdays[[#This Row],[Birthday 2024]])</f>
        <v>1</v>
      </c>
    </row>
    <row r="217" spans="2:11" ht="23.25" customHeight="1">
      <c r="B217" s="61" t="s">
        <v>252</v>
      </c>
      <c r="C217" s="98">
        <v>37984</v>
      </c>
      <c r="D217" s="98">
        <f>EDATE(tblBdays[[#This Row],[Birthday]],12 * (2024 - YEAR(tblBdays[[#This Row],[Birthday]])))</f>
        <v>45655</v>
      </c>
      <c r="E217" s="282" t="b">
        <f>ISNUMBER(tblBdays[[#This Row],[Birthday 2024]])</f>
        <v>1</v>
      </c>
      <c r="F217" s="98" cm="1">
        <f t="array" ref="F2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17" s="98" t="b">
        <f>tblBdays[[#This Row],[3rdTuesdayInMonth]]=tblBdays[[#This Row],[Birthday 2024]]</f>
        <v>0</v>
      </c>
      <c r="H217" s="284">
        <f>WEEKDAY(tblBdays[[#This Row],[3rdTuesdayInMonth]],2)</f>
        <v>2</v>
      </c>
      <c r="I217" s="289">
        <f>LOOKUP(tblBdays[[#This Row],[Birthday 2024]],tblPeriods[Period])</f>
        <v>45655</v>
      </c>
      <c r="J217" s="316" t="b">
        <f>tblBdays[[#This Row],[Birthday 2024]] &gt;= EOMONTH(tblBdays[[#This Row],[Birthday 2024]],0) - 4</f>
        <v>1</v>
      </c>
      <c r="K217" s="317" t="b">
        <f>DAY(DATE(YEAR(tblBdays[[#This Row],[Birthday 2024]]),MONTH(tblBdays[[#This Row],[Birthday 2024]]) + 6,DAY(tblBdays[[#This Row],[Birthday 2024]]))) = DAY(tblBdays[[#This Row],[Birthday 2024]])</f>
        <v>1</v>
      </c>
    </row>
    <row r="218" spans="2:11" ht="23.25" customHeight="1">
      <c r="B218" s="61" t="s">
        <v>253</v>
      </c>
      <c r="C218" s="98">
        <v>37007</v>
      </c>
      <c r="D218" s="98">
        <f>EDATE(tblBdays[[#This Row],[Birthday]],12 * (2024 - YEAR(tblBdays[[#This Row],[Birthday]])))</f>
        <v>45408</v>
      </c>
      <c r="E218" s="282" t="b">
        <f>ISNUMBER(tblBdays[[#This Row],[Birthday 2024]])</f>
        <v>1</v>
      </c>
      <c r="F218" s="98" cm="1">
        <f t="array" ref="F2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18" s="98" t="b">
        <f>tblBdays[[#This Row],[3rdTuesdayInMonth]]=tblBdays[[#This Row],[Birthday 2024]]</f>
        <v>0</v>
      </c>
      <c r="H218" s="284">
        <f>WEEKDAY(tblBdays[[#This Row],[3rdTuesdayInMonth]],2)</f>
        <v>2</v>
      </c>
      <c r="I218" s="289">
        <f>LOOKUP(tblBdays[[#This Row],[Birthday 2024]],tblPeriods[Period])</f>
        <v>45403</v>
      </c>
      <c r="J218" s="316" t="b">
        <f>tblBdays[[#This Row],[Birthday 2024]] &gt;= EOMONTH(tblBdays[[#This Row],[Birthday 2024]],0) - 4</f>
        <v>1</v>
      </c>
      <c r="K218" s="317" t="b">
        <f>DAY(DATE(YEAR(tblBdays[[#This Row],[Birthday 2024]]),MONTH(tblBdays[[#This Row],[Birthday 2024]]) + 6,DAY(tblBdays[[#This Row],[Birthday 2024]]))) = DAY(tblBdays[[#This Row],[Birthday 2024]])</f>
        <v>1</v>
      </c>
    </row>
    <row r="219" spans="2:11" ht="23.25" customHeight="1">
      <c r="B219" s="61" t="s">
        <v>254</v>
      </c>
      <c r="C219" s="98">
        <v>37303</v>
      </c>
      <c r="D219" s="98">
        <f>EDATE(tblBdays[[#This Row],[Birthday]],12 * (2024 - YEAR(tblBdays[[#This Row],[Birthday]])))</f>
        <v>45338</v>
      </c>
      <c r="E219" s="282" t="b">
        <f>ISNUMBER(tblBdays[[#This Row],[Birthday 2024]])</f>
        <v>1</v>
      </c>
      <c r="F219" s="98" cm="1">
        <f t="array" ref="F2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19" s="98" t="b">
        <f>tblBdays[[#This Row],[3rdTuesdayInMonth]]=tblBdays[[#This Row],[Birthday 2024]]</f>
        <v>0</v>
      </c>
      <c r="H219" s="284">
        <f>WEEKDAY(tblBdays[[#This Row],[3rdTuesdayInMonth]],2)</f>
        <v>2</v>
      </c>
      <c r="I219" s="289">
        <f>LOOKUP(tblBdays[[#This Row],[Birthday 2024]],tblPeriods[Period])</f>
        <v>45333</v>
      </c>
      <c r="J219" s="316" t="b">
        <f>tblBdays[[#This Row],[Birthday 2024]] &gt;= EOMONTH(tblBdays[[#This Row],[Birthday 2024]],0) - 4</f>
        <v>0</v>
      </c>
      <c r="K219" s="317" t="b">
        <f>DAY(DATE(YEAR(tblBdays[[#This Row],[Birthday 2024]]),MONTH(tblBdays[[#This Row],[Birthday 2024]]) + 6,DAY(tblBdays[[#This Row],[Birthday 2024]]))) = DAY(tblBdays[[#This Row],[Birthday 2024]])</f>
        <v>1</v>
      </c>
    </row>
    <row r="220" spans="2:11" ht="23.25" customHeight="1">
      <c r="B220" s="61" t="s">
        <v>255</v>
      </c>
      <c r="C220" s="98">
        <v>37876</v>
      </c>
      <c r="D220" s="98">
        <f>EDATE(tblBdays[[#This Row],[Birthday]],12 * (2024 - YEAR(tblBdays[[#This Row],[Birthday]])))</f>
        <v>45547</v>
      </c>
      <c r="E220" s="282" t="b">
        <f>ISNUMBER(tblBdays[[#This Row],[Birthday 2024]])</f>
        <v>1</v>
      </c>
      <c r="F220" s="98" cm="1">
        <f t="array" ref="F2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20" s="98" t="b">
        <f>tblBdays[[#This Row],[3rdTuesdayInMonth]]=tblBdays[[#This Row],[Birthday 2024]]</f>
        <v>0</v>
      </c>
      <c r="H220" s="284">
        <f>WEEKDAY(tblBdays[[#This Row],[3rdTuesdayInMonth]],2)</f>
        <v>2</v>
      </c>
      <c r="I220" s="289">
        <f>LOOKUP(tblBdays[[#This Row],[Birthday 2024]],tblPeriods[Period])</f>
        <v>45543</v>
      </c>
      <c r="J220" s="316" t="b">
        <f>tblBdays[[#This Row],[Birthday 2024]] &gt;= EOMONTH(tblBdays[[#This Row],[Birthday 2024]],0) - 4</f>
        <v>0</v>
      </c>
      <c r="K220" s="317" t="b">
        <f>DAY(DATE(YEAR(tblBdays[[#This Row],[Birthday 2024]]),MONTH(tblBdays[[#This Row],[Birthday 2024]]) + 6,DAY(tblBdays[[#This Row],[Birthday 2024]]))) = DAY(tblBdays[[#This Row],[Birthday 2024]])</f>
        <v>1</v>
      </c>
    </row>
    <row r="221" spans="2:11" ht="23.25" customHeight="1">
      <c r="B221" s="61" t="s">
        <v>256</v>
      </c>
      <c r="C221" s="98">
        <v>37908</v>
      </c>
      <c r="D221" s="98">
        <f>EDATE(tblBdays[[#This Row],[Birthday]],12 * (2024 - YEAR(tblBdays[[#This Row],[Birthday]])))</f>
        <v>45579</v>
      </c>
      <c r="E221" s="282" t="b">
        <f>ISNUMBER(tblBdays[[#This Row],[Birthday 2024]])</f>
        <v>1</v>
      </c>
      <c r="F221" s="98" cm="1">
        <f t="array" ref="F2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21" s="98" t="b">
        <f>tblBdays[[#This Row],[3rdTuesdayInMonth]]=tblBdays[[#This Row],[Birthday 2024]]</f>
        <v>0</v>
      </c>
      <c r="H221" s="284">
        <f>WEEKDAY(tblBdays[[#This Row],[3rdTuesdayInMonth]],2)</f>
        <v>2</v>
      </c>
      <c r="I221" s="289">
        <f>LOOKUP(tblBdays[[#This Row],[Birthday 2024]],tblPeriods[Period])</f>
        <v>45578</v>
      </c>
      <c r="J221" s="316" t="b">
        <f>tblBdays[[#This Row],[Birthday 2024]] &gt;= EOMONTH(tblBdays[[#This Row],[Birthday 2024]],0) - 4</f>
        <v>0</v>
      </c>
      <c r="K221" s="317" t="b">
        <f>DAY(DATE(YEAR(tblBdays[[#This Row],[Birthday 2024]]),MONTH(tblBdays[[#This Row],[Birthday 2024]]) + 6,DAY(tblBdays[[#This Row],[Birthday 2024]]))) = DAY(tblBdays[[#This Row],[Birthday 2024]])</f>
        <v>1</v>
      </c>
    </row>
    <row r="222" spans="2:11" ht="23.25" customHeight="1">
      <c r="B222" s="61" t="s">
        <v>257</v>
      </c>
      <c r="C222" s="98">
        <v>37337</v>
      </c>
      <c r="D222" s="98">
        <f>EDATE(tblBdays[[#This Row],[Birthday]],12 * (2024 - YEAR(tblBdays[[#This Row],[Birthday]])))</f>
        <v>45373</v>
      </c>
      <c r="E222" s="282" t="b">
        <f>ISNUMBER(tblBdays[[#This Row],[Birthday 2024]])</f>
        <v>1</v>
      </c>
      <c r="F222" s="98" cm="1">
        <f t="array" ref="F2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22" s="98" t="b">
        <f>tblBdays[[#This Row],[3rdTuesdayInMonth]]=tblBdays[[#This Row],[Birthday 2024]]</f>
        <v>0</v>
      </c>
      <c r="H222" s="284">
        <f>WEEKDAY(tblBdays[[#This Row],[3rdTuesdayInMonth]],2)</f>
        <v>2</v>
      </c>
      <c r="I222" s="289">
        <f>LOOKUP(tblBdays[[#This Row],[Birthday 2024]],tblPeriods[Period])</f>
        <v>45368</v>
      </c>
      <c r="J222" s="316" t="b">
        <f>tblBdays[[#This Row],[Birthday 2024]] &gt;= EOMONTH(tblBdays[[#This Row],[Birthday 2024]],0) - 4</f>
        <v>0</v>
      </c>
      <c r="K222" s="317" t="b">
        <f>DAY(DATE(YEAR(tblBdays[[#This Row],[Birthday 2024]]),MONTH(tblBdays[[#This Row],[Birthday 2024]]) + 6,DAY(tblBdays[[#This Row],[Birthday 2024]]))) = DAY(tblBdays[[#This Row],[Birthday 2024]])</f>
        <v>1</v>
      </c>
    </row>
    <row r="223" spans="2:11" ht="23.25" customHeight="1">
      <c r="B223" s="61" t="s">
        <v>258</v>
      </c>
      <c r="C223" s="98">
        <v>37979</v>
      </c>
      <c r="D223" s="98">
        <f>EDATE(tblBdays[[#This Row],[Birthday]],12 * (2024 - YEAR(tblBdays[[#This Row],[Birthday]])))</f>
        <v>45650</v>
      </c>
      <c r="E223" s="282" t="b">
        <f>ISNUMBER(tblBdays[[#This Row],[Birthday 2024]])</f>
        <v>1</v>
      </c>
      <c r="F223" s="98" cm="1">
        <f t="array" ref="F2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23" s="98" t="b">
        <f>tblBdays[[#This Row],[3rdTuesdayInMonth]]=tblBdays[[#This Row],[Birthday 2024]]</f>
        <v>0</v>
      </c>
      <c r="H223" s="284">
        <f>WEEKDAY(tblBdays[[#This Row],[3rdTuesdayInMonth]],2)</f>
        <v>2</v>
      </c>
      <c r="I223" s="289">
        <f>LOOKUP(tblBdays[[#This Row],[Birthday 2024]],tblPeriods[Period])</f>
        <v>45648</v>
      </c>
      <c r="J223" s="316" t="b">
        <f>tblBdays[[#This Row],[Birthday 2024]] &gt;= EOMONTH(tblBdays[[#This Row],[Birthday 2024]],0) - 4</f>
        <v>0</v>
      </c>
      <c r="K223" s="317" t="b">
        <f>DAY(DATE(YEAR(tblBdays[[#This Row],[Birthday 2024]]),MONTH(tblBdays[[#This Row],[Birthday 2024]]) + 6,DAY(tblBdays[[#This Row],[Birthday 2024]]))) = DAY(tblBdays[[#This Row],[Birthday 2024]])</f>
        <v>1</v>
      </c>
    </row>
    <row r="224" spans="2:11" ht="23.25" customHeight="1">
      <c r="B224" s="61" t="s">
        <v>259</v>
      </c>
      <c r="C224" s="98">
        <v>37648</v>
      </c>
      <c r="D224" s="98">
        <f>EDATE(tblBdays[[#This Row],[Birthday]],12 * (2024 - YEAR(tblBdays[[#This Row],[Birthday]])))</f>
        <v>45318</v>
      </c>
      <c r="E224" s="282" t="b">
        <f>ISNUMBER(tblBdays[[#This Row],[Birthday 2024]])</f>
        <v>1</v>
      </c>
      <c r="F224" s="98" cm="1">
        <f t="array" ref="F2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24" s="98" t="b">
        <f>tblBdays[[#This Row],[3rdTuesdayInMonth]]=tblBdays[[#This Row],[Birthday 2024]]</f>
        <v>0</v>
      </c>
      <c r="H224" s="284">
        <f>WEEKDAY(tblBdays[[#This Row],[3rdTuesdayInMonth]],2)</f>
        <v>2</v>
      </c>
      <c r="I224" s="289">
        <f>LOOKUP(tblBdays[[#This Row],[Birthday 2024]],tblPeriods[Period])</f>
        <v>45312</v>
      </c>
      <c r="J224" s="316" t="b">
        <f>tblBdays[[#This Row],[Birthday 2024]] &gt;= EOMONTH(tblBdays[[#This Row],[Birthday 2024]],0) - 4</f>
        <v>1</v>
      </c>
      <c r="K224" s="317" t="b">
        <f>DAY(DATE(YEAR(tblBdays[[#This Row],[Birthday 2024]]),MONTH(tblBdays[[#This Row],[Birthday 2024]]) + 6,DAY(tblBdays[[#This Row],[Birthday 2024]]))) = DAY(tblBdays[[#This Row],[Birthday 2024]])</f>
        <v>1</v>
      </c>
    </row>
    <row r="225" spans="2:11" ht="23.25" customHeight="1">
      <c r="B225" s="61" t="s">
        <v>260</v>
      </c>
      <c r="C225" s="98">
        <v>37171</v>
      </c>
      <c r="D225" s="98">
        <f>EDATE(tblBdays[[#This Row],[Birthday]],12 * (2024 - YEAR(tblBdays[[#This Row],[Birthday]])))</f>
        <v>45572</v>
      </c>
      <c r="E225" s="282" t="b">
        <f>ISNUMBER(tblBdays[[#This Row],[Birthday 2024]])</f>
        <v>1</v>
      </c>
      <c r="F225" s="98" cm="1">
        <f t="array" ref="F2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25" s="98" t="b">
        <f>tblBdays[[#This Row],[3rdTuesdayInMonth]]=tblBdays[[#This Row],[Birthday 2024]]</f>
        <v>0</v>
      </c>
      <c r="H225" s="284">
        <f>WEEKDAY(tblBdays[[#This Row],[3rdTuesdayInMonth]],2)</f>
        <v>2</v>
      </c>
      <c r="I225" s="289">
        <f>LOOKUP(tblBdays[[#This Row],[Birthday 2024]],tblPeriods[Period])</f>
        <v>45571</v>
      </c>
      <c r="J225" s="316" t="b">
        <f>tblBdays[[#This Row],[Birthday 2024]] &gt;= EOMONTH(tblBdays[[#This Row],[Birthday 2024]],0) - 4</f>
        <v>0</v>
      </c>
      <c r="K225" s="317" t="b">
        <f>DAY(DATE(YEAR(tblBdays[[#This Row],[Birthday 2024]]),MONTH(tblBdays[[#This Row],[Birthday 2024]]) + 6,DAY(tblBdays[[#This Row],[Birthday 2024]]))) = DAY(tblBdays[[#This Row],[Birthday 2024]])</f>
        <v>1</v>
      </c>
    </row>
    <row r="226" spans="2:11" ht="23.25" customHeight="1">
      <c r="B226" s="61" t="s">
        <v>214</v>
      </c>
      <c r="C226" s="98">
        <v>38342</v>
      </c>
      <c r="D226" s="98">
        <f>EDATE(tblBdays[[#This Row],[Birthday]],12 * (2024 - YEAR(tblBdays[[#This Row],[Birthday]])))</f>
        <v>45647</v>
      </c>
      <c r="E226" s="282" t="b">
        <f>ISNUMBER(tblBdays[[#This Row],[Birthday 2024]])</f>
        <v>1</v>
      </c>
      <c r="F226" s="98" cm="1">
        <f t="array" ref="F2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26" s="98" t="b">
        <f>tblBdays[[#This Row],[3rdTuesdayInMonth]]=tblBdays[[#This Row],[Birthday 2024]]</f>
        <v>0</v>
      </c>
      <c r="H226" s="284">
        <f>WEEKDAY(tblBdays[[#This Row],[3rdTuesdayInMonth]],2)</f>
        <v>2</v>
      </c>
      <c r="I226" s="289">
        <f>LOOKUP(tblBdays[[#This Row],[Birthday 2024]],tblPeriods[Period])</f>
        <v>45641</v>
      </c>
      <c r="J226" s="316" t="b">
        <f>tblBdays[[#This Row],[Birthday 2024]] &gt;= EOMONTH(tblBdays[[#This Row],[Birthday 2024]],0) - 4</f>
        <v>0</v>
      </c>
      <c r="K226" s="317" t="b">
        <f>DAY(DATE(YEAR(tblBdays[[#This Row],[Birthday 2024]]),MONTH(tblBdays[[#This Row],[Birthday 2024]]) + 6,DAY(tblBdays[[#This Row],[Birthday 2024]]))) = DAY(tblBdays[[#This Row],[Birthday 2024]])</f>
        <v>1</v>
      </c>
    </row>
    <row r="227" spans="2:11" ht="23.25" customHeight="1">
      <c r="B227" s="61" t="s">
        <v>261</v>
      </c>
      <c r="C227" s="98">
        <v>37843</v>
      </c>
      <c r="D227" s="98">
        <f>EDATE(tblBdays[[#This Row],[Birthday]],12 * (2024 - YEAR(tblBdays[[#This Row],[Birthday]])))</f>
        <v>45514</v>
      </c>
      <c r="E227" s="282" t="b">
        <f>ISNUMBER(tblBdays[[#This Row],[Birthday 2024]])</f>
        <v>1</v>
      </c>
      <c r="F227" s="98" cm="1">
        <f t="array" ref="F2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227" s="98" t="b">
        <f>tblBdays[[#This Row],[3rdTuesdayInMonth]]=tblBdays[[#This Row],[Birthday 2024]]</f>
        <v>0</v>
      </c>
      <c r="H227" s="284">
        <f>WEEKDAY(tblBdays[[#This Row],[3rdTuesdayInMonth]],2)</f>
        <v>2</v>
      </c>
      <c r="I227" s="289">
        <f>LOOKUP(tblBdays[[#This Row],[Birthday 2024]],tblPeriods[Period])</f>
        <v>45508</v>
      </c>
      <c r="J227" s="316" t="b">
        <f>tblBdays[[#This Row],[Birthday 2024]] &gt;= EOMONTH(tblBdays[[#This Row],[Birthday 2024]],0) - 4</f>
        <v>0</v>
      </c>
      <c r="K227" s="317" t="b">
        <f>DAY(DATE(YEAR(tblBdays[[#This Row],[Birthday 2024]]),MONTH(tblBdays[[#This Row],[Birthday 2024]]) + 6,DAY(tblBdays[[#This Row],[Birthday 2024]]))) = DAY(tblBdays[[#This Row],[Birthday 2024]])</f>
        <v>1</v>
      </c>
    </row>
    <row r="228" spans="2:11" ht="23.25" customHeight="1">
      <c r="B228" s="61" t="s">
        <v>262</v>
      </c>
      <c r="C228" s="98">
        <v>37536</v>
      </c>
      <c r="D228" s="98">
        <f>EDATE(tblBdays[[#This Row],[Birthday]],12 * (2024 - YEAR(tblBdays[[#This Row],[Birthday]])))</f>
        <v>45572</v>
      </c>
      <c r="E228" s="282" t="b">
        <f>ISNUMBER(tblBdays[[#This Row],[Birthday 2024]])</f>
        <v>1</v>
      </c>
      <c r="F228" s="98" cm="1">
        <f t="array" ref="F2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28" s="98" t="b">
        <f>tblBdays[[#This Row],[3rdTuesdayInMonth]]=tblBdays[[#This Row],[Birthday 2024]]</f>
        <v>0</v>
      </c>
      <c r="H228" s="284">
        <f>WEEKDAY(tblBdays[[#This Row],[3rdTuesdayInMonth]],2)</f>
        <v>2</v>
      </c>
      <c r="I228" s="289">
        <f>LOOKUP(tblBdays[[#This Row],[Birthday 2024]],tblPeriods[Period])</f>
        <v>45571</v>
      </c>
      <c r="J228" s="316" t="b">
        <f>tblBdays[[#This Row],[Birthday 2024]] &gt;= EOMONTH(tblBdays[[#This Row],[Birthday 2024]],0) - 4</f>
        <v>0</v>
      </c>
      <c r="K228" s="317" t="b">
        <f>DAY(DATE(YEAR(tblBdays[[#This Row],[Birthday 2024]]),MONTH(tblBdays[[#This Row],[Birthday 2024]]) + 6,DAY(tblBdays[[#This Row],[Birthday 2024]]))) = DAY(tblBdays[[#This Row],[Birthday 2024]])</f>
        <v>1</v>
      </c>
    </row>
    <row r="229" spans="2:11" ht="23.25" customHeight="1">
      <c r="B229" s="61" t="s">
        <v>263</v>
      </c>
      <c r="C229" s="98">
        <v>38070</v>
      </c>
      <c r="D229" s="98">
        <f>EDATE(tblBdays[[#This Row],[Birthday]],12 * (2024 - YEAR(tblBdays[[#This Row],[Birthday]])))</f>
        <v>45375</v>
      </c>
      <c r="E229" s="282" t="b">
        <f>ISNUMBER(tblBdays[[#This Row],[Birthday 2024]])</f>
        <v>1</v>
      </c>
      <c r="F229" s="98" cm="1">
        <f t="array" ref="F2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29" s="98" t="b">
        <f>tblBdays[[#This Row],[3rdTuesdayInMonth]]=tblBdays[[#This Row],[Birthday 2024]]</f>
        <v>0</v>
      </c>
      <c r="H229" s="284">
        <f>WEEKDAY(tblBdays[[#This Row],[3rdTuesdayInMonth]],2)</f>
        <v>2</v>
      </c>
      <c r="I229" s="289">
        <f>LOOKUP(tblBdays[[#This Row],[Birthday 2024]],tblPeriods[Period])</f>
        <v>45375</v>
      </c>
      <c r="J229" s="316" t="b">
        <f>tblBdays[[#This Row],[Birthday 2024]] &gt;= EOMONTH(tblBdays[[#This Row],[Birthday 2024]],0) - 4</f>
        <v>0</v>
      </c>
      <c r="K229" s="317" t="b">
        <f>DAY(DATE(YEAR(tblBdays[[#This Row],[Birthday 2024]]),MONTH(tblBdays[[#This Row],[Birthday 2024]]) + 6,DAY(tblBdays[[#This Row],[Birthday 2024]]))) = DAY(tblBdays[[#This Row],[Birthday 2024]])</f>
        <v>1</v>
      </c>
    </row>
    <row r="230" spans="2:11" ht="23.25" customHeight="1">
      <c r="B230" s="61" t="s">
        <v>264</v>
      </c>
      <c r="C230" s="98">
        <v>37554</v>
      </c>
      <c r="D230" s="98">
        <f>EDATE(tblBdays[[#This Row],[Birthday]],12 * (2024 - YEAR(tblBdays[[#This Row],[Birthday]])))</f>
        <v>45590</v>
      </c>
      <c r="E230" s="282" t="b">
        <f>ISNUMBER(tblBdays[[#This Row],[Birthday 2024]])</f>
        <v>1</v>
      </c>
      <c r="F230" s="98" cm="1">
        <f t="array" ref="F2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30" s="98" t="b">
        <f>tblBdays[[#This Row],[3rdTuesdayInMonth]]=tblBdays[[#This Row],[Birthday 2024]]</f>
        <v>0</v>
      </c>
      <c r="H230" s="284">
        <f>WEEKDAY(tblBdays[[#This Row],[3rdTuesdayInMonth]],2)</f>
        <v>2</v>
      </c>
      <c r="I230" s="289">
        <f>LOOKUP(tblBdays[[#This Row],[Birthday 2024]],tblPeriods[Period])</f>
        <v>45585</v>
      </c>
      <c r="J230" s="316" t="b">
        <f>tblBdays[[#This Row],[Birthday 2024]] &gt;= EOMONTH(tblBdays[[#This Row],[Birthday 2024]],0) - 4</f>
        <v>0</v>
      </c>
      <c r="K230" s="317" t="b">
        <f>DAY(DATE(YEAR(tblBdays[[#This Row],[Birthday 2024]]),MONTH(tblBdays[[#This Row],[Birthday 2024]]) + 6,DAY(tblBdays[[#This Row],[Birthday 2024]]))) = DAY(tblBdays[[#This Row],[Birthday 2024]])</f>
        <v>1</v>
      </c>
    </row>
    <row r="231" spans="2:11" ht="23.25" customHeight="1">
      <c r="B231" s="61" t="s">
        <v>265</v>
      </c>
      <c r="C231" s="98">
        <v>38289</v>
      </c>
      <c r="D231" s="98">
        <f>EDATE(tblBdays[[#This Row],[Birthday]],12 * (2024 - YEAR(tblBdays[[#This Row],[Birthday]])))</f>
        <v>45594</v>
      </c>
      <c r="E231" s="282" t="b">
        <f>ISNUMBER(tblBdays[[#This Row],[Birthday 2024]])</f>
        <v>1</v>
      </c>
      <c r="F231" s="98" cm="1">
        <f t="array" ref="F2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31" s="98" t="b">
        <f>tblBdays[[#This Row],[3rdTuesdayInMonth]]=tblBdays[[#This Row],[Birthday 2024]]</f>
        <v>0</v>
      </c>
      <c r="H231" s="284">
        <f>WEEKDAY(tblBdays[[#This Row],[3rdTuesdayInMonth]],2)</f>
        <v>2</v>
      </c>
      <c r="I231" s="289">
        <f>LOOKUP(tblBdays[[#This Row],[Birthday 2024]],tblPeriods[Period])</f>
        <v>45592</v>
      </c>
      <c r="J231" s="316" t="b">
        <f>tblBdays[[#This Row],[Birthday 2024]] &gt;= EOMONTH(tblBdays[[#This Row],[Birthday 2024]],0) - 4</f>
        <v>1</v>
      </c>
      <c r="K231" s="317" t="b">
        <f>DAY(DATE(YEAR(tblBdays[[#This Row],[Birthday 2024]]),MONTH(tblBdays[[#This Row],[Birthday 2024]]) + 6,DAY(tblBdays[[#This Row],[Birthday 2024]]))) = DAY(tblBdays[[#This Row],[Birthday 2024]])</f>
        <v>1</v>
      </c>
    </row>
    <row r="232" spans="2:11" ht="23.25" customHeight="1">
      <c r="B232" s="61" t="s">
        <v>266</v>
      </c>
      <c r="C232" s="98">
        <v>37890</v>
      </c>
      <c r="D232" s="98">
        <f>EDATE(tblBdays[[#This Row],[Birthday]],12 * (2024 - YEAR(tblBdays[[#This Row],[Birthday]])))</f>
        <v>45561</v>
      </c>
      <c r="E232" s="282" t="b">
        <f>ISNUMBER(tblBdays[[#This Row],[Birthday 2024]])</f>
        <v>1</v>
      </c>
      <c r="F232" s="98" cm="1">
        <f t="array" ref="F2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32" s="98" t="b">
        <f>tblBdays[[#This Row],[3rdTuesdayInMonth]]=tblBdays[[#This Row],[Birthday 2024]]</f>
        <v>0</v>
      </c>
      <c r="H232" s="284">
        <f>WEEKDAY(tblBdays[[#This Row],[3rdTuesdayInMonth]],2)</f>
        <v>2</v>
      </c>
      <c r="I232" s="289">
        <f>LOOKUP(tblBdays[[#This Row],[Birthday 2024]],tblPeriods[Period])</f>
        <v>45557</v>
      </c>
      <c r="J232" s="316" t="b">
        <f>tblBdays[[#This Row],[Birthday 2024]] &gt;= EOMONTH(tblBdays[[#This Row],[Birthday 2024]],0) - 4</f>
        <v>1</v>
      </c>
      <c r="K232" s="317" t="b">
        <f>DAY(DATE(YEAR(tblBdays[[#This Row],[Birthday 2024]]),MONTH(tblBdays[[#This Row],[Birthday 2024]]) + 6,DAY(tblBdays[[#This Row],[Birthday 2024]]))) = DAY(tblBdays[[#This Row],[Birthday 2024]])</f>
        <v>1</v>
      </c>
    </row>
    <row r="233" spans="2:11" ht="23.25" customHeight="1">
      <c r="B233" s="61" t="s">
        <v>267</v>
      </c>
      <c r="C233" s="98">
        <v>37160</v>
      </c>
      <c r="D233" s="98">
        <f>EDATE(tblBdays[[#This Row],[Birthday]],12 * (2024 - YEAR(tblBdays[[#This Row],[Birthday]])))</f>
        <v>45561</v>
      </c>
      <c r="E233" s="282" t="b">
        <f>ISNUMBER(tblBdays[[#This Row],[Birthday 2024]])</f>
        <v>1</v>
      </c>
      <c r="F233" s="98" cm="1">
        <f t="array" ref="F2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33" s="98" t="b">
        <f>tblBdays[[#This Row],[3rdTuesdayInMonth]]=tblBdays[[#This Row],[Birthday 2024]]</f>
        <v>0</v>
      </c>
      <c r="H233" s="284">
        <f>WEEKDAY(tblBdays[[#This Row],[3rdTuesdayInMonth]],2)</f>
        <v>2</v>
      </c>
      <c r="I233" s="289">
        <f>LOOKUP(tblBdays[[#This Row],[Birthday 2024]],tblPeriods[Period])</f>
        <v>45557</v>
      </c>
      <c r="J233" s="316" t="b">
        <f>tblBdays[[#This Row],[Birthday 2024]] &gt;= EOMONTH(tblBdays[[#This Row],[Birthday 2024]],0) - 4</f>
        <v>1</v>
      </c>
      <c r="K233" s="317" t="b">
        <f>DAY(DATE(YEAR(tblBdays[[#This Row],[Birthday 2024]]),MONTH(tblBdays[[#This Row],[Birthday 2024]]) + 6,DAY(tblBdays[[#This Row],[Birthday 2024]]))) = DAY(tblBdays[[#This Row],[Birthday 2024]])</f>
        <v>1</v>
      </c>
    </row>
    <row r="234" spans="2:11" ht="23.25" customHeight="1">
      <c r="B234" s="61" t="s">
        <v>268</v>
      </c>
      <c r="C234" s="98">
        <v>37186</v>
      </c>
      <c r="D234" s="98">
        <f>EDATE(tblBdays[[#This Row],[Birthday]],12 * (2024 - YEAR(tblBdays[[#This Row],[Birthday]])))</f>
        <v>45587</v>
      </c>
      <c r="E234" s="282" t="b">
        <f>ISNUMBER(tblBdays[[#This Row],[Birthday 2024]])</f>
        <v>1</v>
      </c>
      <c r="F234" s="98" cm="1">
        <f t="array" ref="F2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34" s="98" t="b">
        <f>tblBdays[[#This Row],[3rdTuesdayInMonth]]=tblBdays[[#This Row],[Birthday 2024]]</f>
        <v>0</v>
      </c>
      <c r="H234" s="284">
        <f>WEEKDAY(tblBdays[[#This Row],[3rdTuesdayInMonth]],2)</f>
        <v>2</v>
      </c>
      <c r="I234" s="289">
        <f>LOOKUP(tblBdays[[#This Row],[Birthday 2024]],tblPeriods[Period])</f>
        <v>45585</v>
      </c>
      <c r="J234" s="316" t="b">
        <f>tblBdays[[#This Row],[Birthday 2024]] &gt;= EOMONTH(tblBdays[[#This Row],[Birthday 2024]],0) - 4</f>
        <v>0</v>
      </c>
      <c r="K234" s="317" t="b">
        <f>DAY(DATE(YEAR(tblBdays[[#This Row],[Birthday 2024]]),MONTH(tblBdays[[#This Row],[Birthday 2024]]) + 6,DAY(tblBdays[[#This Row],[Birthday 2024]]))) = DAY(tblBdays[[#This Row],[Birthday 2024]])</f>
        <v>1</v>
      </c>
    </row>
    <row r="235" spans="2:11" ht="23.25" customHeight="1">
      <c r="B235" s="61" t="s">
        <v>269</v>
      </c>
      <c r="C235" s="98">
        <v>37505</v>
      </c>
      <c r="D235" s="98">
        <f>EDATE(tblBdays[[#This Row],[Birthday]],12 * (2024 - YEAR(tblBdays[[#This Row],[Birthday]])))</f>
        <v>45541</v>
      </c>
      <c r="E235" s="282" t="b">
        <f>ISNUMBER(tblBdays[[#This Row],[Birthday 2024]])</f>
        <v>1</v>
      </c>
      <c r="F235" s="98" cm="1">
        <f t="array" ref="F2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35" s="98" t="b">
        <f>tblBdays[[#This Row],[3rdTuesdayInMonth]]=tblBdays[[#This Row],[Birthday 2024]]</f>
        <v>0</v>
      </c>
      <c r="H235" s="284">
        <f>WEEKDAY(tblBdays[[#This Row],[3rdTuesdayInMonth]],2)</f>
        <v>2</v>
      </c>
      <c r="I235" s="289">
        <f>LOOKUP(tblBdays[[#This Row],[Birthday 2024]],tblPeriods[Period])</f>
        <v>45536</v>
      </c>
      <c r="J235" s="316" t="b">
        <f>tblBdays[[#This Row],[Birthday 2024]] &gt;= EOMONTH(tblBdays[[#This Row],[Birthday 2024]],0) - 4</f>
        <v>0</v>
      </c>
      <c r="K235" s="317" t="b">
        <f>DAY(DATE(YEAR(tblBdays[[#This Row],[Birthday 2024]]),MONTH(tblBdays[[#This Row],[Birthday 2024]]) + 6,DAY(tblBdays[[#This Row],[Birthday 2024]]))) = DAY(tblBdays[[#This Row],[Birthday 2024]])</f>
        <v>1</v>
      </c>
    </row>
    <row r="236" spans="2:11" ht="23.25" customHeight="1">
      <c r="B236" s="61" t="s">
        <v>270</v>
      </c>
      <c r="C236" s="98">
        <v>37410</v>
      </c>
      <c r="D236" s="98">
        <f>EDATE(tblBdays[[#This Row],[Birthday]],12 * (2024 - YEAR(tblBdays[[#This Row],[Birthday]])))</f>
        <v>45446</v>
      </c>
      <c r="E236" s="282" t="b">
        <f>ISNUMBER(tblBdays[[#This Row],[Birthday 2024]])</f>
        <v>1</v>
      </c>
      <c r="F236" s="98" cm="1">
        <f t="array" ref="F2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36" s="98" t="b">
        <f>tblBdays[[#This Row],[3rdTuesdayInMonth]]=tblBdays[[#This Row],[Birthday 2024]]</f>
        <v>0</v>
      </c>
      <c r="H236" s="284">
        <f>WEEKDAY(tblBdays[[#This Row],[3rdTuesdayInMonth]],2)</f>
        <v>2</v>
      </c>
      <c r="I236" s="289">
        <f>LOOKUP(tblBdays[[#This Row],[Birthday 2024]],tblPeriods[Period])</f>
        <v>45445</v>
      </c>
      <c r="J236" s="316" t="b">
        <f>tblBdays[[#This Row],[Birthday 2024]] &gt;= EOMONTH(tblBdays[[#This Row],[Birthday 2024]],0) - 4</f>
        <v>0</v>
      </c>
      <c r="K236" s="317" t="b">
        <f>DAY(DATE(YEAR(tblBdays[[#This Row],[Birthday 2024]]),MONTH(tblBdays[[#This Row],[Birthday 2024]]) + 6,DAY(tblBdays[[#This Row],[Birthday 2024]]))) = DAY(tblBdays[[#This Row],[Birthday 2024]])</f>
        <v>1</v>
      </c>
    </row>
    <row r="237" spans="2:11" ht="23.25" customHeight="1">
      <c r="B237" s="61" t="s">
        <v>271</v>
      </c>
      <c r="C237" s="98">
        <v>37419</v>
      </c>
      <c r="D237" s="98">
        <f>EDATE(tblBdays[[#This Row],[Birthday]],12 * (2024 - YEAR(tblBdays[[#This Row],[Birthday]])))</f>
        <v>45455</v>
      </c>
      <c r="E237" s="282" t="b">
        <f>ISNUMBER(tblBdays[[#This Row],[Birthday 2024]])</f>
        <v>1</v>
      </c>
      <c r="F237" s="98" cm="1">
        <f t="array" ref="F2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37" s="98" t="b">
        <f>tblBdays[[#This Row],[3rdTuesdayInMonth]]=tblBdays[[#This Row],[Birthday 2024]]</f>
        <v>0</v>
      </c>
      <c r="H237" s="284">
        <f>WEEKDAY(tblBdays[[#This Row],[3rdTuesdayInMonth]],2)</f>
        <v>2</v>
      </c>
      <c r="I237" s="289">
        <f>LOOKUP(tblBdays[[#This Row],[Birthday 2024]],tblPeriods[Period])</f>
        <v>45452</v>
      </c>
      <c r="J237" s="316" t="b">
        <f>tblBdays[[#This Row],[Birthday 2024]] &gt;= EOMONTH(tblBdays[[#This Row],[Birthday 2024]],0) - 4</f>
        <v>0</v>
      </c>
      <c r="K237" s="317" t="b">
        <f>DAY(DATE(YEAR(tblBdays[[#This Row],[Birthday 2024]]),MONTH(tblBdays[[#This Row],[Birthday 2024]]) + 6,DAY(tblBdays[[#This Row],[Birthday 2024]]))) = DAY(tblBdays[[#This Row],[Birthday 2024]])</f>
        <v>1</v>
      </c>
    </row>
    <row r="238" spans="2:11" ht="23.25" customHeight="1">
      <c r="B238" s="61" t="s">
        <v>272</v>
      </c>
      <c r="C238" s="98">
        <v>37553</v>
      </c>
      <c r="D238" s="98">
        <f>EDATE(tblBdays[[#This Row],[Birthday]],12 * (2024 - YEAR(tblBdays[[#This Row],[Birthday]])))</f>
        <v>45589</v>
      </c>
      <c r="E238" s="282" t="b">
        <f>ISNUMBER(tblBdays[[#This Row],[Birthday 2024]])</f>
        <v>1</v>
      </c>
      <c r="F238" s="98" cm="1">
        <f t="array" ref="F2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38" s="98" t="b">
        <f>tblBdays[[#This Row],[3rdTuesdayInMonth]]=tblBdays[[#This Row],[Birthday 2024]]</f>
        <v>0</v>
      </c>
      <c r="H238" s="284">
        <f>WEEKDAY(tblBdays[[#This Row],[3rdTuesdayInMonth]],2)</f>
        <v>2</v>
      </c>
      <c r="I238" s="289">
        <f>LOOKUP(tblBdays[[#This Row],[Birthday 2024]],tblPeriods[Period])</f>
        <v>45585</v>
      </c>
      <c r="J238" s="316" t="b">
        <f>tblBdays[[#This Row],[Birthday 2024]] &gt;= EOMONTH(tblBdays[[#This Row],[Birthday 2024]],0) - 4</f>
        <v>0</v>
      </c>
      <c r="K238" s="317" t="b">
        <f>DAY(DATE(YEAR(tblBdays[[#This Row],[Birthday 2024]]),MONTH(tblBdays[[#This Row],[Birthday 2024]]) + 6,DAY(tblBdays[[#This Row],[Birthday 2024]]))) = DAY(tblBdays[[#This Row],[Birthday 2024]])</f>
        <v>1</v>
      </c>
    </row>
    <row r="239" spans="2:11" ht="23.25" customHeight="1">
      <c r="B239" s="61" t="s">
        <v>273</v>
      </c>
      <c r="C239" s="98">
        <v>37596</v>
      </c>
      <c r="D239" s="98">
        <f>EDATE(tblBdays[[#This Row],[Birthday]],12 * (2024 - YEAR(tblBdays[[#This Row],[Birthday]])))</f>
        <v>45632</v>
      </c>
      <c r="E239" s="282" t="b">
        <f>ISNUMBER(tblBdays[[#This Row],[Birthday 2024]])</f>
        <v>1</v>
      </c>
      <c r="F239" s="98" cm="1">
        <f t="array" ref="F2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39" s="98" t="b">
        <f>tblBdays[[#This Row],[3rdTuesdayInMonth]]=tblBdays[[#This Row],[Birthday 2024]]</f>
        <v>0</v>
      </c>
      <c r="H239" s="284">
        <f>WEEKDAY(tblBdays[[#This Row],[3rdTuesdayInMonth]],2)</f>
        <v>2</v>
      </c>
      <c r="I239" s="289">
        <f>LOOKUP(tblBdays[[#This Row],[Birthday 2024]],tblPeriods[Period])</f>
        <v>45627</v>
      </c>
      <c r="J239" s="316" t="b">
        <f>tblBdays[[#This Row],[Birthday 2024]] &gt;= EOMONTH(tblBdays[[#This Row],[Birthday 2024]],0) - 4</f>
        <v>0</v>
      </c>
      <c r="K239" s="317" t="b">
        <f>DAY(DATE(YEAR(tblBdays[[#This Row],[Birthday 2024]]),MONTH(tblBdays[[#This Row],[Birthday 2024]]) + 6,DAY(tblBdays[[#This Row],[Birthday 2024]]))) = DAY(tblBdays[[#This Row],[Birthday 2024]])</f>
        <v>1</v>
      </c>
    </row>
    <row r="240" spans="2:11" ht="23.25" customHeight="1">
      <c r="B240" s="61" t="s">
        <v>274</v>
      </c>
      <c r="C240" s="98">
        <v>38143</v>
      </c>
      <c r="D240" s="98">
        <f>EDATE(tblBdays[[#This Row],[Birthday]],12 * (2024 - YEAR(tblBdays[[#This Row],[Birthday]])))</f>
        <v>45448</v>
      </c>
      <c r="E240" s="282" t="b">
        <f>ISNUMBER(tblBdays[[#This Row],[Birthday 2024]])</f>
        <v>1</v>
      </c>
      <c r="F240" s="98" cm="1">
        <f t="array" ref="F2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40" s="98" t="b">
        <f>tblBdays[[#This Row],[3rdTuesdayInMonth]]=tblBdays[[#This Row],[Birthday 2024]]</f>
        <v>0</v>
      </c>
      <c r="H240" s="284">
        <f>WEEKDAY(tblBdays[[#This Row],[3rdTuesdayInMonth]],2)</f>
        <v>2</v>
      </c>
      <c r="I240" s="289">
        <f>LOOKUP(tblBdays[[#This Row],[Birthday 2024]],tblPeriods[Period])</f>
        <v>45445</v>
      </c>
      <c r="J240" s="316" t="b">
        <f>tblBdays[[#This Row],[Birthday 2024]] &gt;= EOMONTH(tblBdays[[#This Row],[Birthday 2024]],0) - 4</f>
        <v>0</v>
      </c>
      <c r="K240" s="317" t="b">
        <f>DAY(DATE(YEAR(tblBdays[[#This Row],[Birthday 2024]]),MONTH(tblBdays[[#This Row],[Birthday 2024]]) + 6,DAY(tblBdays[[#This Row],[Birthday 2024]]))) = DAY(tblBdays[[#This Row],[Birthday 2024]])</f>
        <v>1</v>
      </c>
    </row>
    <row r="241" spans="2:11" ht="23.25" customHeight="1">
      <c r="B241" s="61" t="s">
        <v>275</v>
      </c>
      <c r="C241" s="98">
        <v>37729</v>
      </c>
      <c r="D241" s="98">
        <f>EDATE(tblBdays[[#This Row],[Birthday]],12 * (2024 - YEAR(tblBdays[[#This Row],[Birthday]])))</f>
        <v>45400</v>
      </c>
      <c r="E241" s="282" t="b">
        <f>ISNUMBER(tblBdays[[#This Row],[Birthday 2024]])</f>
        <v>1</v>
      </c>
      <c r="F241" s="98" cm="1">
        <f t="array" ref="F2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41" s="98" t="b">
        <f>tblBdays[[#This Row],[3rdTuesdayInMonth]]=tblBdays[[#This Row],[Birthday 2024]]</f>
        <v>0</v>
      </c>
      <c r="H241" s="284">
        <f>WEEKDAY(tblBdays[[#This Row],[3rdTuesdayInMonth]],2)</f>
        <v>2</v>
      </c>
      <c r="I241" s="289">
        <f>LOOKUP(tblBdays[[#This Row],[Birthday 2024]],tblPeriods[Period])</f>
        <v>45396</v>
      </c>
      <c r="J241" s="316" t="b">
        <f>tblBdays[[#This Row],[Birthday 2024]] &gt;= EOMONTH(tblBdays[[#This Row],[Birthday 2024]],0) - 4</f>
        <v>0</v>
      </c>
      <c r="K241" s="317" t="b">
        <f>DAY(DATE(YEAR(tblBdays[[#This Row],[Birthday 2024]]),MONTH(tblBdays[[#This Row],[Birthday 2024]]) + 6,DAY(tblBdays[[#This Row],[Birthday 2024]]))) = DAY(tblBdays[[#This Row],[Birthday 2024]])</f>
        <v>1</v>
      </c>
    </row>
    <row r="242" spans="2:11" ht="23.25" customHeight="1">
      <c r="B242" s="61" t="s">
        <v>276</v>
      </c>
      <c r="C242" s="98">
        <v>37174</v>
      </c>
      <c r="D242" s="98">
        <f>EDATE(tblBdays[[#This Row],[Birthday]],12 * (2024 - YEAR(tblBdays[[#This Row],[Birthday]])))</f>
        <v>45575</v>
      </c>
      <c r="E242" s="282" t="b">
        <f>ISNUMBER(tblBdays[[#This Row],[Birthday 2024]])</f>
        <v>1</v>
      </c>
      <c r="F242" s="98" cm="1">
        <f t="array" ref="F2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42" s="98" t="b">
        <f>tblBdays[[#This Row],[3rdTuesdayInMonth]]=tblBdays[[#This Row],[Birthday 2024]]</f>
        <v>0</v>
      </c>
      <c r="H242" s="284">
        <f>WEEKDAY(tblBdays[[#This Row],[3rdTuesdayInMonth]],2)</f>
        <v>2</v>
      </c>
      <c r="I242" s="289">
        <f>LOOKUP(tblBdays[[#This Row],[Birthday 2024]],tblPeriods[Period])</f>
        <v>45571</v>
      </c>
      <c r="J242" s="316" t="b">
        <f>tblBdays[[#This Row],[Birthday 2024]] &gt;= EOMONTH(tblBdays[[#This Row],[Birthday 2024]],0) - 4</f>
        <v>0</v>
      </c>
      <c r="K242" s="317" t="b">
        <f>DAY(DATE(YEAR(tblBdays[[#This Row],[Birthday 2024]]),MONTH(tblBdays[[#This Row],[Birthday 2024]]) + 6,DAY(tblBdays[[#This Row],[Birthday 2024]]))) = DAY(tblBdays[[#This Row],[Birthday 2024]])</f>
        <v>1</v>
      </c>
    </row>
    <row r="243" spans="2:11" ht="23.25" customHeight="1">
      <c r="B243" s="61" t="s">
        <v>277</v>
      </c>
      <c r="C243" s="98">
        <v>38026</v>
      </c>
      <c r="D243" s="98">
        <f>EDATE(tblBdays[[#This Row],[Birthday]],12 * (2024 - YEAR(tblBdays[[#This Row],[Birthday]])))</f>
        <v>45331</v>
      </c>
      <c r="E243" s="282" t="b">
        <f>ISNUMBER(tblBdays[[#This Row],[Birthday 2024]])</f>
        <v>1</v>
      </c>
      <c r="F243" s="98" cm="1">
        <f t="array" ref="F2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43" s="98" t="b">
        <f>tblBdays[[#This Row],[3rdTuesdayInMonth]]=tblBdays[[#This Row],[Birthday 2024]]</f>
        <v>0</v>
      </c>
      <c r="H243" s="284">
        <f>WEEKDAY(tblBdays[[#This Row],[3rdTuesdayInMonth]],2)</f>
        <v>2</v>
      </c>
      <c r="I243" s="289">
        <f>LOOKUP(tblBdays[[#This Row],[Birthday 2024]],tblPeriods[Period])</f>
        <v>45326</v>
      </c>
      <c r="J243" s="316" t="b">
        <f>tblBdays[[#This Row],[Birthday 2024]] &gt;= EOMONTH(tblBdays[[#This Row],[Birthday 2024]],0) - 4</f>
        <v>0</v>
      </c>
      <c r="K243" s="317" t="b">
        <f>DAY(DATE(YEAR(tblBdays[[#This Row],[Birthday 2024]]),MONTH(tblBdays[[#This Row],[Birthday 2024]]) + 6,DAY(tblBdays[[#This Row],[Birthday 2024]]))) = DAY(tblBdays[[#This Row],[Birthday 2024]])</f>
        <v>1</v>
      </c>
    </row>
    <row r="244" spans="2:11" ht="23.25" customHeight="1">
      <c r="B244" s="61" t="s">
        <v>278</v>
      </c>
      <c r="C244" s="98">
        <v>37248</v>
      </c>
      <c r="D244" s="98">
        <f>EDATE(tblBdays[[#This Row],[Birthday]],12 * (2024 - YEAR(tblBdays[[#This Row],[Birthday]])))</f>
        <v>45649</v>
      </c>
      <c r="E244" s="282" t="b">
        <f>ISNUMBER(tblBdays[[#This Row],[Birthday 2024]])</f>
        <v>1</v>
      </c>
      <c r="F244" s="98" cm="1">
        <f t="array" ref="F2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44" s="98" t="b">
        <f>tblBdays[[#This Row],[3rdTuesdayInMonth]]=tblBdays[[#This Row],[Birthday 2024]]</f>
        <v>0</v>
      </c>
      <c r="H244" s="284">
        <f>WEEKDAY(tblBdays[[#This Row],[3rdTuesdayInMonth]],2)</f>
        <v>2</v>
      </c>
      <c r="I244" s="289">
        <f>LOOKUP(tblBdays[[#This Row],[Birthday 2024]],tblPeriods[Period])</f>
        <v>45648</v>
      </c>
      <c r="J244" s="316" t="b">
        <f>tblBdays[[#This Row],[Birthday 2024]] &gt;= EOMONTH(tblBdays[[#This Row],[Birthday 2024]],0) - 4</f>
        <v>0</v>
      </c>
      <c r="K244" s="317" t="b">
        <f>DAY(DATE(YEAR(tblBdays[[#This Row],[Birthday 2024]]),MONTH(tblBdays[[#This Row],[Birthday 2024]]) + 6,DAY(tblBdays[[#This Row],[Birthday 2024]]))) = DAY(tblBdays[[#This Row],[Birthday 2024]])</f>
        <v>1</v>
      </c>
    </row>
    <row r="245" spans="2:11" ht="23.25" customHeight="1">
      <c r="B245" s="61" t="s">
        <v>279</v>
      </c>
      <c r="C245" s="98">
        <v>37050</v>
      </c>
      <c r="D245" s="98">
        <f>EDATE(tblBdays[[#This Row],[Birthday]],12 * (2024 - YEAR(tblBdays[[#This Row],[Birthday]])))</f>
        <v>45451</v>
      </c>
      <c r="E245" s="282" t="b">
        <f>ISNUMBER(tblBdays[[#This Row],[Birthday 2024]])</f>
        <v>1</v>
      </c>
      <c r="F245" s="98" cm="1">
        <f t="array" ref="F2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45" s="98" t="b">
        <f>tblBdays[[#This Row],[3rdTuesdayInMonth]]=tblBdays[[#This Row],[Birthday 2024]]</f>
        <v>0</v>
      </c>
      <c r="H245" s="284">
        <f>WEEKDAY(tblBdays[[#This Row],[3rdTuesdayInMonth]],2)</f>
        <v>2</v>
      </c>
      <c r="I245" s="289">
        <f>LOOKUP(tblBdays[[#This Row],[Birthday 2024]],tblPeriods[Period])</f>
        <v>45445</v>
      </c>
      <c r="J245" s="316" t="b">
        <f>tblBdays[[#This Row],[Birthday 2024]] &gt;= EOMONTH(tblBdays[[#This Row],[Birthday 2024]],0) - 4</f>
        <v>0</v>
      </c>
      <c r="K245" s="317" t="b">
        <f>DAY(DATE(YEAR(tblBdays[[#This Row],[Birthday 2024]]),MONTH(tblBdays[[#This Row],[Birthday 2024]]) + 6,DAY(tblBdays[[#This Row],[Birthday 2024]]))) = DAY(tblBdays[[#This Row],[Birthday 2024]])</f>
        <v>1</v>
      </c>
    </row>
    <row r="246" spans="2:11" ht="23.25" customHeight="1">
      <c r="B246" s="61" t="s">
        <v>280</v>
      </c>
      <c r="C246" s="98">
        <v>38340</v>
      </c>
      <c r="D246" s="98">
        <f>EDATE(tblBdays[[#This Row],[Birthday]],12 * (2024 - YEAR(tblBdays[[#This Row],[Birthday]])))</f>
        <v>45645</v>
      </c>
      <c r="E246" s="282" t="b">
        <f>ISNUMBER(tblBdays[[#This Row],[Birthday 2024]])</f>
        <v>1</v>
      </c>
      <c r="F246" s="98" cm="1">
        <f t="array" ref="F2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46" s="98" t="b">
        <f>tblBdays[[#This Row],[3rdTuesdayInMonth]]=tblBdays[[#This Row],[Birthday 2024]]</f>
        <v>0</v>
      </c>
      <c r="H246" s="284">
        <f>WEEKDAY(tblBdays[[#This Row],[3rdTuesdayInMonth]],2)</f>
        <v>2</v>
      </c>
      <c r="I246" s="289">
        <f>LOOKUP(tblBdays[[#This Row],[Birthday 2024]],tblPeriods[Period])</f>
        <v>45641</v>
      </c>
      <c r="J246" s="316" t="b">
        <f>tblBdays[[#This Row],[Birthday 2024]] &gt;= EOMONTH(tblBdays[[#This Row],[Birthday 2024]],0) - 4</f>
        <v>0</v>
      </c>
      <c r="K246" s="317" t="b">
        <f>DAY(DATE(YEAR(tblBdays[[#This Row],[Birthday 2024]]),MONTH(tblBdays[[#This Row],[Birthday 2024]]) + 6,DAY(tblBdays[[#This Row],[Birthday 2024]]))) = DAY(tblBdays[[#This Row],[Birthday 2024]])</f>
        <v>1</v>
      </c>
    </row>
    <row r="247" spans="2:11" ht="23.25" customHeight="1">
      <c r="B247" s="61" t="s">
        <v>281</v>
      </c>
      <c r="C247" s="98">
        <v>38203</v>
      </c>
      <c r="D247" s="98">
        <f>EDATE(tblBdays[[#This Row],[Birthday]],12 * (2024 - YEAR(tblBdays[[#This Row],[Birthday]])))</f>
        <v>45508</v>
      </c>
      <c r="E247" s="282" t="b">
        <f>ISNUMBER(tblBdays[[#This Row],[Birthday 2024]])</f>
        <v>1</v>
      </c>
      <c r="F247" s="98" cm="1">
        <f t="array" ref="F2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247" s="98" t="b">
        <f>tblBdays[[#This Row],[3rdTuesdayInMonth]]=tblBdays[[#This Row],[Birthday 2024]]</f>
        <v>0</v>
      </c>
      <c r="H247" s="284">
        <f>WEEKDAY(tblBdays[[#This Row],[3rdTuesdayInMonth]],2)</f>
        <v>2</v>
      </c>
      <c r="I247" s="289">
        <f>LOOKUP(tblBdays[[#This Row],[Birthday 2024]],tblPeriods[Period])</f>
        <v>45508</v>
      </c>
      <c r="J247" s="316" t="b">
        <f>tblBdays[[#This Row],[Birthday 2024]] &gt;= EOMONTH(tblBdays[[#This Row],[Birthday 2024]],0) - 4</f>
        <v>0</v>
      </c>
      <c r="K247" s="317" t="b">
        <f>DAY(DATE(YEAR(tblBdays[[#This Row],[Birthday 2024]]),MONTH(tblBdays[[#This Row],[Birthday 2024]]) + 6,DAY(tblBdays[[#This Row],[Birthday 2024]]))) = DAY(tblBdays[[#This Row],[Birthday 2024]])</f>
        <v>1</v>
      </c>
    </row>
    <row r="248" spans="2:11" ht="23.25" customHeight="1">
      <c r="B248" s="61" t="s">
        <v>282</v>
      </c>
      <c r="C248" s="98">
        <v>38002</v>
      </c>
      <c r="D248" s="98">
        <f>EDATE(tblBdays[[#This Row],[Birthday]],12 * (2024 - YEAR(tblBdays[[#This Row],[Birthday]])))</f>
        <v>45307</v>
      </c>
      <c r="E248" s="282" t="b">
        <f>ISNUMBER(tblBdays[[#This Row],[Birthday 2024]])</f>
        <v>1</v>
      </c>
      <c r="F248" s="98" cm="1">
        <f t="array" ref="F2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48" s="98" t="b">
        <f>tblBdays[[#This Row],[3rdTuesdayInMonth]]=tblBdays[[#This Row],[Birthday 2024]]</f>
        <v>1</v>
      </c>
      <c r="H248" s="284">
        <f>WEEKDAY(tblBdays[[#This Row],[3rdTuesdayInMonth]],2)</f>
        <v>2</v>
      </c>
      <c r="I248" s="289">
        <f>LOOKUP(tblBdays[[#This Row],[Birthday 2024]],tblPeriods[Period])</f>
        <v>45305</v>
      </c>
      <c r="J248" s="316" t="b">
        <f>tblBdays[[#This Row],[Birthday 2024]] &gt;= EOMONTH(tblBdays[[#This Row],[Birthday 2024]],0) - 4</f>
        <v>0</v>
      </c>
      <c r="K248" s="317" t="b">
        <f>DAY(DATE(YEAR(tblBdays[[#This Row],[Birthday 2024]]),MONTH(tblBdays[[#This Row],[Birthday 2024]]) + 6,DAY(tblBdays[[#This Row],[Birthday 2024]]))) = DAY(tblBdays[[#This Row],[Birthday 2024]])</f>
        <v>1</v>
      </c>
    </row>
    <row r="249" spans="2:11" ht="23.25" customHeight="1">
      <c r="B249" s="61" t="s">
        <v>283</v>
      </c>
      <c r="C249" s="98">
        <v>38117</v>
      </c>
      <c r="D249" s="98">
        <f>EDATE(tblBdays[[#This Row],[Birthday]],12 * (2024 - YEAR(tblBdays[[#This Row],[Birthday]])))</f>
        <v>45422</v>
      </c>
      <c r="E249" s="282" t="b">
        <f>ISNUMBER(tblBdays[[#This Row],[Birthday 2024]])</f>
        <v>1</v>
      </c>
      <c r="F249" s="98" cm="1">
        <f t="array" ref="F2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249" s="98" t="b">
        <f>tblBdays[[#This Row],[3rdTuesdayInMonth]]=tblBdays[[#This Row],[Birthday 2024]]</f>
        <v>0</v>
      </c>
      <c r="H249" s="284">
        <f>WEEKDAY(tblBdays[[#This Row],[3rdTuesdayInMonth]],2)</f>
        <v>2</v>
      </c>
      <c r="I249" s="289">
        <f>LOOKUP(tblBdays[[#This Row],[Birthday 2024]],tblPeriods[Period])</f>
        <v>45417</v>
      </c>
      <c r="J249" s="316" t="b">
        <f>tblBdays[[#This Row],[Birthday 2024]] &gt;= EOMONTH(tblBdays[[#This Row],[Birthday 2024]],0) - 4</f>
        <v>0</v>
      </c>
      <c r="K249" s="317" t="b">
        <f>DAY(DATE(YEAR(tblBdays[[#This Row],[Birthday 2024]]),MONTH(tblBdays[[#This Row],[Birthday 2024]]) + 6,DAY(tblBdays[[#This Row],[Birthday 2024]]))) = DAY(tblBdays[[#This Row],[Birthday 2024]])</f>
        <v>1</v>
      </c>
    </row>
    <row r="250" spans="2:11" ht="23.25" customHeight="1">
      <c r="B250" s="61" t="s">
        <v>284</v>
      </c>
      <c r="C250" s="98">
        <v>38147</v>
      </c>
      <c r="D250" s="98">
        <f>EDATE(tblBdays[[#This Row],[Birthday]],12 * (2024 - YEAR(tblBdays[[#This Row],[Birthday]])))</f>
        <v>45452</v>
      </c>
      <c r="E250" s="282" t="b">
        <f>ISNUMBER(tblBdays[[#This Row],[Birthday 2024]])</f>
        <v>1</v>
      </c>
      <c r="F250" s="98" cm="1">
        <f t="array" ref="F2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50" s="98" t="b">
        <f>tblBdays[[#This Row],[3rdTuesdayInMonth]]=tblBdays[[#This Row],[Birthday 2024]]</f>
        <v>0</v>
      </c>
      <c r="H250" s="284">
        <f>WEEKDAY(tblBdays[[#This Row],[3rdTuesdayInMonth]],2)</f>
        <v>2</v>
      </c>
      <c r="I250" s="289">
        <f>LOOKUP(tblBdays[[#This Row],[Birthday 2024]],tblPeriods[Period])</f>
        <v>45452</v>
      </c>
      <c r="J250" s="316" t="b">
        <f>tblBdays[[#This Row],[Birthday 2024]] &gt;= EOMONTH(tblBdays[[#This Row],[Birthday 2024]],0) - 4</f>
        <v>0</v>
      </c>
      <c r="K250" s="317" t="b">
        <f>DAY(DATE(YEAR(tblBdays[[#This Row],[Birthday 2024]]),MONTH(tblBdays[[#This Row],[Birthday 2024]]) + 6,DAY(tblBdays[[#This Row],[Birthday 2024]]))) = DAY(tblBdays[[#This Row],[Birthday 2024]])</f>
        <v>1</v>
      </c>
    </row>
    <row r="251" spans="2:11" ht="23.25" customHeight="1">
      <c r="B251" s="61" t="s">
        <v>285</v>
      </c>
      <c r="C251" s="98">
        <v>37236</v>
      </c>
      <c r="D251" s="98">
        <f>EDATE(tblBdays[[#This Row],[Birthday]],12 * (2024 - YEAR(tblBdays[[#This Row],[Birthday]])))</f>
        <v>45637</v>
      </c>
      <c r="E251" s="282" t="b">
        <f>ISNUMBER(tblBdays[[#This Row],[Birthday 2024]])</f>
        <v>1</v>
      </c>
      <c r="F251" s="98" cm="1">
        <f t="array" ref="F2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51" s="98" t="b">
        <f>tblBdays[[#This Row],[3rdTuesdayInMonth]]=tblBdays[[#This Row],[Birthday 2024]]</f>
        <v>0</v>
      </c>
      <c r="H251" s="284">
        <f>WEEKDAY(tblBdays[[#This Row],[3rdTuesdayInMonth]],2)</f>
        <v>2</v>
      </c>
      <c r="I251" s="289">
        <f>LOOKUP(tblBdays[[#This Row],[Birthday 2024]],tblPeriods[Period])</f>
        <v>45634</v>
      </c>
      <c r="J251" s="316" t="b">
        <f>tblBdays[[#This Row],[Birthday 2024]] &gt;= EOMONTH(tblBdays[[#This Row],[Birthday 2024]],0) - 4</f>
        <v>0</v>
      </c>
      <c r="K251" s="317" t="b">
        <f>DAY(DATE(YEAR(tblBdays[[#This Row],[Birthday 2024]]),MONTH(tblBdays[[#This Row],[Birthday 2024]]) + 6,DAY(tblBdays[[#This Row],[Birthday 2024]]))) = DAY(tblBdays[[#This Row],[Birthday 2024]])</f>
        <v>1</v>
      </c>
    </row>
    <row r="252" spans="2:11" ht="23.25" customHeight="1">
      <c r="B252" s="61" t="s">
        <v>286</v>
      </c>
      <c r="C252" s="98">
        <v>36910</v>
      </c>
      <c r="D252" s="98">
        <f>EDATE(tblBdays[[#This Row],[Birthday]],12 * (2024 - YEAR(tblBdays[[#This Row],[Birthday]])))</f>
        <v>45310</v>
      </c>
      <c r="E252" s="282" t="b">
        <f>ISNUMBER(tblBdays[[#This Row],[Birthday 2024]])</f>
        <v>1</v>
      </c>
      <c r="F252" s="98" cm="1">
        <f t="array" ref="F2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52" s="98" t="b">
        <f>tblBdays[[#This Row],[3rdTuesdayInMonth]]=tblBdays[[#This Row],[Birthday 2024]]</f>
        <v>0</v>
      </c>
      <c r="H252" s="284">
        <f>WEEKDAY(tblBdays[[#This Row],[3rdTuesdayInMonth]],2)</f>
        <v>2</v>
      </c>
      <c r="I252" s="289">
        <f>LOOKUP(tblBdays[[#This Row],[Birthday 2024]],tblPeriods[Period])</f>
        <v>45305</v>
      </c>
      <c r="J252" s="316" t="b">
        <f>tblBdays[[#This Row],[Birthday 2024]] &gt;= EOMONTH(tblBdays[[#This Row],[Birthday 2024]],0) - 4</f>
        <v>0</v>
      </c>
      <c r="K252" s="317" t="b">
        <f>DAY(DATE(YEAR(tblBdays[[#This Row],[Birthday 2024]]),MONTH(tblBdays[[#This Row],[Birthday 2024]]) + 6,DAY(tblBdays[[#This Row],[Birthday 2024]]))) = DAY(tblBdays[[#This Row],[Birthday 2024]])</f>
        <v>1</v>
      </c>
    </row>
    <row r="253" spans="2:11" ht="23.25" customHeight="1">
      <c r="B253" s="61" t="s">
        <v>287</v>
      </c>
      <c r="C253" s="98">
        <v>37214</v>
      </c>
      <c r="D253" s="98">
        <f>EDATE(tblBdays[[#This Row],[Birthday]],12 * (2024 - YEAR(tblBdays[[#This Row],[Birthday]])))</f>
        <v>45615</v>
      </c>
      <c r="E253" s="282" t="b">
        <f>ISNUMBER(tblBdays[[#This Row],[Birthday 2024]])</f>
        <v>1</v>
      </c>
      <c r="F253" s="98" cm="1">
        <f t="array" ref="F2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253" s="98" t="b">
        <f>tblBdays[[#This Row],[3rdTuesdayInMonth]]=tblBdays[[#This Row],[Birthday 2024]]</f>
        <v>1</v>
      </c>
      <c r="H253" s="284">
        <f>WEEKDAY(tblBdays[[#This Row],[3rdTuesdayInMonth]],2)</f>
        <v>2</v>
      </c>
      <c r="I253" s="289">
        <f>LOOKUP(tblBdays[[#This Row],[Birthday 2024]],tblPeriods[Period])</f>
        <v>45613</v>
      </c>
      <c r="J253" s="316" t="b">
        <f>tblBdays[[#This Row],[Birthday 2024]] &gt;= EOMONTH(tblBdays[[#This Row],[Birthday 2024]],0) - 4</f>
        <v>0</v>
      </c>
      <c r="K253" s="317" t="b">
        <f>DAY(DATE(YEAR(tblBdays[[#This Row],[Birthday 2024]]),MONTH(tblBdays[[#This Row],[Birthday 2024]]) + 6,DAY(tblBdays[[#This Row],[Birthday 2024]]))) = DAY(tblBdays[[#This Row],[Birthday 2024]])</f>
        <v>1</v>
      </c>
    </row>
    <row r="254" spans="2:11" ht="23.25" customHeight="1">
      <c r="B254" s="61" t="s">
        <v>288</v>
      </c>
      <c r="C254" s="98">
        <v>38206</v>
      </c>
      <c r="D254" s="98">
        <f>EDATE(tblBdays[[#This Row],[Birthday]],12 * (2024 - YEAR(tblBdays[[#This Row],[Birthday]])))</f>
        <v>45511</v>
      </c>
      <c r="E254" s="282" t="b">
        <f>ISNUMBER(tblBdays[[#This Row],[Birthday 2024]])</f>
        <v>1</v>
      </c>
      <c r="F254" s="98" cm="1">
        <f t="array" ref="F2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254" s="98" t="b">
        <f>tblBdays[[#This Row],[3rdTuesdayInMonth]]=tblBdays[[#This Row],[Birthday 2024]]</f>
        <v>0</v>
      </c>
      <c r="H254" s="284">
        <f>WEEKDAY(tblBdays[[#This Row],[3rdTuesdayInMonth]],2)</f>
        <v>2</v>
      </c>
      <c r="I254" s="289">
        <f>LOOKUP(tblBdays[[#This Row],[Birthday 2024]],tblPeriods[Period])</f>
        <v>45508</v>
      </c>
      <c r="J254" s="316" t="b">
        <f>tblBdays[[#This Row],[Birthday 2024]] &gt;= EOMONTH(tblBdays[[#This Row],[Birthday 2024]],0) - 4</f>
        <v>0</v>
      </c>
      <c r="K254" s="317" t="b">
        <f>DAY(DATE(YEAR(tblBdays[[#This Row],[Birthday 2024]]),MONTH(tblBdays[[#This Row],[Birthday 2024]]) + 6,DAY(tblBdays[[#This Row],[Birthday 2024]]))) = DAY(tblBdays[[#This Row],[Birthday 2024]])</f>
        <v>1</v>
      </c>
    </row>
    <row r="255" spans="2:11" ht="23.25" customHeight="1">
      <c r="B255" s="61" t="s">
        <v>289</v>
      </c>
      <c r="C255" s="98">
        <v>37502</v>
      </c>
      <c r="D255" s="98">
        <f>EDATE(tblBdays[[#This Row],[Birthday]],12 * (2024 - YEAR(tblBdays[[#This Row],[Birthday]])))</f>
        <v>45538</v>
      </c>
      <c r="E255" s="282" t="b">
        <f>ISNUMBER(tblBdays[[#This Row],[Birthday 2024]])</f>
        <v>1</v>
      </c>
      <c r="F255" s="98" cm="1">
        <f t="array" ref="F2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55" s="98" t="b">
        <f>tblBdays[[#This Row],[3rdTuesdayInMonth]]=tblBdays[[#This Row],[Birthday 2024]]</f>
        <v>0</v>
      </c>
      <c r="H255" s="284">
        <f>WEEKDAY(tblBdays[[#This Row],[3rdTuesdayInMonth]],2)</f>
        <v>2</v>
      </c>
      <c r="I255" s="289">
        <f>LOOKUP(tblBdays[[#This Row],[Birthday 2024]],tblPeriods[Period])</f>
        <v>45536</v>
      </c>
      <c r="J255" s="316" t="b">
        <f>tblBdays[[#This Row],[Birthday 2024]] &gt;= EOMONTH(tblBdays[[#This Row],[Birthday 2024]],0) - 4</f>
        <v>0</v>
      </c>
      <c r="K255" s="317" t="b">
        <f>DAY(DATE(YEAR(tblBdays[[#This Row],[Birthday 2024]]),MONTH(tblBdays[[#This Row],[Birthday 2024]]) + 6,DAY(tblBdays[[#This Row],[Birthday 2024]]))) = DAY(tblBdays[[#This Row],[Birthday 2024]])</f>
        <v>1</v>
      </c>
    </row>
    <row r="256" spans="2:11" ht="23.25" customHeight="1">
      <c r="B256" s="61" t="s">
        <v>290</v>
      </c>
      <c r="C256" s="98">
        <v>38295</v>
      </c>
      <c r="D256" s="98">
        <f>EDATE(tblBdays[[#This Row],[Birthday]],12 * (2024 - YEAR(tblBdays[[#This Row],[Birthday]])))</f>
        <v>45600</v>
      </c>
      <c r="E256" s="282" t="b">
        <f>ISNUMBER(tblBdays[[#This Row],[Birthday 2024]])</f>
        <v>1</v>
      </c>
      <c r="F256" s="98" cm="1">
        <f t="array" ref="F2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256" s="98" t="b">
        <f>tblBdays[[#This Row],[3rdTuesdayInMonth]]=tblBdays[[#This Row],[Birthday 2024]]</f>
        <v>0</v>
      </c>
      <c r="H256" s="284">
        <f>WEEKDAY(tblBdays[[#This Row],[3rdTuesdayInMonth]],2)</f>
        <v>2</v>
      </c>
      <c r="I256" s="289">
        <f>LOOKUP(tblBdays[[#This Row],[Birthday 2024]],tblPeriods[Period])</f>
        <v>45599</v>
      </c>
      <c r="J256" s="316" t="b">
        <f>tblBdays[[#This Row],[Birthday 2024]] &gt;= EOMONTH(tblBdays[[#This Row],[Birthday 2024]],0) - 4</f>
        <v>0</v>
      </c>
      <c r="K256" s="317" t="b">
        <f>DAY(DATE(YEAR(tblBdays[[#This Row],[Birthday 2024]]),MONTH(tblBdays[[#This Row],[Birthday 2024]]) + 6,DAY(tblBdays[[#This Row],[Birthday 2024]]))) = DAY(tblBdays[[#This Row],[Birthday 2024]])</f>
        <v>1</v>
      </c>
    </row>
    <row r="257" spans="2:11" ht="23.25" customHeight="1">
      <c r="B257" s="61" t="s">
        <v>291</v>
      </c>
      <c r="C257" s="98">
        <v>37165</v>
      </c>
      <c r="D257" s="98">
        <f>EDATE(tblBdays[[#This Row],[Birthday]],12 * (2024 - YEAR(tblBdays[[#This Row],[Birthday]])))</f>
        <v>45566</v>
      </c>
      <c r="E257" s="282" t="b">
        <f>ISNUMBER(tblBdays[[#This Row],[Birthday 2024]])</f>
        <v>1</v>
      </c>
      <c r="F257" s="98" cm="1">
        <f t="array" ref="F2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57" s="98" t="b">
        <f>tblBdays[[#This Row],[3rdTuesdayInMonth]]=tblBdays[[#This Row],[Birthday 2024]]</f>
        <v>0</v>
      </c>
      <c r="H257" s="284">
        <f>WEEKDAY(tblBdays[[#This Row],[3rdTuesdayInMonth]],2)</f>
        <v>2</v>
      </c>
      <c r="I257" s="289">
        <f>LOOKUP(tblBdays[[#This Row],[Birthday 2024]],tblPeriods[Period])</f>
        <v>45564</v>
      </c>
      <c r="J257" s="316" t="b">
        <f>tblBdays[[#This Row],[Birthday 2024]] &gt;= EOMONTH(tblBdays[[#This Row],[Birthday 2024]],0) - 4</f>
        <v>0</v>
      </c>
      <c r="K257" s="317" t="b">
        <f>DAY(DATE(YEAR(tblBdays[[#This Row],[Birthday 2024]]),MONTH(tblBdays[[#This Row],[Birthday 2024]]) + 6,DAY(tblBdays[[#This Row],[Birthday 2024]]))) = DAY(tblBdays[[#This Row],[Birthday 2024]])</f>
        <v>1</v>
      </c>
    </row>
    <row r="258" spans="2:11" ht="23.25" customHeight="1">
      <c r="B258" s="61" t="s">
        <v>292</v>
      </c>
      <c r="C258" s="98">
        <v>38075</v>
      </c>
      <c r="D258" s="98">
        <f>EDATE(tblBdays[[#This Row],[Birthday]],12 * (2024 - YEAR(tblBdays[[#This Row],[Birthday]])))</f>
        <v>45380</v>
      </c>
      <c r="E258" s="282" t="b">
        <f>ISNUMBER(tblBdays[[#This Row],[Birthday 2024]])</f>
        <v>1</v>
      </c>
      <c r="F258" s="98" cm="1">
        <f t="array" ref="F2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58" s="98" t="b">
        <f>tblBdays[[#This Row],[3rdTuesdayInMonth]]=tblBdays[[#This Row],[Birthday 2024]]</f>
        <v>0</v>
      </c>
      <c r="H258" s="284">
        <f>WEEKDAY(tblBdays[[#This Row],[3rdTuesdayInMonth]],2)</f>
        <v>2</v>
      </c>
      <c r="I258" s="289">
        <f>LOOKUP(tblBdays[[#This Row],[Birthday 2024]],tblPeriods[Period])</f>
        <v>45375</v>
      </c>
      <c r="J258" s="316" t="b">
        <f>tblBdays[[#This Row],[Birthday 2024]] &gt;= EOMONTH(tblBdays[[#This Row],[Birthday 2024]],0) - 4</f>
        <v>1</v>
      </c>
      <c r="K258" s="317" t="b">
        <f>DAY(DATE(YEAR(tblBdays[[#This Row],[Birthday 2024]]),MONTH(tblBdays[[#This Row],[Birthday 2024]]) + 6,DAY(tblBdays[[#This Row],[Birthday 2024]]))) = DAY(tblBdays[[#This Row],[Birthday 2024]])</f>
        <v>1</v>
      </c>
    </row>
    <row r="259" spans="2:11" ht="23.25" customHeight="1">
      <c r="B259" s="61" t="s">
        <v>293</v>
      </c>
      <c r="C259" s="98">
        <v>37244</v>
      </c>
      <c r="D259" s="98">
        <f>EDATE(tblBdays[[#This Row],[Birthday]],12 * (2024 - YEAR(tblBdays[[#This Row],[Birthday]])))</f>
        <v>45645</v>
      </c>
      <c r="E259" s="282" t="b">
        <f>ISNUMBER(tblBdays[[#This Row],[Birthday 2024]])</f>
        <v>1</v>
      </c>
      <c r="F259" s="98" cm="1">
        <f t="array" ref="F2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59" s="98" t="b">
        <f>tblBdays[[#This Row],[3rdTuesdayInMonth]]=tblBdays[[#This Row],[Birthday 2024]]</f>
        <v>0</v>
      </c>
      <c r="H259" s="284">
        <f>WEEKDAY(tblBdays[[#This Row],[3rdTuesdayInMonth]],2)</f>
        <v>2</v>
      </c>
      <c r="I259" s="289">
        <f>LOOKUP(tblBdays[[#This Row],[Birthday 2024]],tblPeriods[Period])</f>
        <v>45641</v>
      </c>
      <c r="J259" s="316" t="b">
        <f>tblBdays[[#This Row],[Birthday 2024]] &gt;= EOMONTH(tblBdays[[#This Row],[Birthday 2024]],0) - 4</f>
        <v>0</v>
      </c>
      <c r="K259" s="317" t="b">
        <f>DAY(DATE(YEAR(tblBdays[[#This Row],[Birthday 2024]]),MONTH(tblBdays[[#This Row],[Birthday 2024]]) + 6,DAY(tblBdays[[#This Row],[Birthday 2024]]))) = DAY(tblBdays[[#This Row],[Birthday 2024]])</f>
        <v>1</v>
      </c>
    </row>
    <row r="260" spans="2:11" ht="23.25" customHeight="1">
      <c r="B260" s="61" t="s">
        <v>294</v>
      </c>
      <c r="C260" s="98">
        <v>38088</v>
      </c>
      <c r="D260" s="98">
        <f>EDATE(tblBdays[[#This Row],[Birthday]],12 * (2024 - YEAR(tblBdays[[#This Row],[Birthday]])))</f>
        <v>45393</v>
      </c>
      <c r="E260" s="282" t="b">
        <f>ISNUMBER(tblBdays[[#This Row],[Birthday 2024]])</f>
        <v>1</v>
      </c>
      <c r="F260" s="98" cm="1">
        <f t="array" ref="F2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60" s="98" t="b">
        <f>tblBdays[[#This Row],[3rdTuesdayInMonth]]=tblBdays[[#This Row],[Birthday 2024]]</f>
        <v>0</v>
      </c>
      <c r="H260" s="284">
        <f>WEEKDAY(tblBdays[[#This Row],[3rdTuesdayInMonth]],2)</f>
        <v>2</v>
      </c>
      <c r="I260" s="289">
        <f>LOOKUP(tblBdays[[#This Row],[Birthday 2024]],tblPeriods[Period])</f>
        <v>45389</v>
      </c>
      <c r="J260" s="316" t="b">
        <f>tblBdays[[#This Row],[Birthday 2024]] &gt;= EOMONTH(tblBdays[[#This Row],[Birthday 2024]],0) - 4</f>
        <v>0</v>
      </c>
      <c r="K260" s="317" t="b">
        <f>DAY(DATE(YEAR(tblBdays[[#This Row],[Birthday 2024]]),MONTH(tblBdays[[#This Row],[Birthday 2024]]) + 6,DAY(tblBdays[[#This Row],[Birthday 2024]]))) = DAY(tblBdays[[#This Row],[Birthday 2024]])</f>
        <v>1</v>
      </c>
    </row>
    <row r="261" spans="2:11" ht="23.25" customHeight="1">
      <c r="B261" s="61" t="s">
        <v>295</v>
      </c>
      <c r="C261" s="98">
        <v>38327</v>
      </c>
      <c r="D261" s="98">
        <f>EDATE(tblBdays[[#This Row],[Birthday]],12 * (2024 - YEAR(tblBdays[[#This Row],[Birthday]])))</f>
        <v>45632</v>
      </c>
      <c r="E261" s="282" t="b">
        <f>ISNUMBER(tblBdays[[#This Row],[Birthday 2024]])</f>
        <v>1</v>
      </c>
      <c r="F261" s="98" cm="1">
        <f t="array" ref="F2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61" s="98" t="b">
        <f>tblBdays[[#This Row],[3rdTuesdayInMonth]]=tblBdays[[#This Row],[Birthday 2024]]</f>
        <v>0</v>
      </c>
      <c r="H261" s="284">
        <f>WEEKDAY(tblBdays[[#This Row],[3rdTuesdayInMonth]],2)</f>
        <v>2</v>
      </c>
      <c r="I261" s="289">
        <f>LOOKUP(tblBdays[[#This Row],[Birthday 2024]],tblPeriods[Period])</f>
        <v>45627</v>
      </c>
      <c r="J261" s="316" t="b">
        <f>tblBdays[[#This Row],[Birthday 2024]] &gt;= EOMONTH(tblBdays[[#This Row],[Birthday 2024]],0) - 4</f>
        <v>0</v>
      </c>
      <c r="K261" s="317" t="b">
        <f>DAY(DATE(YEAR(tblBdays[[#This Row],[Birthday 2024]]),MONTH(tblBdays[[#This Row],[Birthday 2024]]) + 6,DAY(tblBdays[[#This Row],[Birthday 2024]]))) = DAY(tblBdays[[#This Row],[Birthday 2024]])</f>
        <v>1</v>
      </c>
    </row>
    <row r="262" spans="2:11" ht="23.25" customHeight="1">
      <c r="B262" s="61" t="s">
        <v>296</v>
      </c>
      <c r="C262" s="98">
        <v>37411</v>
      </c>
      <c r="D262" s="98">
        <f>EDATE(tblBdays[[#This Row],[Birthday]],12 * (2024 - YEAR(tblBdays[[#This Row],[Birthday]])))</f>
        <v>45447</v>
      </c>
      <c r="E262" s="282" t="b">
        <f>ISNUMBER(tblBdays[[#This Row],[Birthday 2024]])</f>
        <v>1</v>
      </c>
      <c r="F262" s="98" cm="1">
        <f t="array" ref="F2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62" s="98" t="b">
        <f>tblBdays[[#This Row],[3rdTuesdayInMonth]]=tblBdays[[#This Row],[Birthday 2024]]</f>
        <v>0</v>
      </c>
      <c r="H262" s="284">
        <f>WEEKDAY(tblBdays[[#This Row],[3rdTuesdayInMonth]],2)</f>
        <v>2</v>
      </c>
      <c r="I262" s="289">
        <f>LOOKUP(tblBdays[[#This Row],[Birthday 2024]],tblPeriods[Period])</f>
        <v>45445</v>
      </c>
      <c r="J262" s="316" t="b">
        <f>tblBdays[[#This Row],[Birthday 2024]] &gt;= EOMONTH(tblBdays[[#This Row],[Birthday 2024]],0) - 4</f>
        <v>0</v>
      </c>
      <c r="K262" s="317" t="b">
        <f>DAY(DATE(YEAR(tblBdays[[#This Row],[Birthday 2024]]),MONTH(tblBdays[[#This Row],[Birthday 2024]]) + 6,DAY(tblBdays[[#This Row],[Birthday 2024]]))) = DAY(tblBdays[[#This Row],[Birthday 2024]])</f>
        <v>1</v>
      </c>
    </row>
    <row r="263" spans="2:11" ht="23.25" customHeight="1">
      <c r="B263" s="61" t="s">
        <v>297</v>
      </c>
      <c r="C263" s="98">
        <v>38286</v>
      </c>
      <c r="D263" s="98">
        <f>EDATE(tblBdays[[#This Row],[Birthday]],12 * (2024 - YEAR(tblBdays[[#This Row],[Birthday]])))</f>
        <v>45591</v>
      </c>
      <c r="E263" s="282" t="b">
        <f>ISNUMBER(tblBdays[[#This Row],[Birthday 2024]])</f>
        <v>1</v>
      </c>
      <c r="F263" s="98" cm="1">
        <f t="array" ref="F2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63" s="98" t="b">
        <f>tblBdays[[#This Row],[3rdTuesdayInMonth]]=tblBdays[[#This Row],[Birthday 2024]]</f>
        <v>0</v>
      </c>
      <c r="H263" s="284">
        <f>WEEKDAY(tblBdays[[#This Row],[3rdTuesdayInMonth]],2)</f>
        <v>2</v>
      </c>
      <c r="I263" s="289">
        <f>LOOKUP(tblBdays[[#This Row],[Birthday 2024]],tblPeriods[Period])</f>
        <v>45585</v>
      </c>
      <c r="J263" s="316" t="b">
        <f>tblBdays[[#This Row],[Birthday 2024]] &gt;= EOMONTH(tblBdays[[#This Row],[Birthday 2024]],0) - 4</f>
        <v>0</v>
      </c>
      <c r="K263" s="317" t="b">
        <f>DAY(DATE(YEAR(tblBdays[[#This Row],[Birthday 2024]]),MONTH(tblBdays[[#This Row],[Birthday 2024]]) + 6,DAY(tblBdays[[#This Row],[Birthday 2024]]))) = DAY(tblBdays[[#This Row],[Birthday 2024]])</f>
        <v>1</v>
      </c>
    </row>
    <row r="264" spans="2:11" ht="23.25" customHeight="1">
      <c r="B264" s="61" t="s">
        <v>298</v>
      </c>
      <c r="C264" s="98">
        <v>37072</v>
      </c>
      <c r="D264" s="98">
        <f>EDATE(tblBdays[[#This Row],[Birthday]],12 * (2024 - YEAR(tblBdays[[#This Row],[Birthday]])))</f>
        <v>45473</v>
      </c>
      <c r="E264" s="282" t="b">
        <f>ISNUMBER(tblBdays[[#This Row],[Birthday 2024]])</f>
        <v>1</v>
      </c>
      <c r="F264" s="98" cm="1">
        <f t="array" ref="F2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64" s="98" t="b">
        <f>tblBdays[[#This Row],[3rdTuesdayInMonth]]=tblBdays[[#This Row],[Birthday 2024]]</f>
        <v>0</v>
      </c>
      <c r="H264" s="284">
        <f>WEEKDAY(tblBdays[[#This Row],[3rdTuesdayInMonth]],2)</f>
        <v>2</v>
      </c>
      <c r="I264" s="289">
        <f>LOOKUP(tblBdays[[#This Row],[Birthday 2024]],tblPeriods[Period])</f>
        <v>45473</v>
      </c>
      <c r="J264" s="316" t="b">
        <f>tblBdays[[#This Row],[Birthday 2024]] &gt;= EOMONTH(tblBdays[[#This Row],[Birthday 2024]],0) - 4</f>
        <v>1</v>
      </c>
      <c r="K264" s="317" t="b">
        <f>DAY(DATE(YEAR(tblBdays[[#This Row],[Birthday 2024]]),MONTH(tblBdays[[#This Row],[Birthday 2024]]) + 6,DAY(tblBdays[[#This Row],[Birthday 2024]]))) = DAY(tblBdays[[#This Row],[Birthday 2024]])</f>
        <v>1</v>
      </c>
    </row>
    <row r="265" spans="2:11" ht="23.25" customHeight="1">
      <c r="B265" s="61" t="s">
        <v>299</v>
      </c>
      <c r="C265" s="98">
        <v>37668</v>
      </c>
      <c r="D265" s="98">
        <f>EDATE(tblBdays[[#This Row],[Birthday]],12 * (2024 - YEAR(tblBdays[[#This Row],[Birthday]])))</f>
        <v>45338</v>
      </c>
      <c r="E265" s="282" t="b">
        <f>ISNUMBER(tblBdays[[#This Row],[Birthday 2024]])</f>
        <v>1</v>
      </c>
      <c r="F265" s="98" cm="1">
        <f t="array" ref="F2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65" s="98" t="b">
        <f>tblBdays[[#This Row],[3rdTuesdayInMonth]]=tblBdays[[#This Row],[Birthday 2024]]</f>
        <v>0</v>
      </c>
      <c r="H265" s="284">
        <f>WEEKDAY(tblBdays[[#This Row],[3rdTuesdayInMonth]],2)</f>
        <v>2</v>
      </c>
      <c r="I265" s="289">
        <f>LOOKUP(tblBdays[[#This Row],[Birthday 2024]],tblPeriods[Period])</f>
        <v>45333</v>
      </c>
      <c r="J265" s="316" t="b">
        <f>tblBdays[[#This Row],[Birthday 2024]] &gt;= EOMONTH(tblBdays[[#This Row],[Birthday 2024]],0) - 4</f>
        <v>0</v>
      </c>
      <c r="K265" s="317" t="b">
        <f>DAY(DATE(YEAR(tblBdays[[#This Row],[Birthday 2024]]),MONTH(tblBdays[[#This Row],[Birthday 2024]]) + 6,DAY(tblBdays[[#This Row],[Birthday 2024]]))) = DAY(tblBdays[[#This Row],[Birthday 2024]])</f>
        <v>1</v>
      </c>
    </row>
    <row r="266" spans="2:11" ht="23.25" customHeight="1">
      <c r="B266" s="61" t="s">
        <v>300</v>
      </c>
      <c r="C266" s="98">
        <v>37427</v>
      </c>
      <c r="D266" s="98">
        <f>EDATE(tblBdays[[#This Row],[Birthday]],12 * (2024 - YEAR(tblBdays[[#This Row],[Birthday]])))</f>
        <v>45463</v>
      </c>
      <c r="E266" s="282" t="b">
        <f>ISNUMBER(tblBdays[[#This Row],[Birthday 2024]])</f>
        <v>1</v>
      </c>
      <c r="F266" s="98" cm="1">
        <f t="array" ref="F2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66" s="98" t="b">
        <f>tblBdays[[#This Row],[3rdTuesdayInMonth]]=tblBdays[[#This Row],[Birthday 2024]]</f>
        <v>0</v>
      </c>
      <c r="H266" s="284">
        <f>WEEKDAY(tblBdays[[#This Row],[3rdTuesdayInMonth]],2)</f>
        <v>2</v>
      </c>
      <c r="I266" s="289">
        <f>LOOKUP(tblBdays[[#This Row],[Birthday 2024]],tblPeriods[Period])</f>
        <v>45459</v>
      </c>
      <c r="J266" s="316" t="b">
        <f>tblBdays[[#This Row],[Birthday 2024]] &gt;= EOMONTH(tblBdays[[#This Row],[Birthday 2024]],0) - 4</f>
        <v>0</v>
      </c>
      <c r="K266" s="317" t="b">
        <f>DAY(DATE(YEAR(tblBdays[[#This Row],[Birthday 2024]]),MONTH(tblBdays[[#This Row],[Birthday 2024]]) + 6,DAY(tblBdays[[#This Row],[Birthday 2024]]))) = DAY(tblBdays[[#This Row],[Birthday 2024]])</f>
        <v>1</v>
      </c>
    </row>
    <row r="267" spans="2:11" ht="23.25" customHeight="1">
      <c r="B267" s="61" t="s">
        <v>301</v>
      </c>
      <c r="C267" s="98">
        <v>38176</v>
      </c>
      <c r="D267" s="98">
        <f>EDATE(tblBdays[[#This Row],[Birthday]],12 * (2024 - YEAR(tblBdays[[#This Row],[Birthday]])))</f>
        <v>45481</v>
      </c>
      <c r="E267" s="282" t="b">
        <f>ISNUMBER(tblBdays[[#This Row],[Birthday 2024]])</f>
        <v>1</v>
      </c>
      <c r="F267" s="98" cm="1">
        <f t="array" ref="F2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267" s="98" t="b">
        <f>tblBdays[[#This Row],[3rdTuesdayInMonth]]=tblBdays[[#This Row],[Birthday 2024]]</f>
        <v>0</v>
      </c>
      <c r="H267" s="284">
        <f>WEEKDAY(tblBdays[[#This Row],[3rdTuesdayInMonth]],2)</f>
        <v>2</v>
      </c>
      <c r="I267" s="289">
        <f>LOOKUP(tblBdays[[#This Row],[Birthday 2024]],tblPeriods[Period])</f>
        <v>45480</v>
      </c>
      <c r="J267" s="316" t="b">
        <f>tblBdays[[#This Row],[Birthday 2024]] &gt;= EOMONTH(tblBdays[[#This Row],[Birthday 2024]],0) - 4</f>
        <v>0</v>
      </c>
      <c r="K267" s="317" t="b">
        <f>DAY(DATE(YEAR(tblBdays[[#This Row],[Birthday 2024]]),MONTH(tblBdays[[#This Row],[Birthday 2024]]) + 6,DAY(tblBdays[[#This Row],[Birthday 2024]]))) = DAY(tblBdays[[#This Row],[Birthday 2024]])</f>
        <v>1</v>
      </c>
    </row>
    <row r="268" spans="2:11" ht="23.25" customHeight="1">
      <c r="B268" s="61" t="s">
        <v>302</v>
      </c>
      <c r="C268" s="98">
        <v>36898</v>
      </c>
      <c r="D268" s="98">
        <f>EDATE(tblBdays[[#This Row],[Birthday]],12 * (2024 - YEAR(tblBdays[[#This Row],[Birthday]])))</f>
        <v>45298</v>
      </c>
      <c r="E268" s="282" t="b">
        <f>ISNUMBER(tblBdays[[#This Row],[Birthday 2024]])</f>
        <v>1</v>
      </c>
      <c r="F268" s="98" cm="1">
        <f t="array" ref="F2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68" s="98" t="b">
        <f>tblBdays[[#This Row],[3rdTuesdayInMonth]]=tblBdays[[#This Row],[Birthday 2024]]</f>
        <v>0</v>
      </c>
      <c r="H268" s="284">
        <f>WEEKDAY(tblBdays[[#This Row],[3rdTuesdayInMonth]],2)</f>
        <v>2</v>
      </c>
      <c r="I268" s="289">
        <f>LOOKUP(tblBdays[[#This Row],[Birthday 2024]],tblPeriods[Period])</f>
        <v>45298</v>
      </c>
      <c r="J268" s="316" t="b">
        <f>tblBdays[[#This Row],[Birthday 2024]] &gt;= EOMONTH(tblBdays[[#This Row],[Birthday 2024]],0) - 4</f>
        <v>0</v>
      </c>
      <c r="K268" s="317" t="b">
        <f>DAY(DATE(YEAR(tblBdays[[#This Row],[Birthday 2024]]),MONTH(tblBdays[[#This Row],[Birthday 2024]]) + 6,DAY(tblBdays[[#This Row],[Birthday 2024]]))) = DAY(tblBdays[[#This Row],[Birthday 2024]])</f>
        <v>1</v>
      </c>
    </row>
    <row r="269" spans="2:11" ht="23.25" customHeight="1">
      <c r="B269" s="61" t="s">
        <v>303</v>
      </c>
      <c r="C269" s="98">
        <v>37059</v>
      </c>
      <c r="D269" s="98">
        <f>EDATE(tblBdays[[#This Row],[Birthday]],12 * (2024 - YEAR(tblBdays[[#This Row],[Birthday]])))</f>
        <v>45460</v>
      </c>
      <c r="E269" s="282" t="b">
        <f>ISNUMBER(tblBdays[[#This Row],[Birthday 2024]])</f>
        <v>1</v>
      </c>
      <c r="F269" s="98" cm="1">
        <f t="array" ref="F2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69" s="98" t="b">
        <f>tblBdays[[#This Row],[3rdTuesdayInMonth]]=tblBdays[[#This Row],[Birthday 2024]]</f>
        <v>0</v>
      </c>
      <c r="H269" s="284">
        <f>WEEKDAY(tblBdays[[#This Row],[3rdTuesdayInMonth]],2)</f>
        <v>2</v>
      </c>
      <c r="I269" s="289">
        <f>LOOKUP(tblBdays[[#This Row],[Birthday 2024]],tblPeriods[Period])</f>
        <v>45459</v>
      </c>
      <c r="J269" s="316" t="b">
        <f>tblBdays[[#This Row],[Birthday 2024]] &gt;= EOMONTH(tblBdays[[#This Row],[Birthday 2024]],0) - 4</f>
        <v>0</v>
      </c>
      <c r="K269" s="317" t="b">
        <f>DAY(DATE(YEAR(tblBdays[[#This Row],[Birthday 2024]]),MONTH(tblBdays[[#This Row],[Birthday 2024]]) + 6,DAY(tblBdays[[#This Row],[Birthday 2024]]))) = DAY(tblBdays[[#This Row],[Birthday 2024]])</f>
        <v>1</v>
      </c>
    </row>
    <row r="270" spans="2:11" ht="23.25" customHeight="1">
      <c r="B270" s="61" t="s">
        <v>304</v>
      </c>
      <c r="C270" s="98">
        <v>37800</v>
      </c>
      <c r="D270" s="98">
        <f>EDATE(tblBdays[[#This Row],[Birthday]],12 * (2024 - YEAR(tblBdays[[#This Row],[Birthday]])))</f>
        <v>45471</v>
      </c>
      <c r="E270" s="282" t="b">
        <f>ISNUMBER(tblBdays[[#This Row],[Birthday 2024]])</f>
        <v>1</v>
      </c>
      <c r="F270" s="98" cm="1">
        <f t="array" ref="F2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70" s="98" t="b">
        <f>tblBdays[[#This Row],[3rdTuesdayInMonth]]=tblBdays[[#This Row],[Birthday 2024]]</f>
        <v>0</v>
      </c>
      <c r="H270" s="284">
        <f>WEEKDAY(tblBdays[[#This Row],[3rdTuesdayInMonth]],2)</f>
        <v>2</v>
      </c>
      <c r="I270" s="289">
        <f>LOOKUP(tblBdays[[#This Row],[Birthday 2024]],tblPeriods[Period])</f>
        <v>45466</v>
      </c>
      <c r="J270" s="316" t="b">
        <f>tblBdays[[#This Row],[Birthday 2024]] &gt;= EOMONTH(tblBdays[[#This Row],[Birthday 2024]],0) - 4</f>
        <v>1</v>
      </c>
      <c r="K270" s="317" t="b">
        <f>DAY(DATE(YEAR(tblBdays[[#This Row],[Birthday 2024]]),MONTH(tblBdays[[#This Row],[Birthday 2024]]) + 6,DAY(tblBdays[[#This Row],[Birthday 2024]]))) = DAY(tblBdays[[#This Row],[Birthday 2024]])</f>
        <v>1</v>
      </c>
    </row>
    <row r="271" spans="2:11" ht="23.25" customHeight="1">
      <c r="B271" s="61" t="s">
        <v>305</v>
      </c>
      <c r="C271" s="98">
        <v>38261</v>
      </c>
      <c r="D271" s="98">
        <f>EDATE(tblBdays[[#This Row],[Birthday]],12 * (2024 - YEAR(tblBdays[[#This Row],[Birthday]])))</f>
        <v>45566</v>
      </c>
      <c r="E271" s="282" t="b">
        <f>ISNUMBER(tblBdays[[#This Row],[Birthday 2024]])</f>
        <v>1</v>
      </c>
      <c r="F271" s="98" cm="1">
        <f t="array" ref="F2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71" s="98" t="b">
        <f>tblBdays[[#This Row],[3rdTuesdayInMonth]]=tblBdays[[#This Row],[Birthday 2024]]</f>
        <v>0</v>
      </c>
      <c r="H271" s="284">
        <f>WEEKDAY(tblBdays[[#This Row],[3rdTuesdayInMonth]],2)</f>
        <v>2</v>
      </c>
      <c r="I271" s="289">
        <f>LOOKUP(tblBdays[[#This Row],[Birthday 2024]],tblPeriods[Period])</f>
        <v>45564</v>
      </c>
      <c r="J271" s="316" t="b">
        <f>tblBdays[[#This Row],[Birthday 2024]] &gt;= EOMONTH(tblBdays[[#This Row],[Birthday 2024]],0) - 4</f>
        <v>0</v>
      </c>
      <c r="K271" s="317" t="b">
        <f>DAY(DATE(YEAR(tblBdays[[#This Row],[Birthday 2024]]),MONTH(tblBdays[[#This Row],[Birthday 2024]]) + 6,DAY(tblBdays[[#This Row],[Birthday 2024]]))) = DAY(tblBdays[[#This Row],[Birthday 2024]])</f>
        <v>1</v>
      </c>
    </row>
    <row r="272" spans="2:11" ht="23.25" customHeight="1">
      <c r="B272" s="61" t="s">
        <v>306</v>
      </c>
      <c r="C272" s="98">
        <v>38316</v>
      </c>
      <c r="D272" s="98">
        <f>EDATE(tblBdays[[#This Row],[Birthday]],12 * (2024 - YEAR(tblBdays[[#This Row],[Birthday]])))</f>
        <v>45621</v>
      </c>
      <c r="E272" s="282" t="b">
        <f>ISNUMBER(tblBdays[[#This Row],[Birthday 2024]])</f>
        <v>1</v>
      </c>
      <c r="F272" s="98" cm="1">
        <f t="array" ref="F2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272" s="98" t="b">
        <f>tblBdays[[#This Row],[3rdTuesdayInMonth]]=tblBdays[[#This Row],[Birthday 2024]]</f>
        <v>0</v>
      </c>
      <c r="H272" s="284">
        <f>WEEKDAY(tblBdays[[#This Row],[3rdTuesdayInMonth]],2)</f>
        <v>2</v>
      </c>
      <c r="I272" s="289">
        <f>LOOKUP(tblBdays[[#This Row],[Birthday 2024]],tblPeriods[Period])</f>
        <v>45620</v>
      </c>
      <c r="J272" s="316" t="b">
        <f>tblBdays[[#This Row],[Birthday 2024]] &gt;= EOMONTH(tblBdays[[#This Row],[Birthday 2024]],0) - 4</f>
        <v>0</v>
      </c>
      <c r="K272" s="317" t="b">
        <f>DAY(DATE(YEAR(tblBdays[[#This Row],[Birthday 2024]]),MONTH(tblBdays[[#This Row],[Birthday 2024]]) + 6,DAY(tblBdays[[#This Row],[Birthday 2024]]))) = DAY(tblBdays[[#This Row],[Birthday 2024]])</f>
        <v>1</v>
      </c>
    </row>
    <row r="273" spans="2:11" ht="23.25" customHeight="1">
      <c r="B273" s="61" t="s">
        <v>307</v>
      </c>
      <c r="C273" s="98">
        <v>37869</v>
      </c>
      <c r="D273" s="98">
        <f>EDATE(tblBdays[[#This Row],[Birthday]],12 * (2024 - YEAR(tblBdays[[#This Row],[Birthday]])))</f>
        <v>45540</v>
      </c>
      <c r="E273" s="282" t="b">
        <f>ISNUMBER(tblBdays[[#This Row],[Birthday 2024]])</f>
        <v>1</v>
      </c>
      <c r="F273" s="98" cm="1">
        <f t="array" ref="F2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73" s="98" t="b">
        <f>tblBdays[[#This Row],[3rdTuesdayInMonth]]=tblBdays[[#This Row],[Birthday 2024]]</f>
        <v>0</v>
      </c>
      <c r="H273" s="284">
        <f>WEEKDAY(tblBdays[[#This Row],[3rdTuesdayInMonth]],2)</f>
        <v>2</v>
      </c>
      <c r="I273" s="289">
        <f>LOOKUP(tblBdays[[#This Row],[Birthday 2024]],tblPeriods[Period])</f>
        <v>45536</v>
      </c>
      <c r="J273" s="316" t="b">
        <f>tblBdays[[#This Row],[Birthday 2024]] &gt;= EOMONTH(tblBdays[[#This Row],[Birthday 2024]],0) - 4</f>
        <v>0</v>
      </c>
      <c r="K273" s="317" t="b">
        <f>DAY(DATE(YEAR(tblBdays[[#This Row],[Birthday 2024]]),MONTH(tblBdays[[#This Row],[Birthday 2024]]) + 6,DAY(tblBdays[[#This Row],[Birthday 2024]]))) = DAY(tblBdays[[#This Row],[Birthday 2024]])</f>
        <v>1</v>
      </c>
    </row>
    <row r="274" spans="2:11" ht="23.25" customHeight="1">
      <c r="B274" s="61" t="s">
        <v>308</v>
      </c>
      <c r="C274" s="98">
        <v>37432</v>
      </c>
      <c r="D274" s="98">
        <f>EDATE(tblBdays[[#This Row],[Birthday]],12 * (2024 - YEAR(tblBdays[[#This Row],[Birthday]])))</f>
        <v>45468</v>
      </c>
      <c r="E274" s="282" t="b">
        <f>ISNUMBER(tblBdays[[#This Row],[Birthday 2024]])</f>
        <v>1</v>
      </c>
      <c r="F274" s="98" cm="1">
        <f t="array" ref="F2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74" s="98" t="b">
        <f>tblBdays[[#This Row],[3rdTuesdayInMonth]]=tblBdays[[#This Row],[Birthday 2024]]</f>
        <v>0</v>
      </c>
      <c r="H274" s="284">
        <f>WEEKDAY(tblBdays[[#This Row],[3rdTuesdayInMonth]],2)</f>
        <v>2</v>
      </c>
      <c r="I274" s="289">
        <f>LOOKUP(tblBdays[[#This Row],[Birthday 2024]],tblPeriods[Period])</f>
        <v>45466</v>
      </c>
      <c r="J274" s="316" t="b">
        <f>tblBdays[[#This Row],[Birthday 2024]] &gt;= EOMONTH(tblBdays[[#This Row],[Birthday 2024]],0) - 4</f>
        <v>0</v>
      </c>
      <c r="K274" s="317" t="b">
        <f>DAY(DATE(YEAR(tblBdays[[#This Row],[Birthday 2024]]),MONTH(tblBdays[[#This Row],[Birthday 2024]]) + 6,DAY(tblBdays[[#This Row],[Birthday 2024]]))) = DAY(tblBdays[[#This Row],[Birthday 2024]])</f>
        <v>1</v>
      </c>
    </row>
    <row r="275" spans="2:11" ht="23.25" customHeight="1">
      <c r="B275" s="61" t="s">
        <v>309</v>
      </c>
      <c r="C275" s="98">
        <v>37140</v>
      </c>
      <c r="D275" s="98">
        <f>EDATE(tblBdays[[#This Row],[Birthday]],12 * (2024 - YEAR(tblBdays[[#This Row],[Birthday]])))</f>
        <v>45541</v>
      </c>
      <c r="E275" s="282" t="b">
        <f>ISNUMBER(tblBdays[[#This Row],[Birthday 2024]])</f>
        <v>1</v>
      </c>
      <c r="F275" s="98" cm="1">
        <f t="array" ref="F2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275" s="98" t="b">
        <f>tblBdays[[#This Row],[3rdTuesdayInMonth]]=tblBdays[[#This Row],[Birthday 2024]]</f>
        <v>0</v>
      </c>
      <c r="H275" s="284">
        <f>WEEKDAY(tblBdays[[#This Row],[3rdTuesdayInMonth]],2)</f>
        <v>2</v>
      </c>
      <c r="I275" s="289">
        <f>LOOKUP(tblBdays[[#This Row],[Birthday 2024]],tblPeriods[Period])</f>
        <v>45536</v>
      </c>
      <c r="J275" s="316" t="b">
        <f>tblBdays[[#This Row],[Birthday 2024]] &gt;= EOMONTH(tblBdays[[#This Row],[Birthday 2024]],0) - 4</f>
        <v>0</v>
      </c>
      <c r="K275" s="317" t="b">
        <f>DAY(DATE(YEAR(tblBdays[[#This Row],[Birthday 2024]]),MONTH(tblBdays[[#This Row],[Birthday 2024]]) + 6,DAY(tblBdays[[#This Row],[Birthday 2024]]))) = DAY(tblBdays[[#This Row],[Birthday 2024]])</f>
        <v>1</v>
      </c>
    </row>
    <row r="276" spans="2:11" ht="23.25" customHeight="1">
      <c r="B276" s="61" t="s">
        <v>310</v>
      </c>
      <c r="C276" s="98">
        <v>38323</v>
      </c>
      <c r="D276" s="98">
        <f>EDATE(tblBdays[[#This Row],[Birthday]],12 * (2024 - YEAR(tblBdays[[#This Row],[Birthday]])))</f>
        <v>45628</v>
      </c>
      <c r="E276" s="282" t="b">
        <f>ISNUMBER(tblBdays[[#This Row],[Birthday 2024]])</f>
        <v>1</v>
      </c>
      <c r="F276" s="98" cm="1">
        <f t="array" ref="F2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76" s="98" t="b">
        <f>tblBdays[[#This Row],[3rdTuesdayInMonth]]=tblBdays[[#This Row],[Birthday 2024]]</f>
        <v>0</v>
      </c>
      <c r="H276" s="284">
        <f>WEEKDAY(tblBdays[[#This Row],[3rdTuesdayInMonth]],2)</f>
        <v>2</v>
      </c>
      <c r="I276" s="289">
        <f>LOOKUP(tblBdays[[#This Row],[Birthday 2024]],tblPeriods[Period])</f>
        <v>45627</v>
      </c>
      <c r="J276" s="316" t="b">
        <f>tblBdays[[#This Row],[Birthday 2024]] &gt;= EOMONTH(tblBdays[[#This Row],[Birthday 2024]],0) - 4</f>
        <v>0</v>
      </c>
      <c r="K276" s="317" t="b">
        <f>DAY(DATE(YEAR(tblBdays[[#This Row],[Birthday 2024]]),MONTH(tblBdays[[#This Row],[Birthday 2024]]) + 6,DAY(tblBdays[[#This Row],[Birthday 2024]]))) = DAY(tblBdays[[#This Row],[Birthday 2024]])</f>
        <v>1</v>
      </c>
    </row>
    <row r="277" spans="2:11" ht="23.25" customHeight="1">
      <c r="B277" s="61" t="s">
        <v>311</v>
      </c>
      <c r="C277" s="98">
        <v>37399</v>
      </c>
      <c r="D277" s="98">
        <f>EDATE(tblBdays[[#This Row],[Birthday]],12 * (2024 - YEAR(tblBdays[[#This Row],[Birthday]])))</f>
        <v>45435</v>
      </c>
      <c r="E277" s="282" t="b">
        <f>ISNUMBER(tblBdays[[#This Row],[Birthday 2024]])</f>
        <v>1</v>
      </c>
      <c r="F277" s="98" cm="1">
        <f t="array" ref="F2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277" s="98" t="b">
        <f>tblBdays[[#This Row],[3rdTuesdayInMonth]]=tblBdays[[#This Row],[Birthday 2024]]</f>
        <v>0</v>
      </c>
      <c r="H277" s="284">
        <f>WEEKDAY(tblBdays[[#This Row],[3rdTuesdayInMonth]],2)</f>
        <v>2</v>
      </c>
      <c r="I277" s="289">
        <f>LOOKUP(tblBdays[[#This Row],[Birthday 2024]],tblPeriods[Period])</f>
        <v>45431</v>
      </c>
      <c r="J277" s="316" t="b">
        <f>tblBdays[[#This Row],[Birthday 2024]] &gt;= EOMONTH(tblBdays[[#This Row],[Birthday 2024]],0) - 4</f>
        <v>0</v>
      </c>
      <c r="K277" s="317" t="b">
        <f>DAY(DATE(YEAR(tblBdays[[#This Row],[Birthday 2024]]),MONTH(tblBdays[[#This Row],[Birthday 2024]]) + 6,DAY(tblBdays[[#This Row],[Birthday 2024]]))) = DAY(tblBdays[[#This Row],[Birthday 2024]])</f>
        <v>1</v>
      </c>
    </row>
    <row r="278" spans="2:11" ht="23.25" customHeight="1">
      <c r="B278" s="61" t="s">
        <v>312</v>
      </c>
      <c r="C278" s="98">
        <v>38277</v>
      </c>
      <c r="D278" s="98">
        <f>EDATE(tblBdays[[#This Row],[Birthday]],12 * (2024 - YEAR(tblBdays[[#This Row],[Birthday]])))</f>
        <v>45582</v>
      </c>
      <c r="E278" s="282" t="b">
        <f>ISNUMBER(tblBdays[[#This Row],[Birthday 2024]])</f>
        <v>1</v>
      </c>
      <c r="F278" s="98" cm="1">
        <f t="array" ref="F2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78" s="98" t="b">
        <f>tblBdays[[#This Row],[3rdTuesdayInMonth]]=tblBdays[[#This Row],[Birthday 2024]]</f>
        <v>0</v>
      </c>
      <c r="H278" s="284">
        <f>WEEKDAY(tblBdays[[#This Row],[3rdTuesdayInMonth]],2)</f>
        <v>2</v>
      </c>
      <c r="I278" s="289">
        <f>LOOKUP(tblBdays[[#This Row],[Birthday 2024]],tblPeriods[Period])</f>
        <v>45578</v>
      </c>
      <c r="J278" s="316" t="b">
        <f>tblBdays[[#This Row],[Birthday 2024]] &gt;= EOMONTH(tblBdays[[#This Row],[Birthday 2024]],0) - 4</f>
        <v>0</v>
      </c>
      <c r="K278" s="317" t="b">
        <f>DAY(DATE(YEAR(tblBdays[[#This Row],[Birthday 2024]]),MONTH(tblBdays[[#This Row],[Birthday 2024]]) + 6,DAY(tblBdays[[#This Row],[Birthday 2024]]))) = DAY(tblBdays[[#This Row],[Birthday 2024]])</f>
        <v>1</v>
      </c>
    </row>
    <row r="279" spans="2:11" ht="23.25" customHeight="1">
      <c r="B279" s="61" t="s">
        <v>313</v>
      </c>
      <c r="C279" s="98">
        <v>37776</v>
      </c>
      <c r="D279" s="98">
        <f>EDATE(tblBdays[[#This Row],[Birthday]],12 * (2024 - YEAR(tblBdays[[#This Row],[Birthday]])))</f>
        <v>45447</v>
      </c>
      <c r="E279" s="282" t="b">
        <f>ISNUMBER(tblBdays[[#This Row],[Birthday 2024]])</f>
        <v>1</v>
      </c>
      <c r="F279" s="98" cm="1">
        <f t="array" ref="F2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279" s="98" t="b">
        <f>tblBdays[[#This Row],[3rdTuesdayInMonth]]=tblBdays[[#This Row],[Birthday 2024]]</f>
        <v>0</v>
      </c>
      <c r="H279" s="284">
        <f>WEEKDAY(tblBdays[[#This Row],[3rdTuesdayInMonth]],2)</f>
        <v>2</v>
      </c>
      <c r="I279" s="289">
        <f>LOOKUP(tblBdays[[#This Row],[Birthday 2024]],tblPeriods[Period])</f>
        <v>45445</v>
      </c>
      <c r="J279" s="316" t="b">
        <f>tblBdays[[#This Row],[Birthday 2024]] &gt;= EOMONTH(tblBdays[[#This Row],[Birthday 2024]],0) - 4</f>
        <v>0</v>
      </c>
      <c r="K279" s="317" t="b">
        <f>DAY(DATE(YEAR(tblBdays[[#This Row],[Birthday 2024]]),MONTH(tblBdays[[#This Row],[Birthday 2024]]) + 6,DAY(tblBdays[[#This Row],[Birthday 2024]]))) = DAY(tblBdays[[#This Row],[Birthday 2024]])</f>
        <v>1</v>
      </c>
    </row>
    <row r="280" spans="2:11" ht="23.25" customHeight="1">
      <c r="B280" s="61" t="s">
        <v>314</v>
      </c>
      <c r="C280" s="98">
        <v>38049</v>
      </c>
      <c r="D280" s="98">
        <f>EDATE(tblBdays[[#This Row],[Birthday]],12 * (2024 - YEAR(tblBdays[[#This Row],[Birthday]])))</f>
        <v>45354</v>
      </c>
      <c r="E280" s="282" t="b">
        <f>ISNUMBER(tblBdays[[#This Row],[Birthday 2024]])</f>
        <v>1</v>
      </c>
      <c r="F280" s="98" cm="1">
        <f t="array" ref="F2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80" s="98" t="b">
        <f>tblBdays[[#This Row],[3rdTuesdayInMonth]]=tblBdays[[#This Row],[Birthday 2024]]</f>
        <v>0</v>
      </c>
      <c r="H280" s="284">
        <f>WEEKDAY(tblBdays[[#This Row],[3rdTuesdayInMonth]],2)</f>
        <v>2</v>
      </c>
      <c r="I280" s="289">
        <f>LOOKUP(tblBdays[[#This Row],[Birthday 2024]],tblPeriods[Period])</f>
        <v>45354</v>
      </c>
      <c r="J280" s="316" t="b">
        <f>tblBdays[[#This Row],[Birthday 2024]] &gt;= EOMONTH(tblBdays[[#This Row],[Birthday 2024]],0) - 4</f>
        <v>0</v>
      </c>
      <c r="K280" s="317" t="b">
        <f>DAY(DATE(YEAR(tblBdays[[#This Row],[Birthday 2024]]),MONTH(tblBdays[[#This Row],[Birthday 2024]]) + 6,DAY(tblBdays[[#This Row],[Birthday 2024]]))) = DAY(tblBdays[[#This Row],[Birthday 2024]])</f>
        <v>1</v>
      </c>
    </row>
    <row r="281" spans="2:11" ht="23.25" customHeight="1">
      <c r="B281" s="61" t="s">
        <v>315</v>
      </c>
      <c r="C281" s="98">
        <v>36820</v>
      </c>
      <c r="D281" s="98">
        <f>EDATE(tblBdays[[#This Row],[Birthday]],12 * (2024 - YEAR(tblBdays[[#This Row],[Birthday]])))</f>
        <v>45586</v>
      </c>
      <c r="E281" s="282" t="b">
        <f>ISNUMBER(tblBdays[[#This Row],[Birthday 2024]])</f>
        <v>1</v>
      </c>
      <c r="F281" s="98" cm="1">
        <f t="array" ref="F2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81" s="98" t="b">
        <f>tblBdays[[#This Row],[3rdTuesdayInMonth]]=tblBdays[[#This Row],[Birthday 2024]]</f>
        <v>0</v>
      </c>
      <c r="H281" s="284">
        <f>WEEKDAY(tblBdays[[#This Row],[3rdTuesdayInMonth]],2)</f>
        <v>2</v>
      </c>
      <c r="I281" s="289">
        <f>LOOKUP(tblBdays[[#This Row],[Birthday 2024]],tblPeriods[Period])</f>
        <v>45585</v>
      </c>
      <c r="J281" s="316" t="b">
        <f>tblBdays[[#This Row],[Birthday 2024]] &gt;= EOMONTH(tblBdays[[#This Row],[Birthday 2024]],0) - 4</f>
        <v>0</v>
      </c>
      <c r="K281" s="317" t="b">
        <f>DAY(DATE(YEAR(tblBdays[[#This Row],[Birthday 2024]]),MONTH(tblBdays[[#This Row],[Birthday 2024]]) + 6,DAY(tblBdays[[#This Row],[Birthday 2024]]))) = DAY(tblBdays[[#This Row],[Birthday 2024]])</f>
        <v>1</v>
      </c>
    </row>
    <row r="282" spans="2:11" ht="23.25" customHeight="1">
      <c r="B282" s="61" t="s">
        <v>316</v>
      </c>
      <c r="C282" s="98">
        <v>37285</v>
      </c>
      <c r="D282" s="98">
        <f>EDATE(tblBdays[[#This Row],[Birthday]],12 * (2024 - YEAR(tblBdays[[#This Row],[Birthday]])))</f>
        <v>45320</v>
      </c>
      <c r="E282" s="282" t="b">
        <f>ISNUMBER(tblBdays[[#This Row],[Birthday 2024]])</f>
        <v>1</v>
      </c>
      <c r="F282" s="98" cm="1">
        <f t="array" ref="F2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82" s="98" t="b">
        <f>tblBdays[[#This Row],[3rdTuesdayInMonth]]=tblBdays[[#This Row],[Birthday 2024]]</f>
        <v>0</v>
      </c>
      <c r="H282" s="284">
        <f>WEEKDAY(tblBdays[[#This Row],[3rdTuesdayInMonth]],2)</f>
        <v>2</v>
      </c>
      <c r="I282" s="289">
        <f>LOOKUP(tblBdays[[#This Row],[Birthday 2024]],tblPeriods[Period])</f>
        <v>45319</v>
      </c>
      <c r="J282" s="316" t="b">
        <f>tblBdays[[#This Row],[Birthday 2024]] &gt;= EOMONTH(tblBdays[[#This Row],[Birthday 2024]],0) - 4</f>
        <v>1</v>
      </c>
      <c r="K282" s="317" t="b">
        <f>DAY(DATE(YEAR(tblBdays[[#This Row],[Birthday 2024]]),MONTH(tblBdays[[#This Row],[Birthday 2024]]) + 6,DAY(tblBdays[[#This Row],[Birthday 2024]]))) = DAY(tblBdays[[#This Row],[Birthday 2024]])</f>
        <v>1</v>
      </c>
    </row>
    <row r="283" spans="2:11" ht="23.25" customHeight="1">
      <c r="B283" s="61" t="s">
        <v>317</v>
      </c>
      <c r="C283" s="98">
        <v>38033</v>
      </c>
      <c r="D283" s="98">
        <f>EDATE(tblBdays[[#This Row],[Birthday]],12 * (2024 - YEAR(tblBdays[[#This Row],[Birthday]])))</f>
        <v>45338</v>
      </c>
      <c r="E283" s="282" t="b">
        <f>ISNUMBER(tblBdays[[#This Row],[Birthday 2024]])</f>
        <v>1</v>
      </c>
      <c r="F283" s="98" cm="1">
        <f t="array" ref="F2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83" s="98" t="b">
        <f>tblBdays[[#This Row],[3rdTuesdayInMonth]]=tblBdays[[#This Row],[Birthday 2024]]</f>
        <v>0</v>
      </c>
      <c r="H283" s="284">
        <f>WEEKDAY(tblBdays[[#This Row],[3rdTuesdayInMonth]],2)</f>
        <v>2</v>
      </c>
      <c r="I283" s="289">
        <f>LOOKUP(tblBdays[[#This Row],[Birthday 2024]],tblPeriods[Period])</f>
        <v>45333</v>
      </c>
      <c r="J283" s="316" t="b">
        <f>tblBdays[[#This Row],[Birthday 2024]] &gt;= EOMONTH(tblBdays[[#This Row],[Birthday 2024]],0) - 4</f>
        <v>0</v>
      </c>
      <c r="K283" s="317" t="b">
        <f>DAY(DATE(YEAR(tblBdays[[#This Row],[Birthday 2024]]),MONTH(tblBdays[[#This Row],[Birthday 2024]]) + 6,DAY(tblBdays[[#This Row],[Birthday 2024]]))) = DAY(tblBdays[[#This Row],[Birthday 2024]])</f>
        <v>1</v>
      </c>
    </row>
    <row r="284" spans="2:11" ht="23.25" customHeight="1">
      <c r="B284" s="61" t="s">
        <v>318</v>
      </c>
      <c r="C284" s="98">
        <v>38483</v>
      </c>
      <c r="D284" s="98">
        <f>EDATE(tblBdays[[#This Row],[Birthday]],12 * (2024 - YEAR(tblBdays[[#This Row],[Birthday]])))</f>
        <v>45423</v>
      </c>
      <c r="E284" s="282" t="b">
        <f>ISNUMBER(tblBdays[[#This Row],[Birthday 2024]])</f>
        <v>1</v>
      </c>
      <c r="F284" s="98" cm="1">
        <f t="array" ref="F2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284" s="98" t="b">
        <f>tblBdays[[#This Row],[3rdTuesdayInMonth]]=tblBdays[[#This Row],[Birthday 2024]]</f>
        <v>0</v>
      </c>
      <c r="H284" s="284">
        <f>WEEKDAY(tblBdays[[#This Row],[3rdTuesdayInMonth]],2)</f>
        <v>2</v>
      </c>
      <c r="I284" s="289">
        <f>LOOKUP(tblBdays[[#This Row],[Birthday 2024]],tblPeriods[Period])</f>
        <v>45417</v>
      </c>
      <c r="J284" s="316" t="b">
        <f>tblBdays[[#This Row],[Birthday 2024]] &gt;= EOMONTH(tblBdays[[#This Row],[Birthday 2024]],0) - 4</f>
        <v>0</v>
      </c>
      <c r="K284" s="317" t="b">
        <f>DAY(DATE(YEAR(tblBdays[[#This Row],[Birthday 2024]]),MONTH(tblBdays[[#This Row],[Birthday 2024]]) + 6,DAY(tblBdays[[#This Row],[Birthday 2024]]))) = DAY(tblBdays[[#This Row],[Birthday 2024]])</f>
        <v>1</v>
      </c>
    </row>
    <row r="285" spans="2:11" ht="23.25" customHeight="1">
      <c r="B285" s="61" t="s">
        <v>319</v>
      </c>
      <c r="C285" s="98">
        <v>37692</v>
      </c>
      <c r="D285" s="98">
        <f>EDATE(tblBdays[[#This Row],[Birthday]],12 * (2024 - YEAR(tblBdays[[#This Row],[Birthday]])))</f>
        <v>45363</v>
      </c>
      <c r="E285" s="282" t="b">
        <f>ISNUMBER(tblBdays[[#This Row],[Birthday 2024]])</f>
        <v>1</v>
      </c>
      <c r="F285" s="98" cm="1">
        <f t="array" ref="F2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85" s="98" t="b">
        <f>tblBdays[[#This Row],[3rdTuesdayInMonth]]=tblBdays[[#This Row],[Birthday 2024]]</f>
        <v>0</v>
      </c>
      <c r="H285" s="284">
        <f>WEEKDAY(tblBdays[[#This Row],[3rdTuesdayInMonth]],2)</f>
        <v>2</v>
      </c>
      <c r="I285" s="289">
        <f>LOOKUP(tblBdays[[#This Row],[Birthday 2024]],tblPeriods[Period])</f>
        <v>45361</v>
      </c>
      <c r="J285" s="316" t="b">
        <f>tblBdays[[#This Row],[Birthday 2024]] &gt;= EOMONTH(tblBdays[[#This Row],[Birthday 2024]],0) - 4</f>
        <v>0</v>
      </c>
      <c r="K285" s="317" t="b">
        <f>DAY(DATE(YEAR(tblBdays[[#This Row],[Birthday 2024]]),MONTH(tblBdays[[#This Row],[Birthday 2024]]) + 6,DAY(tblBdays[[#This Row],[Birthday 2024]]))) = DAY(tblBdays[[#This Row],[Birthday 2024]])</f>
        <v>1</v>
      </c>
    </row>
    <row r="286" spans="2:11" ht="23.25" customHeight="1">
      <c r="B286" s="61" t="s">
        <v>320</v>
      </c>
      <c r="C286" s="98">
        <v>38056</v>
      </c>
      <c r="D286" s="98">
        <f>EDATE(tblBdays[[#This Row],[Birthday]],12 * (2024 - YEAR(tblBdays[[#This Row],[Birthday]])))</f>
        <v>45361</v>
      </c>
      <c r="E286" s="282" t="b">
        <f>ISNUMBER(tblBdays[[#This Row],[Birthday 2024]])</f>
        <v>1</v>
      </c>
      <c r="F286" s="98" cm="1">
        <f t="array" ref="F2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86" s="98" t="b">
        <f>tblBdays[[#This Row],[3rdTuesdayInMonth]]=tblBdays[[#This Row],[Birthday 2024]]</f>
        <v>0</v>
      </c>
      <c r="H286" s="284">
        <f>WEEKDAY(tblBdays[[#This Row],[3rdTuesdayInMonth]],2)</f>
        <v>2</v>
      </c>
      <c r="I286" s="289">
        <f>LOOKUP(tblBdays[[#This Row],[Birthday 2024]],tblPeriods[Period])</f>
        <v>45361</v>
      </c>
      <c r="J286" s="316" t="b">
        <f>tblBdays[[#This Row],[Birthday 2024]] &gt;= EOMONTH(tblBdays[[#This Row],[Birthday 2024]],0) - 4</f>
        <v>0</v>
      </c>
      <c r="K286" s="317" t="b">
        <f>DAY(DATE(YEAR(tblBdays[[#This Row],[Birthday 2024]]),MONTH(tblBdays[[#This Row],[Birthday 2024]]) + 6,DAY(tblBdays[[#This Row],[Birthday 2024]]))) = DAY(tblBdays[[#This Row],[Birthday 2024]])</f>
        <v>1</v>
      </c>
    </row>
    <row r="287" spans="2:11" ht="23.25" customHeight="1">
      <c r="B287" s="61" t="s">
        <v>321</v>
      </c>
      <c r="C287" s="98">
        <v>37343</v>
      </c>
      <c r="D287" s="98">
        <f>EDATE(tblBdays[[#This Row],[Birthday]],12 * (2024 - YEAR(tblBdays[[#This Row],[Birthday]])))</f>
        <v>45379</v>
      </c>
      <c r="E287" s="282" t="b">
        <f>ISNUMBER(tblBdays[[#This Row],[Birthday 2024]])</f>
        <v>1</v>
      </c>
      <c r="F287" s="98" cm="1">
        <f t="array" ref="F2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87" s="98" t="b">
        <f>tblBdays[[#This Row],[3rdTuesdayInMonth]]=tblBdays[[#This Row],[Birthday 2024]]</f>
        <v>0</v>
      </c>
      <c r="H287" s="284">
        <f>WEEKDAY(tblBdays[[#This Row],[3rdTuesdayInMonth]],2)</f>
        <v>2</v>
      </c>
      <c r="I287" s="289">
        <f>LOOKUP(tblBdays[[#This Row],[Birthday 2024]],tblPeriods[Period])</f>
        <v>45375</v>
      </c>
      <c r="J287" s="316" t="b">
        <f>tblBdays[[#This Row],[Birthday 2024]] &gt;= EOMONTH(tblBdays[[#This Row],[Birthday 2024]],0) - 4</f>
        <v>1</v>
      </c>
      <c r="K287" s="317" t="b">
        <f>DAY(DATE(YEAR(tblBdays[[#This Row],[Birthday 2024]]),MONTH(tblBdays[[#This Row],[Birthday 2024]]) + 6,DAY(tblBdays[[#This Row],[Birthday 2024]]))) = DAY(tblBdays[[#This Row],[Birthday 2024]])</f>
        <v>1</v>
      </c>
    </row>
    <row r="288" spans="2:11" ht="23.25" customHeight="1">
      <c r="B288" s="61" t="s">
        <v>322</v>
      </c>
      <c r="C288" s="98">
        <v>37627</v>
      </c>
      <c r="D288" s="98">
        <f>EDATE(tblBdays[[#This Row],[Birthday]],12 * (2024 - YEAR(tblBdays[[#This Row],[Birthday]])))</f>
        <v>45297</v>
      </c>
      <c r="E288" s="282" t="b">
        <f>ISNUMBER(tblBdays[[#This Row],[Birthday 2024]])</f>
        <v>1</v>
      </c>
      <c r="F288" s="98" cm="1">
        <f t="array" ref="F2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288" s="98" t="b">
        <f>tblBdays[[#This Row],[3rdTuesdayInMonth]]=tblBdays[[#This Row],[Birthday 2024]]</f>
        <v>0</v>
      </c>
      <c r="H288" s="284">
        <f>WEEKDAY(tblBdays[[#This Row],[3rdTuesdayInMonth]],2)</f>
        <v>2</v>
      </c>
      <c r="I288" s="289" t="e">
        <f>LOOKUP(tblBdays[[#This Row],[Birthday 2024]],tblPeriods[Period])</f>
        <v>#N/A</v>
      </c>
      <c r="J288" s="316" t="b">
        <f>tblBdays[[#This Row],[Birthday 2024]] &gt;= EOMONTH(tblBdays[[#This Row],[Birthday 2024]],0) - 4</f>
        <v>0</v>
      </c>
      <c r="K288" s="317" t="b">
        <f>DAY(DATE(YEAR(tblBdays[[#This Row],[Birthday 2024]]),MONTH(tblBdays[[#This Row],[Birthday 2024]]) + 6,DAY(tblBdays[[#This Row],[Birthday 2024]]))) = DAY(tblBdays[[#This Row],[Birthday 2024]])</f>
        <v>1</v>
      </c>
    </row>
    <row r="289" spans="2:11" ht="23.25" customHeight="1">
      <c r="B289" s="61" t="s">
        <v>323</v>
      </c>
      <c r="C289" s="98">
        <v>37707</v>
      </c>
      <c r="D289" s="98">
        <f>EDATE(tblBdays[[#This Row],[Birthday]],12 * (2024 - YEAR(tblBdays[[#This Row],[Birthday]])))</f>
        <v>45378</v>
      </c>
      <c r="E289" s="282" t="b">
        <f>ISNUMBER(tblBdays[[#This Row],[Birthday 2024]])</f>
        <v>1</v>
      </c>
      <c r="F289" s="98" cm="1">
        <f t="array" ref="F2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89" s="98" t="b">
        <f>tblBdays[[#This Row],[3rdTuesdayInMonth]]=tblBdays[[#This Row],[Birthday 2024]]</f>
        <v>0</v>
      </c>
      <c r="H289" s="284">
        <f>WEEKDAY(tblBdays[[#This Row],[3rdTuesdayInMonth]],2)</f>
        <v>2</v>
      </c>
      <c r="I289" s="289">
        <f>LOOKUP(tblBdays[[#This Row],[Birthday 2024]],tblPeriods[Period])</f>
        <v>45375</v>
      </c>
      <c r="J289" s="316" t="b">
        <f>tblBdays[[#This Row],[Birthday 2024]] &gt;= EOMONTH(tblBdays[[#This Row],[Birthday 2024]],0) - 4</f>
        <v>1</v>
      </c>
      <c r="K289" s="317" t="b">
        <f>DAY(DATE(YEAR(tblBdays[[#This Row],[Birthday 2024]]),MONTH(tblBdays[[#This Row],[Birthday 2024]]) + 6,DAY(tblBdays[[#This Row],[Birthday 2024]]))) = DAY(tblBdays[[#This Row],[Birthday 2024]])</f>
        <v>1</v>
      </c>
    </row>
    <row r="290" spans="2:11" ht="23.25" customHeight="1">
      <c r="B290" s="61" t="s">
        <v>324</v>
      </c>
      <c r="C290" s="98">
        <v>38266</v>
      </c>
      <c r="D290" s="98">
        <f>EDATE(tblBdays[[#This Row],[Birthday]],12 * (2024 - YEAR(tblBdays[[#This Row],[Birthday]])))</f>
        <v>45571</v>
      </c>
      <c r="E290" s="282" t="b">
        <f>ISNUMBER(tblBdays[[#This Row],[Birthday 2024]])</f>
        <v>1</v>
      </c>
      <c r="F290" s="98" cm="1">
        <f t="array" ref="F2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290" s="98" t="b">
        <f>tblBdays[[#This Row],[3rdTuesdayInMonth]]=tblBdays[[#This Row],[Birthday 2024]]</f>
        <v>0</v>
      </c>
      <c r="H290" s="284">
        <f>WEEKDAY(tblBdays[[#This Row],[3rdTuesdayInMonth]],2)</f>
        <v>2</v>
      </c>
      <c r="I290" s="289">
        <f>LOOKUP(tblBdays[[#This Row],[Birthday 2024]],tblPeriods[Period])</f>
        <v>45571</v>
      </c>
      <c r="J290" s="316" t="b">
        <f>tblBdays[[#This Row],[Birthday 2024]] &gt;= EOMONTH(tblBdays[[#This Row],[Birthday 2024]],0) - 4</f>
        <v>0</v>
      </c>
      <c r="K290" s="317" t="b">
        <f>DAY(DATE(YEAR(tblBdays[[#This Row],[Birthday 2024]]),MONTH(tblBdays[[#This Row],[Birthday 2024]]) + 6,DAY(tblBdays[[#This Row],[Birthday 2024]]))) = DAY(tblBdays[[#This Row],[Birthday 2024]])</f>
        <v>1</v>
      </c>
    </row>
    <row r="291" spans="2:11" ht="23.25" customHeight="1">
      <c r="B291" s="61" t="s">
        <v>325</v>
      </c>
      <c r="C291" s="98">
        <v>37400</v>
      </c>
      <c r="D291" s="98">
        <f>EDATE(tblBdays[[#This Row],[Birthday]],12 * (2024 - YEAR(tblBdays[[#This Row],[Birthday]])))</f>
        <v>45436</v>
      </c>
      <c r="E291" s="282" t="b">
        <f>ISNUMBER(tblBdays[[#This Row],[Birthday 2024]])</f>
        <v>1</v>
      </c>
      <c r="F291" s="98" cm="1">
        <f t="array" ref="F2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291" s="98" t="b">
        <f>tblBdays[[#This Row],[3rdTuesdayInMonth]]=tblBdays[[#This Row],[Birthday 2024]]</f>
        <v>0</v>
      </c>
      <c r="H291" s="284">
        <f>WEEKDAY(tblBdays[[#This Row],[3rdTuesdayInMonth]],2)</f>
        <v>2</v>
      </c>
      <c r="I291" s="289">
        <f>LOOKUP(tblBdays[[#This Row],[Birthday 2024]],tblPeriods[Period])</f>
        <v>45431</v>
      </c>
      <c r="J291" s="316" t="b">
        <f>tblBdays[[#This Row],[Birthday 2024]] &gt;= EOMONTH(tblBdays[[#This Row],[Birthday 2024]],0) - 4</f>
        <v>0</v>
      </c>
      <c r="K291" s="317" t="b">
        <f>DAY(DATE(YEAR(tblBdays[[#This Row],[Birthday 2024]]),MONTH(tblBdays[[#This Row],[Birthday 2024]]) + 6,DAY(tblBdays[[#This Row],[Birthday 2024]]))) = DAY(tblBdays[[#This Row],[Birthday 2024]])</f>
        <v>1</v>
      </c>
    </row>
    <row r="292" spans="2:11" ht="23.25" customHeight="1">
      <c r="B292" s="61" t="s">
        <v>326</v>
      </c>
      <c r="C292" s="98">
        <v>38339</v>
      </c>
      <c r="D292" s="98">
        <f>EDATE(tblBdays[[#This Row],[Birthday]],12 * (2024 - YEAR(tblBdays[[#This Row],[Birthday]])))</f>
        <v>45644</v>
      </c>
      <c r="E292" s="282" t="b">
        <f>ISNUMBER(tblBdays[[#This Row],[Birthday 2024]])</f>
        <v>1</v>
      </c>
      <c r="F292" s="98" cm="1">
        <f t="array" ref="F2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92" s="98" t="b">
        <f>tblBdays[[#This Row],[3rdTuesdayInMonth]]=tblBdays[[#This Row],[Birthday 2024]]</f>
        <v>0</v>
      </c>
      <c r="H292" s="284">
        <f>WEEKDAY(tblBdays[[#This Row],[3rdTuesdayInMonth]],2)</f>
        <v>2</v>
      </c>
      <c r="I292" s="289">
        <f>LOOKUP(tblBdays[[#This Row],[Birthday 2024]],tblPeriods[Period])</f>
        <v>45641</v>
      </c>
      <c r="J292" s="316" t="b">
        <f>tblBdays[[#This Row],[Birthday 2024]] &gt;= EOMONTH(tblBdays[[#This Row],[Birthday 2024]],0) - 4</f>
        <v>0</v>
      </c>
      <c r="K292" s="317" t="b">
        <f>DAY(DATE(YEAR(tblBdays[[#This Row],[Birthday 2024]]),MONTH(tblBdays[[#This Row],[Birthday 2024]]) + 6,DAY(tblBdays[[#This Row],[Birthday 2024]]))) = DAY(tblBdays[[#This Row],[Birthday 2024]])</f>
        <v>1</v>
      </c>
    </row>
    <row r="293" spans="2:11" ht="23.25" customHeight="1">
      <c r="B293" s="61" t="s">
        <v>327</v>
      </c>
      <c r="C293" s="98">
        <v>37299</v>
      </c>
      <c r="D293" s="98">
        <f>EDATE(tblBdays[[#This Row],[Birthday]],12 * (2024 - YEAR(tblBdays[[#This Row],[Birthday]])))</f>
        <v>45334</v>
      </c>
      <c r="E293" s="282" t="b">
        <f>ISNUMBER(tblBdays[[#This Row],[Birthday 2024]])</f>
        <v>1</v>
      </c>
      <c r="F293" s="98" cm="1">
        <f t="array" ref="F2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93" s="98" t="b">
        <f>tblBdays[[#This Row],[3rdTuesdayInMonth]]=tblBdays[[#This Row],[Birthday 2024]]</f>
        <v>0</v>
      </c>
      <c r="H293" s="284">
        <f>WEEKDAY(tblBdays[[#This Row],[3rdTuesdayInMonth]],2)</f>
        <v>2</v>
      </c>
      <c r="I293" s="289">
        <f>LOOKUP(tblBdays[[#This Row],[Birthday 2024]],tblPeriods[Period])</f>
        <v>45333</v>
      </c>
      <c r="J293" s="316" t="b">
        <f>tblBdays[[#This Row],[Birthday 2024]] &gt;= EOMONTH(tblBdays[[#This Row],[Birthday 2024]],0) - 4</f>
        <v>0</v>
      </c>
      <c r="K293" s="317" t="b">
        <f>DAY(DATE(YEAR(tblBdays[[#This Row],[Birthday 2024]]),MONTH(tblBdays[[#This Row],[Birthday 2024]]) + 6,DAY(tblBdays[[#This Row],[Birthday 2024]]))) = DAY(tblBdays[[#This Row],[Birthday 2024]])</f>
        <v>1</v>
      </c>
    </row>
    <row r="294" spans="2:11" ht="23.25" customHeight="1">
      <c r="B294" s="61" t="s">
        <v>328</v>
      </c>
      <c r="C294" s="98">
        <v>37111</v>
      </c>
      <c r="D294" s="98">
        <f>EDATE(tblBdays[[#This Row],[Birthday]],12 * (2024 - YEAR(tblBdays[[#This Row],[Birthday]])))</f>
        <v>45512</v>
      </c>
      <c r="E294" s="282" t="b">
        <f>ISNUMBER(tblBdays[[#This Row],[Birthday 2024]])</f>
        <v>1</v>
      </c>
      <c r="F294" s="98" cm="1">
        <f t="array" ref="F2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294" s="98" t="b">
        <f>tblBdays[[#This Row],[3rdTuesdayInMonth]]=tblBdays[[#This Row],[Birthday 2024]]</f>
        <v>0</v>
      </c>
      <c r="H294" s="284">
        <f>WEEKDAY(tblBdays[[#This Row],[3rdTuesdayInMonth]],2)</f>
        <v>2</v>
      </c>
      <c r="I294" s="289">
        <f>LOOKUP(tblBdays[[#This Row],[Birthday 2024]],tblPeriods[Period])</f>
        <v>45508</v>
      </c>
      <c r="J294" s="316" t="b">
        <f>tblBdays[[#This Row],[Birthday 2024]] &gt;= EOMONTH(tblBdays[[#This Row],[Birthday 2024]],0) - 4</f>
        <v>0</v>
      </c>
      <c r="K294" s="317" t="b">
        <f>DAY(DATE(YEAR(tblBdays[[#This Row],[Birthday 2024]]),MONTH(tblBdays[[#This Row],[Birthday 2024]]) + 6,DAY(tblBdays[[#This Row],[Birthday 2024]]))) = DAY(tblBdays[[#This Row],[Birthday 2024]])</f>
        <v>1</v>
      </c>
    </row>
    <row r="295" spans="2:11" ht="23.25" customHeight="1">
      <c r="B295" s="61" t="s">
        <v>329</v>
      </c>
      <c r="C295" s="98">
        <v>37376</v>
      </c>
      <c r="D295" s="98">
        <f>EDATE(tblBdays[[#This Row],[Birthday]],12 * (2024 - YEAR(tblBdays[[#This Row],[Birthday]])))</f>
        <v>45412</v>
      </c>
      <c r="E295" s="282" t="b">
        <f>ISNUMBER(tblBdays[[#This Row],[Birthday 2024]])</f>
        <v>1</v>
      </c>
      <c r="F295" s="98" cm="1">
        <f t="array" ref="F2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95" s="98" t="b">
        <f>tblBdays[[#This Row],[3rdTuesdayInMonth]]=tblBdays[[#This Row],[Birthday 2024]]</f>
        <v>0</v>
      </c>
      <c r="H295" s="284">
        <f>WEEKDAY(tblBdays[[#This Row],[3rdTuesdayInMonth]],2)</f>
        <v>2</v>
      </c>
      <c r="I295" s="289">
        <f>LOOKUP(tblBdays[[#This Row],[Birthday 2024]],tblPeriods[Period])</f>
        <v>45410</v>
      </c>
      <c r="J295" s="316" t="b">
        <f>tblBdays[[#This Row],[Birthday 2024]] &gt;= EOMONTH(tblBdays[[#This Row],[Birthday 2024]],0) - 4</f>
        <v>1</v>
      </c>
      <c r="K295" s="317" t="b">
        <f>DAY(DATE(YEAR(tblBdays[[#This Row],[Birthday 2024]]),MONTH(tblBdays[[#This Row],[Birthday 2024]]) + 6,DAY(tblBdays[[#This Row],[Birthday 2024]]))) = DAY(tblBdays[[#This Row],[Birthday 2024]])</f>
        <v>1</v>
      </c>
    </row>
    <row r="296" spans="2:11" ht="23.25" customHeight="1">
      <c r="B296" s="61" t="s">
        <v>330</v>
      </c>
      <c r="C296" s="98">
        <v>38050</v>
      </c>
      <c r="D296" s="98">
        <f>EDATE(tblBdays[[#This Row],[Birthday]],12 * (2024 - YEAR(tblBdays[[#This Row],[Birthday]])))</f>
        <v>45355</v>
      </c>
      <c r="E296" s="282" t="b">
        <f>ISNUMBER(tblBdays[[#This Row],[Birthday 2024]])</f>
        <v>1</v>
      </c>
      <c r="F296" s="98" cm="1">
        <f t="array" ref="F2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296" s="98" t="b">
        <f>tblBdays[[#This Row],[3rdTuesdayInMonth]]=tblBdays[[#This Row],[Birthday 2024]]</f>
        <v>0</v>
      </c>
      <c r="H296" s="284">
        <f>WEEKDAY(tblBdays[[#This Row],[3rdTuesdayInMonth]],2)</f>
        <v>2</v>
      </c>
      <c r="I296" s="289">
        <f>LOOKUP(tblBdays[[#This Row],[Birthday 2024]],tblPeriods[Period])</f>
        <v>45354</v>
      </c>
      <c r="J296" s="316" t="b">
        <f>tblBdays[[#This Row],[Birthday 2024]] &gt;= EOMONTH(tblBdays[[#This Row],[Birthday 2024]],0) - 4</f>
        <v>0</v>
      </c>
      <c r="K296" s="317" t="b">
        <f>DAY(DATE(YEAR(tblBdays[[#This Row],[Birthday 2024]]),MONTH(tblBdays[[#This Row],[Birthday 2024]]) + 6,DAY(tblBdays[[#This Row],[Birthday 2024]]))) = DAY(tblBdays[[#This Row],[Birthday 2024]])</f>
        <v>1</v>
      </c>
    </row>
    <row r="297" spans="2:11" ht="23.25" customHeight="1">
      <c r="B297" s="61" t="s">
        <v>331</v>
      </c>
      <c r="C297" s="98">
        <v>37358</v>
      </c>
      <c r="D297" s="98">
        <f>EDATE(tblBdays[[#This Row],[Birthday]],12 * (2024 - YEAR(tblBdays[[#This Row],[Birthday]])))</f>
        <v>45394</v>
      </c>
      <c r="E297" s="282" t="b">
        <f>ISNUMBER(tblBdays[[#This Row],[Birthday 2024]])</f>
        <v>1</v>
      </c>
      <c r="F297" s="98" cm="1">
        <f t="array" ref="F2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297" s="98" t="b">
        <f>tblBdays[[#This Row],[3rdTuesdayInMonth]]=tblBdays[[#This Row],[Birthday 2024]]</f>
        <v>0</v>
      </c>
      <c r="H297" s="284">
        <f>WEEKDAY(tblBdays[[#This Row],[3rdTuesdayInMonth]],2)</f>
        <v>2</v>
      </c>
      <c r="I297" s="289">
        <f>LOOKUP(tblBdays[[#This Row],[Birthday 2024]],tblPeriods[Period])</f>
        <v>45389</v>
      </c>
      <c r="J297" s="316" t="b">
        <f>tblBdays[[#This Row],[Birthday 2024]] &gt;= EOMONTH(tblBdays[[#This Row],[Birthday 2024]],0) - 4</f>
        <v>0</v>
      </c>
      <c r="K297" s="317" t="b">
        <f>DAY(DATE(YEAR(tblBdays[[#This Row],[Birthday 2024]]),MONTH(tblBdays[[#This Row],[Birthday 2024]]) + 6,DAY(tblBdays[[#This Row],[Birthday 2024]]))) = DAY(tblBdays[[#This Row],[Birthday 2024]])</f>
        <v>1</v>
      </c>
    </row>
    <row r="298" spans="2:11" ht="23.25" customHeight="1">
      <c r="B298" s="61" t="s">
        <v>332</v>
      </c>
      <c r="C298" s="98">
        <v>38351</v>
      </c>
      <c r="D298" s="98">
        <f>EDATE(tblBdays[[#This Row],[Birthday]],12 * (2024 - YEAR(tblBdays[[#This Row],[Birthday]])))</f>
        <v>45656</v>
      </c>
      <c r="E298" s="282" t="b">
        <f>ISNUMBER(tblBdays[[#This Row],[Birthday 2024]])</f>
        <v>1</v>
      </c>
      <c r="F298" s="98" cm="1">
        <f t="array" ref="F2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298" s="98" t="b">
        <f>tblBdays[[#This Row],[3rdTuesdayInMonth]]=tblBdays[[#This Row],[Birthday 2024]]</f>
        <v>0</v>
      </c>
      <c r="H298" s="284">
        <f>WEEKDAY(tblBdays[[#This Row],[3rdTuesdayInMonth]],2)</f>
        <v>2</v>
      </c>
      <c r="I298" s="289">
        <f>LOOKUP(tblBdays[[#This Row],[Birthday 2024]],tblPeriods[Period])</f>
        <v>45655</v>
      </c>
      <c r="J298" s="316" t="b">
        <f>tblBdays[[#This Row],[Birthday 2024]] &gt;= EOMONTH(tblBdays[[#This Row],[Birthday 2024]],0) - 4</f>
        <v>1</v>
      </c>
      <c r="K298" s="317" t="b">
        <f>DAY(DATE(YEAR(tblBdays[[#This Row],[Birthday 2024]]),MONTH(tblBdays[[#This Row],[Birthday 2024]]) + 6,DAY(tblBdays[[#This Row],[Birthday 2024]]))) = DAY(tblBdays[[#This Row],[Birthday 2024]])</f>
        <v>1</v>
      </c>
    </row>
    <row r="299" spans="2:11" ht="23.25" customHeight="1">
      <c r="B299" s="61" t="s">
        <v>333</v>
      </c>
      <c r="C299" s="98">
        <v>36928</v>
      </c>
      <c r="D299" s="98">
        <f>EDATE(tblBdays[[#This Row],[Birthday]],12 * (2024 - YEAR(tblBdays[[#This Row],[Birthday]])))</f>
        <v>45328</v>
      </c>
      <c r="E299" s="282" t="b">
        <f>ISNUMBER(tblBdays[[#This Row],[Birthday 2024]])</f>
        <v>1</v>
      </c>
      <c r="F299" s="98" cm="1">
        <f t="array" ref="F2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299" s="98" t="b">
        <f>tblBdays[[#This Row],[3rdTuesdayInMonth]]=tblBdays[[#This Row],[Birthday 2024]]</f>
        <v>0</v>
      </c>
      <c r="H299" s="284">
        <f>WEEKDAY(tblBdays[[#This Row],[3rdTuesdayInMonth]],2)</f>
        <v>2</v>
      </c>
      <c r="I299" s="289">
        <f>LOOKUP(tblBdays[[#This Row],[Birthday 2024]],tblPeriods[Period])</f>
        <v>45326</v>
      </c>
      <c r="J299" s="316" t="b">
        <f>tblBdays[[#This Row],[Birthday 2024]] &gt;= EOMONTH(tblBdays[[#This Row],[Birthday 2024]],0) - 4</f>
        <v>0</v>
      </c>
      <c r="K299" s="317" t="b">
        <f>DAY(DATE(YEAR(tblBdays[[#This Row],[Birthday 2024]]),MONTH(tblBdays[[#This Row],[Birthday 2024]]) + 6,DAY(tblBdays[[#This Row],[Birthday 2024]]))) = DAY(tblBdays[[#This Row],[Birthday 2024]])</f>
        <v>1</v>
      </c>
    </row>
    <row r="300" spans="2:11" ht="23.25" customHeight="1">
      <c r="B300" s="61" t="s">
        <v>334</v>
      </c>
      <c r="C300" s="98">
        <v>38188</v>
      </c>
      <c r="D300" s="98">
        <f>EDATE(tblBdays[[#This Row],[Birthday]],12 * (2024 - YEAR(tblBdays[[#This Row],[Birthday]])))</f>
        <v>45493</v>
      </c>
      <c r="E300" s="282" t="b">
        <f>ISNUMBER(tblBdays[[#This Row],[Birthday 2024]])</f>
        <v>1</v>
      </c>
      <c r="F300" s="98" cm="1">
        <f t="array" ref="F3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00" s="98" t="b">
        <f>tblBdays[[#This Row],[3rdTuesdayInMonth]]=tblBdays[[#This Row],[Birthday 2024]]</f>
        <v>0</v>
      </c>
      <c r="H300" s="284">
        <f>WEEKDAY(tblBdays[[#This Row],[3rdTuesdayInMonth]],2)</f>
        <v>2</v>
      </c>
      <c r="I300" s="289">
        <f>LOOKUP(tblBdays[[#This Row],[Birthday 2024]],tblPeriods[Period])</f>
        <v>45487</v>
      </c>
      <c r="J300" s="316" t="b">
        <f>tblBdays[[#This Row],[Birthday 2024]] &gt;= EOMONTH(tblBdays[[#This Row],[Birthday 2024]],0) - 4</f>
        <v>0</v>
      </c>
      <c r="K300" s="317" t="b">
        <f>DAY(DATE(YEAR(tblBdays[[#This Row],[Birthday 2024]]),MONTH(tblBdays[[#This Row],[Birthday 2024]]) + 6,DAY(tblBdays[[#This Row],[Birthday 2024]]))) = DAY(tblBdays[[#This Row],[Birthday 2024]])</f>
        <v>1</v>
      </c>
    </row>
    <row r="301" spans="2:11" ht="23.25" customHeight="1">
      <c r="B301" s="61" t="s">
        <v>335</v>
      </c>
      <c r="C301" s="98">
        <v>38266</v>
      </c>
      <c r="D301" s="98">
        <f>EDATE(tblBdays[[#This Row],[Birthday]],12 * (2024 - YEAR(tblBdays[[#This Row],[Birthday]])))</f>
        <v>45571</v>
      </c>
      <c r="E301" s="282" t="b">
        <f>ISNUMBER(tblBdays[[#This Row],[Birthday 2024]])</f>
        <v>1</v>
      </c>
      <c r="F301" s="98" cm="1">
        <f t="array" ref="F3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01" s="98" t="b">
        <f>tblBdays[[#This Row],[3rdTuesdayInMonth]]=tblBdays[[#This Row],[Birthday 2024]]</f>
        <v>0</v>
      </c>
      <c r="H301" s="284">
        <f>WEEKDAY(tblBdays[[#This Row],[3rdTuesdayInMonth]],2)</f>
        <v>2</v>
      </c>
      <c r="I301" s="289">
        <f>LOOKUP(tblBdays[[#This Row],[Birthday 2024]],tblPeriods[Period])</f>
        <v>45571</v>
      </c>
      <c r="J301" s="316" t="b">
        <f>tblBdays[[#This Row],[Birthday 2024]] &gt;= EOMONTH(tblBdays[[#This Row],[Birthday 2024]],0) - 4</f>
        <v>0</v>
      </c>
      <c r="K301" s="317" t="b">
        <f>DAY(DATE(YEAR(tblBdays[[#This Row],[Birthday 2024]]),MONTH(tblBdays[[#This Row],[Birthday 2024]]) + 6,DAY(tblBdays[[#This Row],[Birthday 2024]]))) = DAY(tblBdays[[#This Row],[Birthday 2024]])</f>
        <v>1</v>
      </c>
    </row>
    <row r="302" spans="2:11" ht="23.25" customHeight="1">
      <c r="B302" s="61" t="s">
        <v>336</v>
      </c>
      <c r="C302" s="98">
        <v>36895</v>
      </c>
      <c r="D302" s="98">
        <f>EDATE(tblBdays[[#This Row],[Birthday]],12 * (2024 - YEAR(tblBdays[[#This Row],[Birthday]])))</f>
        <v>45295</v>
      </c>
      <c r="E302" s="282" t="b">
        <f>ISNUMBER(tblBdays[[#This Row],[Birthday 2024]])</f>
        <v>1</v>
      </c>
      <c r="F302" s="98" cm="1">
        <f t="array" ref="F3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02" s="98" t="b">
        <f>tblBdays[[#This Row],[3rdTuesdayInMonth]]=tblBdays[[#This Row],[Birthday 2024]]</f>
        <v>0</v>
      </c>
      <c r="H302" s="284">
        <f>WEEKDAY(tblBdays[[#This Row],[3rdTuesdayInMonth]],2)</f>
        <v>2</v>
      </c>
      <c r="I302" s="289" t="e">
        <f>LOOKUP(tblBdays[[#This Row],[Birthday 2024]],tblPeriods[Period])</f>
        <v>#N/A</v>
      </c>
      <c r="J302" s="316" t="b">
        <f>tblBdays[[#This Row],[Birthday 2024]] &gt;= EOMONTH(tblBdays[[#This Row],[Birthday 2024]],0) - 4</f>
        <v>0</v>
      </c>
      <c r="K302" s="317" t="b">
        <f>DAY(DATE(YEAR(tblBdays[[#This Row],[Birthday 2024]]),MONTH(tblBdays[[#This Row],[Birthday 2024]]) + 6,DAY(tblBdays[[#This Row],[Birthday 2024]]))) = DAY(tblBdays[[#This Row],[Birthday 2024]])</f>
        <v>1</v>
      </c>
    </row>
    <row r="303" spans="2:11" ht="23.25" customHeight="1">
      <c r="B303" s="61" t="s">
        <v>337</v>
      </c>
      <c r="C303" s="98">
        <v>37078</v>
      </c>
      <c r="D303" s="98">
        <f>EDATE(tblBdays[[#This Row],[Birthday]],12 * (2024 - YEAR(tblBdays[[#This Row],[Birthday]])))</f>
        <v>45479</v>
      </c>
      <c r="E303" s="282" t="b">
        <f>ISNUMBER(tblBdays[[#This Row],[Birthday 2024]])</f>
        <v>1</v>
      </c>
      <c r="F303" s="98" cm="1">
        <f t="array" ref="F3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03" s="98" t="b">
        <f>tblBdays[[#This Row],[3rdTuesdayInMonth]]=tblBdays[[#This Row],[Birthday 2024]]</f>
        <v>0</v>
      </c>
      <c r="H303" s="284">
        <f>WEEKDAY(tblBdays[[#This Row],[3rdTuesdayInMonth]],2)</f>
        <v>2</v>
      </c>
      <c r="I303" s="289">
        <f>LOOKUP(tblBdays[[#This Row],[Birthday 2024]],tblPeriods[Period])</f>
        <v>45473</v>
      </c>
      <c r="J303" s="316" t="b">
        <f>tblBdays[[#This Row],[Birthday 2024]] &gt;= EOMONTH(tblBdays[[#This Row],[Birthday 2024]],0) - 4</f>
        <v>0</v>
      </c>
      <c r="K303" s="317" t="b">
        <f>DAY(DATE(YEAR(tblBdays[[#This Row],[Birthday 2024]]),MONTH(tblBdays[[#This Row],[Birthday 2024]]) + 6,DAY(tblBdays[[#This Row],[Birthday 2024]]))) = DAY(tblBdays[[#This Row],[Birthday 2024]])</f>
        <v>1</v>
      </c>
    </row>
    <row r="304" spans="2:11" ht="23.25" customHeight="1">
      <c r="B304" s="61" t="s">
        <v>338</v>
      </c>
      <c r="C304" s="98">
        <v>36234</v>
      </c>
      <c r="D304" s="98">
        <f>EDATE(tblBdays[[#This Row],[Birthday]],12 * (2024 - YEAR(tblBdays[[#This Row],[Birthday]])))</f>
        <v>45366</v>
      </c>
      <c r="E304" s="282" t="b">
        <f>ISNUMBER(tblBdays[[#This Row],[Birthday 2024]])</f>
        <v>1</v>
      </c>
      <c r="F304" s="98" cm="1">
        <f t="array" ref="F3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04" s="98" t="b">
        <f>tblBdays[[#This Row],[3rdTuesdayInMonth]]=tblBdays[[#This Row],[Birthday 2024]]</f>
        <v>0</v>
      </c>
      <c r="H304" s="284">
        <f>WEEKDAY(tblBdays[[#This Row],[3rdTuesdayInMonth]],2)</f>
        <v>2</v>
      </c>
      <c r="I304" s="289">
        <f>LOOKUP(tblBdays[[#This Row],[Birthday 2024]],tblPeriods[Period])</f>
        <v>45361</v>
      </c>
      <c r="J304" s="316" t="b">
        <f>tblBdays[[#This Row],[Birthday 2024]] &gt;= EOMONTH(tblBdays[[#This Row],[Birthday 2024]],0) - 4</f>
        <v>0</v>
      </c>
      <c r="K304" s="317" t="b">
        <f>DAY(DATE(YEAR(tblBdays[[#This Row],[Birthday 2024]]),MONTH(tblBdays[[#This Row],[Birthday 2024]]) + 6,DAY(tblBdays[[#This Row],[Birthday 2024]]))) = DAY(tblBdays[[#This Row],[Birthday 2024]])</f>
        <v>1</v>
      </c>
    </row>
    <row r="305" spans="2:11" ht="23.25" customHeight="1">
      <c r="B305" s="61" t="s">
        <v>339</v>
      </c>
      <c r="C305" s="98">
        <v>36987</v>
      </c>
      <c r="D305" s="98">
        <f>EDATE(tblBdays[[#This Row],[Birthday]],12 * (2024 - YEAR(tblBdays[[#This Row],[Birthday]])))</f>
        <v>45388</v>
      </c>
      <c r="E305" s="282" t="b">
        <f>ISNUMBER(tblBdays[[#This Row],[Birthday 2024]])</f>
        <v>1</v>
      </c>
      <c r="F305" s="98" cm="1">
        <f t="array" ref="F3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05" s="98" t="b">
        <f>tblBdays[[#This Row],[3rdTuesdayInMonth]]=tblBdays[[#This Row],[Birthday 2024]]</f>
        <v>0</v>
      </c>
      <c r="H305" s="284">
        <f>WEEKDAY(tblBdays[[#This Row],[3rdTuesdayInMonth]],2)</f>
        <v>2</v>
      </c>
      <c r="I305" s="289">
        <f>LOOKUP(tblBdays[[#This Row],[Birthday 2024]],tblPeriods[Period])</f>
        <v>45382</v>
      </c>
      <c r="J305" s="316" t="b">
        <f>tblBdays[[#This Row],[Birthday 2024]] &gt;= EOMONTH(tblBdays[[#This Row],[Birthday 2024]],0) - 4</f>
        <v>0</v>
      </c>
      <c r="K305" s="317" t="b">
        <f>DAY(DATE(YEAR(tblBdays[[#This Row],[Birthday 2024]]),MONTH(tblBdays[[#This Row],[Birthday 2024]]) + 6,DAY(tblBdays[[#This Row],[Birthday 2024]]))) = DAY(tblBdays[[#This Row],[Birthday 2024]])</f>
        <v>1</v>
      </c>
    </row>
    <row r="306" spans="2:11" ht="23.25" customHeight="1">
      <c r="B306" s="61" t="s">
        <v>340</v>
      </c>
      <c r="C306" s="98">
        <v>37527</v>
      </c>
      <c r="D306" s="98">
        <f>EDATE(tblBdays[[#This Row],[Birthday]],12 * (2024 - YEAR(tblBdays[[#This Row],[Birthday]])))</f>
        <v>45563</v>
      </c>
      <c r="E306" s="282" t="b">
        <f>ISNUMBER(tblBdays[[#This Row],[Birthday 2024]])</f>
        <v>1</v>
      </c>
      <c r="F306" s="98" cm="1">
        <f t="array" ref="F3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306" s="98" t="b">
        <f>tblBdays[[#This Row],[3rdTuesdayInMonth]]=tblBdays[[#This Row],[Birthday 2024]]</f>
        <v>0</v>
      </c>
      <c r="H306" s="284">
        <f>WEEKDAY(tblBdays[[#This Row],[3rdTuesdayInMonth]],2)</f>
        <v>2</v>
      </c>
      <c r="I306" s="289">
        <f>LOOKUP(tblBdays[[#This Row],[Birthday 2024]],tblPeriods[Period])</f>
        <v>45557</v>
      </c>
      <c r="J306" s="316" t="b">
        <f>tblBdays[[#This Row],[Birthday 2024]] &gt;= EOMONTH(tblBdays[[#This Row],[Birthday 2024]],0) - 4</f>
        <v>1</v>
      </c>
      <c r="K306" s="317" t="b">
        <f>DAY(DATE(YEAR(tblBdays[[#This Row],[Birthday 2024]]),MONTH(tblBdays[[#This Row],[Birthday 2024]]) + 6,DAY(tblBdays[[#This Row],[Birthday 2024]]))) = DAY(tblBdays[[#This Row],[Birthday 2024]])</f>
        <v>1</v>
      </c>
    </row>
    <row r="307" spans="2:11" ht="23.25" customHeight="1">
      <c r="B307" s="61" t="s">
        <v>341</v>
      </c>
      <c r="C307" s="98">
        <v>37118</v>
      </c>
      <c r="D307" s="98">
        <f>EDATE(tblBdays[[#This Row],[Birthday]],12 * (2024 - YEAR(tblBdays[[#This Row],[Birthday]])))</f>
        <v>45519</v>
      </c>
      <c r="E307" s="282" t="b">
        <f>ISNUMBER(tblBdays[[#This Row],[Birthday 2024]])</f>
        <v>1</v>
      </c>
      <c r="F307" s="98" cm="1">
        <f t="array" ref="F3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07" s="98" t="b">
        <f>tblBdays[[#This Row],[3rdTuesdayInMonth]]=tblBdays[[#This Row],[Birthday 2024]]</f>
        <v>0</v>
      </c>
      <c r="H307" s="284">
        <f>WEEKDAY(tblBdays[[#This Row],[3rdTuesdayInMonth]],2)</f>
        <v>2</v>
      </c>
      <c r="I307" s="289">
        <f>LOOKUP(tblBdays[[#This Row],[Birthday 2024]],tblPeriods[Period])</f>
        <v>45515</v>
      </c>
      <c r="J307" s="316" t="b">
        <f>tblBdays[[#This Row],[Birthday 2024]] &gt;= EOMONTH(tblBdays[[#This Row],[Birthday 2024]],0) - 4</f>
        <v>0</v>
      </c>
      <c r="K307" s="317" t="b">
        <f>DAY(DATE(YEAR(tblBdays[[#This Row],[Birthday 2024]]),MONTH(tblBdays[[#This Row],[Birthday 2024]]) + 6,DAY(tblBdays[[#This Row],[Birthday 2024]]))) = DAY(tblBdays[[#This Row],[Birthday 2024]])</f>
        <v>1</v>
      </c>
    </row>
    <row r="308" spans="2:11" ht="23.25" customHeight="1">
      <c r="B308" s="61" t="s">
        <v>342</v>
      </c>
      <c r="C308" s="98">
        <v>38349</v>
      </c>
      <c r="D308" s="98">
        <f>EDATE(tblBdays[[#This Row],[Birthday]],12 * (2024 - YEAR(tblBdays[[#This Row],[Birthday]])))</f>
        <v>45654</v>
      </c>
      <c r="E308" s="282" t="b">
        <f>ISNUMBER(tblBdays[[#This Row],[Birthday 2024]])</f>
        <v>1</v>
      </c>
      <c r="F308" s="98" cm="1">
        <f t="array" ref="F3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08" s="98" t="b">
        <f>tblBdays[[#This Row],[3rdTuesdayInMonth]]=tblBdays[[#This Row],[Birthday 2024]]</f>
        <v>0</v>
      </c>
      <c r="H308" s="284">
        <f>WEEKDAY(tblBdays[[#This Row],[3rdTuesdayInMonth]],2)</f>
        <v>2</v>
      </c>
      <c r="I308" s="289">
        <f>LOOKUP(tblBdays[[#This Row],[Birthday 2024]],tblPeriods[Period])</f>
        <v>45648</v>
      </c>
      <c r="J308" s="316" t="b">
        <f>tblBdays[[#This Row],[Birthday 2024]] &gt;= EOMONTH(tblBdays[[#This Row],[Birthday 2024]],0) - 4</f>
        <v>1</v>
      </c>
      <c r="K308" s="317" t="b">
        <f>DAY(DATE(YEAR(tblBdays[[#This Row],[Birthday 2024]]),MONTH(tblBdays[[#This Row],[Birthday 2024]]) + 6,DAY(tblBdays[[#This Row],[Birthday 2024]]))) = DAY(tblBdays[[#This Row],[Birthday 2024]])</f>
        <v>1</v>
      </c>
    </row>
    <row r="309" spans="2:11" ht="23.25" customHeight="1">
      <c r="B309" s="61" t="s">
        <v>343</v>
      </c>
      <c r="C309" s="98">
        <v>38327</v>
      </c>
      <c r="D309" s="98">
        <f>EDATE(tblBdays[[#This Row],[Birthday]],12 * (2024 - YEAR(tblBdays[[#This Row],[Birthday]])))</f>
        <v>45632</v>
      </c>
      <c r="E309" s="282" t="b">
        <f>ISNUMBER(tblBdays[[#This Row],[Birthday 2024]])</f>
        <v>1</v>
      </c>
      <c r="F309" s="98" cm="1">
        <f t="array" ref="F3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09" s="98" t="b">
        <f>tblBdays[[#This Row],[3rdTuesdayInMonth]]=tblBdays[[#This Row],[Birthday 2024]]</f>
        <v>0</v>
      </c>
      <c r="H309" s="284">
        <f>WEEKDAY(tblBdays[[#This Row],[3rdTuesdayInMonth]],2)</f>
        <v>2</v>
      </c>
      <c r="I309" s="289">
        <f>LOOKUP(tblBdays[[#This Row],[Birthday 2024]],tblPeriods[Period])</f>
        <v>45627</v>
      </c>
      <c r="J309" s="316" t="b">
        <f>tblBdays[[#This Row],[Birthday 2024]] &gt;= EOMONTH(tblBdays[[#This Row],[Birthday 2024]],0) - 4</f>
        <v>0</v>
      </c>
      <c r="K309" s="317" t="b">
        <f>DAY(DATE(YEAR(tblBdays[[#This Row],[Birthday 2024]]),MONTH(tblBdays[[#This Row],[Birthday 2024]]) + 6,DAY(tblBdays[[#This Row],[Birthday 2024]]))) = DAY(tblBdays[[#This Row],[Birthday 2024]])</f>
        <v>1</v>
      </c>
    </row>
    <row r="310" spans="2:11" ht="23.25" customHeight="1">
      <c r="B310" s="61" t="s">
        <v>344</v>
      </c>
      <c r="C310" s="98">
        <v>37984</v>
      </c>
      <c r="D310" s="98">
        <f>EDATE(tblBdays[[#This Row],[Birthday]],12 * (2024 - YEAR(tblBdays[[#This Row],[Birthday]])))</f>
        <v>45655</v>
      </c>
      <c r="E310" s="282" t="b">
        <f>ISNUMBER(tblBdays[[#This Row],[Birthday 2024]])</f>
        <v>1</v>
      </c>
      <c r="F310" s="98" cm="1">
        <f t="array" ref="F3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10" s="98" t="b">
        <f>tblBdays[[#This Row],[3rdTuesdayInMonth]]=tblBdays[[#This Row],[Birthday 2024]]</f>
        <v>0</v>
      </c>
      <c r="H310" s="284">
        <f>WEEKDAY(tblBdays[[#This Row],[3rdTuesdayInMonth]],2)</f>
        <v>2</v>
      </c>
      <c r="I310" s="289">
        <f>LOOKUP(tblBdays[[#This Row],[Birthday 2024]],tblPeriods[Period])</f>
        <v>45655</v>
      </c>
      <c r="J310" s="316" t="b">
        <f>tblBdays[[#This Row],[Birthday 2024]] &gt;= EOMONTH(tblBdays[[#This Row],[Birthday 2024]],0) - 4</f>
        <v>1</v>
      </c>
      <c r="K310" s="317" t="b">
        <f>DAY(DATE(YEAR(tblBdays[[#This Row],[Birthday 2024]]),MONTH(tblBdays[[#This Row],[Birthday 2024]]) + 6,DAY(tblBdays[[#This Row],[Birthday 2024]]))) = DAY(tblBdays[[#This Row],[Birthday 2024]])</f>
        <v>1</v>
      </c>
    </row>
    <row r="311" spans="2:11" ht="23.25" customHeight="1">
      <c r="B311" s="61" t="s">
        <v>345</v>
      </c>
      <c r="C311" s="98">
        <v>37546</v>
      </c>
      <c r="D311" s="98">
        <f>EDATE(tblBdays[[#This Row],[Birthday]],12 * (2024 - YEAR(tblBdays[[#This Row],[Birthday]])))</f>
        <v>45582</v>
      </c>
      <c r="E311" s="282" t="b">
        <f>ISNUMBER(tblBdays[[#This Row],[Birthday 2024]])</f>
        <v>1</v>
      </c>
      <c r="F311" s="98" cm="1">
        <f t="array" ref="F3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11" s="98" t="b">
        <f>tblBdays[[#This Row],[3rdTuesdayInMonth]]=tblBdays[[#This Row],[Birthday 2024]]</f>
        <v>0</v>
      </c>
      <c r="H311" s="284">
        <f>WEEKDAY(tblBdays[[#This Row],[3rdTuesdayInMonth]],2)</f>
        <v>2</v>
      </c>
      <c r="I311" s="289">
        <f>LOOKUP(tblBdays[[#This Row],[Birthday 2024]],tblPeriods[Period])</f>
        <v>45578</v>
      </c>
      <c r="J311" s="316" t="b">
        <f>tblBdays[[#This Row],[Birthday 2024]] &gt;= EOMONTH(tblBdays[[#This Row],[Birthday 2024]],0) - 4</f>
        <v>0</v>
      </c>
      <c r="K311" s="317" t="b">
        <f>DAY(DATE(YEAR(tblBdays[[#This Row],[Birthday 2024]]),MONTH(tblBdays[[#This Row],[Birthday 2024]]) + 6,DAY(tblBdays[[#This Row],[Birthday 2024]]))) = DAY(tblBdays[[#This Row],[Birthday 2024]])</f>
        <v>1</v>
      </c>
    </row>
    <row r="312" spans="2:11" ht="23.25" customHeight="1">
      <c r="B312" s="61" t="s">
        <v>346</v>
      </c>
      <c r="C312" s="98">
        <v>38219</v>
      </c>
      <c r="D312" s="98">
        <f>EDATE(tblBdays[[#This Row],[Birthday]],12 * (2024 - YEAR(tblBdays[[#This Row],[Birthday]])))</f>
        <v>45524</v>
      </c>
      <c r="E312" s="282" t="b">
        <f>ISNUMBER(tblBdays[[#This Row],[Birthday 2024]])</f>
        <v>1</v>
      </c>
      <c r="F312" s="98" cm="1">
        <f t="array" ref="F3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12" s="98" t="b">
        <f>tblBdays[[#This Row],[3rdTuesdayInMonth]]=tblBdays[[#This Row],[Birthday 2024]]</f>
        <v>1</v>
      </c>
      <c r="H312" s="284">
        <f>WEEKDAY(tblBdays[[#This Row],[3rdTuesdayInMonth]],2)</f>
        <v>2</v>
      </c>
      <c r="I312" s="289">
        <f>LOOKUP(tblBdays[[#This Row],[Birthday 2024]],tblPeriods[Period])</f>
        <v>45522</v>
      </c>
      <c r="J312" s="316" t="b">
        <f>tblBdays[[#This Row],[Birthday 2024]] &gt;= EOMONTH(tblBdays[[#This Row],[Birthday 2024]],0) - 4</f>
        <v>0</v>
      </c>
      <c r="K312" s="317" t="b">
        <f>DAY(DATE(YEAR(tblBdays[[#This Row],[Birthday 2024]]),MONTH(tblBdays[[#This Row],[Birthday 2024]]) + 6,DAY(tblBdays[[#This Row],[Birthday 2024]]))) = DAY(tblBdays[[#This Row],[Birthday 2024]])</f>
        <v>1</v>
      </c>
    </row>
    <row r="313" spans="2:11" ht="23.25" customHeight="1">
      <c r="B313" s="61" t="s">
        <v>347</v>
      </c>
      <c r="C313" s="98">
        <v>37346</v>
      </c>
      <c r="D313" s="98">
        <f>EDATE(tblBdays[[#This Row],[Birthday]],12 * (2024 - YEAR(tblBdays[[#This Row],[Birthday]])))</f>
        <v>45382</v>
      </c>
      <c r="E313" s="282" t="b">
        <f>ISNUMBER(tblBdays[[#This Row],[Birthday 2024]])</f>
        <v>1</v>
      </c>
      <c r="F313" s="98" cm="1">
        <f t="array" ref="F3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13" s="98" t="b">
        <f>tblBdays[[#This Row],[3rdTuesdayInMonth]]=tblBdays[[#This Row],[Birthday 2024]]</f>
        <v>0</v>
      </c>
      <c r="H313" s="284">
        <f>WEEKDAY(tblBdays[[#This Row],[3rdTuesdayInMonth]],2)</f>
        <v>2</v>
      </c>
      <c r="I313" s="289">
        <f>LOOKUP(tblBdays[[#This Row],[Birthday 2024]],tblPeriods[Period])</f>
        <v>45382</v>
      </c>
      <c r="J313" s="316" t="b">
        <f>tblBdays[[#This Row],[Birthday 2024]] &gt;= EOMONTH(tblBdays[[#This Row],[Birthday 2024]],0) - 4</f>
        <v>1</v>
      </c>
      <c r="K313" s="317" t="b">
        <f>DAY(DATE(YEAR(tblBdays[[#This Row],[Birthday 2024]]),MONTH(tblBdays[[#This Row],[Birthday 2024]]) + 6,DAY(tblBdays[[#This Row],[Birthday 2024]]))) = DAY(tblBdays[[#This Row],[Birthday 2024]])</f>
        <v>0</v>
      </c>
    </row>
    <row r="314" spans="2:11" ht="23.25" customHeight="1">
      <c r="B314" s="61" t="s">
        <v>348</v>
      </c>
      <c r="C314" s="98">
        <v>37943</v>
      </c>
      <c r="D314" s="98">
        <f>EDATE(tblBdays[[#This Row],[Birthday]],12 * (2024 - YEAR(tblBdays[[#This Row],[Birthday]])))</f>
        <v>45614</v>
      </c>
      <c r="E314" s="282" t="b">
        <f>ISNUMBER(tblBdays[[#This Row],[Birthday 2024]])</f>
        <v>1</v>
      </c>
      <c r="F314" s="98" cm="1">
        <f t="array" ref="F3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314" s="98" t="b">
        <f>tblBdays[[#This Row],[3rdTuesdayInMonth]]=tblBdays[[#This Row],[Birthday 2024]]</f>
        <v>0</v>
      </c>
      <c r="H314" s="284">
        <f>WEEKDAY(tblBdays[[#This Row],[3rdTuesdayInMonth]],2)</f>
        <v>2</v>
      </c>
      <c r="I314" s="289">
        <f>LOOKUP(tblBdays[[#This Row],[Birthday 2024]],tblPeriods[Period])</f>
        <v>45613</v>
      </c>
      <c r="J314" s="316" t="b">
        <f>tblBdays[[#This Row],[Birthday 2024]] &gt;= EOMONTH(tblBdays[[#This Row],[Birthday 2024]],0) - 4</f>
        <v>0</v>
      </c>
      <c r="K314" s="317" t="b">
        <f>DAY(DATE(YEAR(tblBdays[[#This Row],[Birthday 2024]]),MONTH(tblBdays[[#This Row],[Birthday 2024]]) + 6,DAY(tblBdays[[#This Row],[Birthday 2024]]))) = DAY(tblBdays[[#This Row],[Birthday 2024]])</f>
        <v>1</v>
      </c>
    </row>
    <row r="315" spans="2:11" ht="23.25" customHeight="1">
      <c r="B315" s="61" t="s">
        <v>349</v>
      </c>
      <c r="C315" s="98">
        <v>36919</v>
      </c>
      <c r="D315" s="98">
        <f>EDATE(tblBdays[[#This Row],[Birthday]],12 * (2024 - YEAR(tblBdays[[#This Row],[Birthday]])))</f>
        <v>45319</v>
      </c>
      <c r="E315" s="282" t="b">
        <f>ISNUMBER(tblBdays[[#This Row],[Birthday 2024]])</f>
        <v>1</v>
      </c>
      <c r="F315" s="98" cm="1">
        <f t="array" ref="F3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15" s="98" t="b">
        <f>tblBdays[[#This Row],[3rdTuesdayInMonth]]=tblBdays[[#This Row],[Birthday 2024]]</f>
        <v>0</v>
      </c>
      <c r="H315" s="284">
        <f>WEEKDAY(tblBdays[[#This Row],[3rdTuesdayInMonth]],2)</f>
        <v>2</v>
      </c>
      <c r="I315" s="289">
        <f>LOOKUP(tblBdays[[#This Row],[Birthday 2024]],tblPeriods[Period])</f>
        <v>45319</v>
      </c>
      <c r="J315" s="316" t="b">
        <f>tblBdays[[#This Row],[Birthday 2024]] &gt;= EOMONTH(tblBdays[[#This Row],[Birthday 2024]],0) - 4</f>
        <v>1</v>
      </c>
      <c r="K315" s="317" t="b">
        <f>DAY(DATE(YEAR(tblBdays[[#This Row],[Birthday 2024]]),MONTH(tblBdays[[#This Row],[Birthday 2024]]) + 6,DAY(tblBdays[[#This Row],[Birthday 2024]]))) = DAY(tblBdays[[#This Row],[Birthday 2024]])</f>
        <v>1</v>
      </c>
    </row>
    <row r="316" spans="2:11" ht="23.25" customHeight="1">
      <c r="B316" s="61" t="s">
        <v>350</v>
      </c>
      <c r="C316" s="98">
        <v>38275</v>
      </c>
      <c r="D316" s="98">
        <f>EDATE(tblBdays[[#This Row],[Birthday]],12 * (2024 - YEAR(tblBdays[[#This Row],[Birthday]])))</f>
        <v>45580</v>
      </c>
      <c r="E316" s="282" t="b">
        <f>ISNUMBER(tblBdays[[#This Row],[Birthday 2024]])</f>
        <v>1</v>
      </c>
      <c r="F316" s="98" cm="1">
        <f t="array" ref="F3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16" s="98" t="b">
        <f>tblBdays[[#This Row],[3rdTuesdayInMonth]]=tblBdays[[#This Row],[Birthday 2024]]</f>
        <v>1</v>
      </c>
      <c r="H316" s="284">
        <f>WEEKDAY(tblBdays[[#This Row],[3rdTuesdayInMonth]],2)</f>
        <v>2</v>
      </c>
      <c r="I316" s="289">
        <f>LOOKUP(tblBdays[[#This Row],[Birthday 2024]],tblPeriods[Period])</f>
        <v>45578</v>
      </c>
      <c r="J316" s="316" t="b">
        <f>tblBdays[[#This Row],[Birthday 2024]] &gt;= EOMONTH(tblBdays[[#This Row],[Birthday 2024]],0) - 4</f>
        <v>0</v>
      </c>
      <c r="K316" s="317" t="b">
        <f>DAY(DATE(YEAR(tblBdays[[#This Row],[Birthday 2024]]),MONTH(tblBdays[[#This Row],[Birthday 2024]]) + 6,DAY(tblBdays[[#This Row],[Birthday 2024]]))) = DAY(tblBdays[[#This Row],[Birthday 2024]])</f>
        <v>1</v>
      </c>
    </row>
    <row r="317" spans="2:11" ht="23.25" customHeight="1">
      <c r="B317" s="61" t="s">
        <v>351</v>
      </c>
      <c r="C317" s="98">
        <v>37395</v>
      </c>
      <c r="D317" s="98">
        <f>EDATE(tblBdays[[#This Row],[Birthday]],12 * (2024 - YEAR(tblBdays[[#This Row],[Birthday]])))</f>
        <v>45431</v>
      </c>
      <c r="E317" s="282" t="b">
        <f>ISNUMBER(tblBdays[[#This Row],[Birthday 2024]])</f>
        <v>1</v>
      </c>
      <c r="F317" s="98" cm="1">
        <f t="array" ref="F3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17" s="98" t="b">
        <f>tblBdays[[#This Row],[3rdTuesdayInMonth]]=tblBdays[[#This Row],[Birthday 2024]]</f>
        <v>0</v>
      </c>
      <c r="H317" s="284">
        <f>WEEKDAY(tblBdays[[#This Row],[3rdTuesdayInMonth]],2)</f>
        <v>2</v>
      </c>
      <c r="I317" s="289">
        <f>LOOKUP(tblBdays[[#This Row],[Birthday 2024]],tblPeriods[Period])</f>
        <v>45431</v>
      </c>
      <c r="J317" s="316" t="b">
        <f>tblBdays[[#This Row],[Birthday 2024]] &gt;= EOMONTH(tblBdays[[#This Row],[Birthday 2024]],0) - 4</f>
        <v>0</v>
      </c>
      <c r="K317" s="317" t="b">
        <f>DAY(DATE(YEAR(tblBdays[[#This Row],[Birthday 2024]]),MONTH(tblBdays[[#This Row],[Birthday 2024]]) + 6,DAY(tblBdays[[#This Row],[Birthday 2024]]))) = DAY(tblBdays[[#This Row],[Birthday 2024]])</f>
        <v>1</v>
      </c>
    </row>
    <row r="318" spans="2:11" ht="23.25" customHeight="1">
      <c r="B318" s="61" t="s">
        <v>352</v>
      </c>
      <c r="C318" s="98">
        <v>38124</v>
      </c>
      <c r="D318" s="98">
        <f>EDATE(tblBdays[[#This Row],[Birthday]],12 * (2024 - YEAR(tblBdays[[#This Row],[Birthday]])))</f>
        <v>45429</v>
      </c>
      <c r="E318" s="282" t="b">
        <f>ISNUMBER(tblBdays[[#This Row],[Birthday 2024]])</f>
        <v>1</v>
      </c>
      <c r="F318" s="98" cm="1">
        <f t="array" ref="F3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18" s="98" t="b">
        <f>tblBdays[[#This Row],[3rdTuesdayInMonth]]=tblBdays[[#This Row],[Birthday 2024]]</f>
        <v>0</v>
      </c>
      <c r="H318" s="284">
        <f>WEEKDAY(tblBdays[[#This Row],[3rdTuesdayInMonth]],2)</f>
        <v>2</v>
      </c>
      <c r="I318" s="289">
        <f>LOOKUP(tblBdays[[#This Row],[Birthday 2024]],tblPeriods[Period])</f>
        <v>45424</v>
      </c>
      <c r="J318" s="316" t="b">
        <f>tblBdays[[#This Row],[Birthday 2024]] &gt;= EOMONTH(tblBdays[[#This Row],[Birthday 2024]],0) - 4</f>
        <v>0</v>
      </c>
      <c r="K318" s="317" t="b">
        <f>DAY(DATE(YEAR(tblBdays[[#This Row],[Birthday 2024]]),MONTH(tblBdays[[#This Row],[Birthday 2024]]) + 6,DAY(tblBdays[[#This Row],[Birthday 2024]]))) = DAY(tblBdays[[#This Row],[Birthday 2024]])</f>
        <v>1</v>
      </c>
    </row>
    <row r="319" spans="2:11" ht="23.25" customHeight="1">
      <c r="B319" s="61" t="s">
        <v>353</v>
      </c>
      <c r="C319" s="98">
        <v>38159</v>
      </c>
      <c r="D319" s="98">
        <f>EDATE(tblBdays[[#This Row],[Birthday]],12 * (2024 - YEAR(tblBdays[[#This Row],[Birthday]])))</f>
        <v>45464</v>
      </c>
      <c r="E319" s="282" t="b">
        <f>ISNUMBER(tblBdays[[#This Row],[Birthday 2024]])</f>
        <v>1</v>
      </c>
      <c r="F319" s="98" cm="1">
        <f t="array" ref="F3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19" s="98" t="b">
        <f>tblBdays[[#This Row],[3rdTuesdayInMonth]]=tblBdays[[#This Row],[Birthday 2024]]</f>
        <v>0</v>
      </c>
      <c r="H319" s="284">
        <f>WEEKDAY(tblBdays[[#This Row],[3rdTuesdayInMonth]],2)</f>
        <v>2</v>
      </c>
      <c r="I319" s="289">
        <f>LOOKUP(tblBdays[[#This Row],[Birthday 2024]],tblPeriods[Period])</f>
        <v>45459</v>
      </c>
      <c r="J319" s="316" t="b">
        <f>tblBdays[[#This Row],[Birthday 2024]] &gt;= EOMONTH(tblBdays[[#This Row],[Birthday 2024]],0) - 4</f>
        <v>0</v>
      </c>
      <c r="K319" s="317" t="b">
        <f>DAY(DATE(YEAR(tblBdays[[#This Row],[Birthday 2024]]),MONTH(tblBdays[[#This Row],[Birthday 2024]]) + 6,DAY(tblBdays[[#This Row],[Birthday 2024]]))) = DAY(tblBdays[[#This Row],[Birthday 2024]])</f>
        <v>1</v>
      </c>
    </row>
    <row r="320" spans="2:11" ht="23.25" customHeight="1">
      <c r="B320" s="61" t="s">
        <v>354</v>
      </c>
      <c r="C320" s="98">
        <v>37048</v>
      </c>
      <c r="D320" s="98">
        <f>EDATE(tblBdays[[#This Row],[Birthday]],12 * (2024 - YEAR(tblBdays[[#This Row],[Birthday]])))</f>
        <v>45449</v>
      </c>
      <c r="E320" s="282" t="b">
        <f>ISNUMBER(tblBdays[[#This Row],[Birthday 2024]])</f>
        <v>1</v>
      </c>
      <c r="F320" s="98" cm="1">
        <f t="array" ref="F3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20" s="98" t="b">
        <f>tblBdays[[#This Row],[3rdTuesdayInMonth]]=tblBdays[[#This Row],[Birthday 2024]]</f>
        <v>0</v>
      </c>
      <c r="H320" s="284">
        <f>WEEKDAY(tblBdays[[#This Row],[3rdTuesdayInMonth]],2)</f>
        <v>2</v>
      </c>
      <c r="I320" s="289">
        <f>LOOKUP(tblBdays[[#This Row],[Birthday 2024]],tblPeriods[Period])</f>
        <v>45445</v>
      </c>
      <c r="J320" s="316" t="b">
        <f>tblBdays[[#This Row],[Birthday 2024]] &gt;= EOMONTH(tblBdays[[#This Row],[Birthday 2024]],0) - 4</f>
        <v>0</v>
      </c>
      <c r="K320" s="317" t="b">
        <f>DAY(DATE(YEAR(tblBdays[[#This Row],[Birthday 2024]]),MONTH(tblBdays[[#This Row],[Birthday 2024]]) + 6,DAY(tblBdays[[#This Row],[Birthday 2024]]))) = DAY(tblBdays[[#This Row],[Birthday 2024]])</f>
        <v>1</v>
      </c>
    </row>
    <row r="321" spans="2:11" ht="23.25" customHeight="1">
      <c r="B321" s="61" t="s">
        <v>355</v>
      </c>
      <c r="C321" s="98">
        <v>37706</v>
      </c>
      <c r="D321" s="98">
        <f>EDATE(tblBdays[[#This Row],[Birthday]],12 * (2024 - YEAR(tblBdays[[#This Row],[Birthday]])))</f>
        <v>45377</v>
      </c>
      <c r="E321" s="282" t="b">
        <f>ISNUMBER(tblBdays[[#This Row],[Birthday 2024]])</f>
        <v>1</v>
      </c>
      <c r="F321" s="98" cm="1">
        <f t="array" ref="F3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21" s="98" t="b">
        <f>tblBdays[[#This Row],[3rdTuesdayInMonth]]=tblBdays[[#This Row],[Birthday 2024]]</f>
        <v>0</v>
      </c>
      <c r="H321" s="284">
        <f>WEEKDAY(tblBdays[[#This Row],[3rdTuesdayInMonth]],2)</f>
        <v>2</v>
      </c>
      <c r="I321" s="289">
        <f>LOOKUP(tblBdays[[#This Row],[Birthday 2024]],tblPeriods[Period])</f>
        <v>45375</v>
      </c>
      <c r="J321" s="316" t="b">
        <f>tblBdays[[#This Row],[Birthday 2024]] &gt;= EOMONTH(tblBdays[[#This Row],[Birthday 2024]],0) - 4</f>
        <v>0</v>
      </c>
      <c r="K321" s="317" t="b">
        <f>DAY(DATE(YEAR(tblBdays[[#This Row],[Birthday 2024]]),MONTH(tblBdays[[#This Row],[Birthday 2024]]) + 6,DAY(tblBdays[[#This Row],[Birthday 2024]]))) = DAY(tblBdays[[#This Row],[Birthday 2024]])</f>
        <v>1</v>
      </c>
    </row>
    <row r="322" spans="2:11" ht="23.25" customHeight="1">
      <c r="B322" s="61" t="s">
        <v>356</v>
      </c>
      <c r="C322" s="98">
        <v>37760</v>
      </c>
      <c r="D322" s="98">
        <f>EDATE(tblBdays[[#This Row],[Birthday]],12 * (2024 - YEAR(tblBdays[[#This Row],[Birthday]])))</f>
        <v>45431</v>
      </c>
      <c r="E322" s="282" t="b">
        <f>ISNUMBER(tblBdays[[#This Row],[Birthday 2024]])</f>
        <v>1</v>
      </c>
      <c r="F322" s="98" cm="1">
        <f t="array" ref="F3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22" s="98" t="b">
        <f>tblBdays[[#This Row],[3rdTuesdayInMonth]]=tblBdays[[#This Row],[Birthday 2024]]</f>
        <v>0</v>
      </c>
      <c r="H322" s="284">
        <f>WEEKDAY(tblBdays[[#This Row],[3rdTuesdayInMonth]],2)</f>
        <v>2</v>
      </c>
      <c r="I322" s="289">
        <f>LOOKUP(tblBdays[[#This Row],[Birthday 2024]],tblPeriods[Period])</f>
        <v>45431</v>
      </c>
      <c r="J322" s="316" t="b">
        <f>tblBdays[[#This Row],[Birthday 2024]] &gt;= EOMONTH(tblBdays[[#This Row],[Birthday 2024]],0) - 4</f>
        <v>0</v>
      </c>
      <c r="K322" s="317" t="b">
        <f>DAY(DATE(YEAR(tblBdays[[#This Row],[Birthday 2024]]),MONTH(tblBdays[[#This Row],[Birthday 2024]]) + 6,DAY(tblBdays[[#This Row],[Birthday 2024]]))) = DAY(tblBdays[[#This Row],[Birthday 2024]])</f>
        <v>1</v>
      </c>
    </row>
    <row r="323" spans="2:11" ht="23.25" customHeight="1">
      <c r="B323" s="61" t="s">
        <v>357</v>
      </c>
      <c r="C323" s="98">
        <v>37537</v>
      </c>
      <c r="D323" s="98">
        <f>EDATE(tblBdays[[#This Row],[Birthday]],12 * (2024 - YEAR(tblBdays[[#This Row],[Birthday]])))</f>
        <v>45573</v>
      </c>
      <c r="E323" s="282" t="b">
        <f>ISNUMBER(tblBdays[[#This Row],[Birthday 2024]])</f>
        <v>1</v>
      </c>
      <c r="F323" s="98" cm="1">
        <f t="array" ref="F3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23" s="98" t="b">
        <f>tblBdays[[#This Row],[3rdTuesdayInMonth]]=tblBdays[[#This Row],[Birthday 2024]]</f>
        <v>0</v>
      </c>
      <c r="H323" s="284">
        <f>WEEKDAY(tblBdays[[#This Row],[3rdTuesdayInMonth]],2)</f>
        <v>2</v>
      </c>
      <c r="I323" s="289">
        <f>LOOKUP(tblBdays[[#This Row],[Birthday 2024]],tblPeriods[Period])</f>
        <v>45571</v>
      </c>
      <c r="J323" s="316" t="b">
        <f>tblBdays[[#This Row],[Birthday 2024]] &gt;= EOMONTH(tblBdays[[#This Row],[Birthday 2024]],0) - 4</f>
        <v>0</v>
      </c>
      <c r="K323" s="317" t="b">
        <f>DAY(DATE(YEAR(tblBdays[[#This Row],[Birthday 2024]]),MONTH(tblBdays[[#This Row],[Birthday 2024]]) + 6,DAY(tblBdays[[#This Row],[Birthday 2024]]))) = DAY(tblBdays[[#This Row],[Birthday 2024]])</f>
        <v>1</v>
      </c>
    </row>
    <row r="324" spans="2:11" ht="23.25" customHeight="1">
      <c r="B324" s="61" t="s">
        <v>358</v>
      </c>
      <c r="C324" s="98">
        <v>37745</v>
      </c>
      <c r="D324" s="98">
        <f>EDATE(tblBdays[[#This Row],[Birthday]],12 * (2024 - YEAR(tblBdays[[#This Row],[Birthday]])))</f>
        <v>45416</v>
      </c>
      <c r="E324" s="282" t="b">
        <f>ISNUMBER(tblBdays[[#This Row],[Birthday 2024]])</f>
        <v>1</v>
      </c>
      <c r="F324" s="98" cm="1">
        <f t="array" ref="F3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24" s="98" t="b">
        <f>tblBdays[[#This Row],[3rdTuesdayInMonth]]=tblBdays[[#This Row],[Birthday 2024]]</f>
        <v>0</v>
      </c>
      <c r="H324" s="284">
        <f>WEEKDAY(tblBdays[[#This Row],[3rdTuesdayInMonth]],2)</f>
        <v>2</v>
      </c>
      <c r="I324" s="289">
        <f>LOOKUP(tblBdays[[#This Row],[Birthday 2024]],tblPeriods[Period])</f>
        <v>45410</v>
      </c>
      <c r="J324" s="316" t="b">
        <f>tblBdays[[#This Row],[Birthday 2024]] &gt;= EOMONTH(tblBdays[[#This Row],[Birthday 2024]],0) - 4</f>
        <v>0</v>
      </c>
      <c r="K324" s="317" t="b">
        <f>DAY(DATE(YEAR(tblBdays[[#This Row],[Birthday 2024]]),MONTH(tblBdays[[#This Row],[Birthday 2024]]) + 6,DAY(tblBdays[[#This Row],[Birthday 2024]]))) = DAY(tblBdays[[#This Row],[Birthday 2024]])</f>
        <v>1</v>
      </c>
    </row>
    <row r="325" spans="2:11" ht="23.25" customHeight="1">
      <c r="B325" s="61" t="s">
        <v>359</v>
      </c>
      <c r="C325" s="98">
        <v>37017</v>
      </c>
      <c r="D325" s="98">
        <f>EDATE(tblBdays[[#This Row],[Birthday]],12 * (2024 - YEAR(tblBdays[[#This Row],[Birthday]])))</f>
        <v>45418</v>
      </c>
      <c r="E325" s="282" t="b">
        <f>ISNUMBER(tblBdays[[#This Row],[Birthday 2024]])</f>
        <v>1</v>
      </c>
      <c r="F325" s="98" cm="1">
        <f t="array" ref="F3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25" s="98" t="b">
        <f>tblBdays[[#This Row],[3rdTuesdayInMonth]]=tblBdays[[#This Row],[Birthday 2024]]</f>
        <v>0</v>
      </c>
      <c r="H325" s="284">
        <f>WEEKDAY(tblBdays[[#This Row],[3rdTuesdayInMonth]],2)</f>
        <v>2</v>
      </c>
      <c r="I325" s="289">
        <f>LOOKUP(tblBdays[[#This Row],[Birthday 2024]],tblPeriods[Period])</f>
        <v>45417</v>
      </c>
      <c r="J325" s="316" t="b">
        <f>tblBdays[[#This Row],[Birthday 2024]] &gt;= EOMONTH(tblBdays[[#This Row],[Birthday 2024]],0) - 4</f>
        <v>0</v>
      </c>
      <c r="K325" s="317" t="b">
        <f>DAY(DATE(YEAR(tblBdays[[#This Row],[Birthday 2024]]),MONTH(tblBdays[[#This Row],[Birthday 2024]]) + 6,DAY(tblBdays[[#This Row],[Birthday 2024]]))) = DAY(tblBdays[[#This Row],[Birthday 2024]])</f>
        <v>1</v>
      </c>
    </row>
    <row r="326" spans="2:11" ht="23.25" customHeight="1">
      <c r="B326" s="61" t="s">
        <v>360</v>
      </c>
      <c r="C326" s="98">
        <v>37899</v>
      </c>
      <c r="D326" s="98">
        <f>EDATE(tblBdays[[#This Row],[Birthday]],12 * (2024 - YEAR(tblBdays[[#This Row],[Birthday]])))</f>
        <v>45570</v>
      </c>
      <c r="E326" s="282" t="b">
        <f>ISNUMBER(tblBdays[[#This Row],[Birthday 2024]])</f>
        <v>1</v>
      </c>
      <c r="F326" s="98" cm="1">
        <f t="array" ref="F3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26" s="98" t="b">
        <f>tblBdays[[#This Row],[3rdTuesdayInMonth]]=tblBdays[[#This Row],[Birthday 2024]]</f>
        <v>0</v>
      </c>
      <c r="H326" s="284">
        <f>WEEKDAY(tblBdays[[#This Row],[3rdTuesdayInMonth]],2)</f>
        <v>2</v>
      </c>
      <c r="I326" s="289">
        <f>LOOKUP(tblBdays[[#This Row],[Birthday 2024]],tblPeriods[Period])</f>
        <v>45564</v>
      </c>
      <c r="J326" s="316" t="b">
        <f>tblBdays[[#This Row],[Birthday 2024]] &gt;= EOMONTH(tblBdays[[#This Row],[Birthday 2024]],0) - 4</f>
        <v>0</v>
      </c>
      <c r="K326" s="317" t="b">
        <f>DAY(DATE(YEAR(tblBdays[[#This Row],[Birthday 2024]]),MONTH(tblBdays[[#This Row],[Birthday 2024]]) + 6,DAY(tblBdays[[#This Row],[Birthday 2024]]))) = DAY(tblBdays[[#This Row],[Birthday 2024]])</f>
        <v>1</v>
      </c>
    </row>
    <row r="327" spans="2:11" ht="23.25" customHeight="1">
      <c r="B327" s="61" t="s">
        <v>361</v>
      </c>
      <c r="C327" s="98">
        <v>37975</v>
      </c>
      <c r="D327" s="98">
        <f>EDATE(tblBdays[[#This Row],[Birthday]],12 * (2024 - YEAR(tblBdays[[#This Row],[Birthday]])))</f>
        <v>45646</v>
      </c>
      <c r="E327" s="282" t="b">
        <f>ISNUMBER(tblBdays[[#This Row],[Birthday 2024]])</f>
        <v>1</v>
      </c>
      <c r="F327" s="98" cm="1">
        <f t="array" ref="F3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27" s="98" t="b">
        <f>tblBdays[[#This Row],[3rdTuesdayInMonth]]=tblBdays[[#This Row],[Birthday 2024]]</f>
        <v>0</v>
      </c>
      <c r="H327" s="284">
        <f>WEEKDAY(tblBdays[[#This Row],[3rdTuesdayInMonth]],2)</f>
        <v>2</v>
      </c>
      <c r="I327" s="289">
        <f>LOOKUP(tblBdays[[#This Row],[Birthday 2024]],tblPeriods[Period])</f>
        <v>45641</v>
      </c>
      <c r="J327" s="316" t="b">
        <f>tblBdays[[#This Row],[Birthday 2024]] &gt;= EOMONTH(tblBdays[[#This Row],[Birthday 2024]],0) - 4</f>
        <v>0</v>
      </c>
      <c r="K327" s="317" t="b">
        <f>DAY(DATE(YEAR(tblBdays[[#This Row],[Birthday 2024]]),MONTH(tblBdays[[#This Row],[Birthday 2024]]) + 6,DAY(tblBdays[[#This Row],[Birthday 2024]]))) = DAY(tblBdays[[#This Row],[Birthday 2024]])</f>
        <v>1</v>
      </c>
    </row>
    <row r="328" spans="2:11" ht="23.25" customHeight="1">
      <c r="B328" s="61" t="s">
        <v>362</v>
      </c>
      <c r="C328" s="98">
        <v>37020</v>
      </c>
      <c r="D328" s="98">
        <f>EDATE(tblBdays[[#This Row],[Birthday]],12 * (2024 - YEAR(tblBdays[[#This Row],[Birthday]])))</f>
        <v>45421</v>
      </c>
      <c r="E328" s="282" t="b">
        <f>ISNUMBER(tblBdays[[#This Row],[Birthday 2024]])</f>
        <v>1</v>
      </c>
      <c r="F328" s="98" cm="1">
        <f t="array" ref="F3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28" s="98" t="b">
        <f>tblBdays[[#This Row],[3rdTuesdayInMonth]]=tblBdays[[#This Row],[Birthday 2024]]</f>
        <v>0</v>
      </c>
      <c r="H328" s="284">
        <f>WEEKDAY(tblBdays[[#This Row],[3rdTuesdayInMonth]],2)</f>
        <v>2</v>
      </c>
      <c r="I328" s="289">
        <f>LOOKUP(tblBdays[[#This Row],[Birthday 2024]],tblPeriods[Period])</f>
        <v>45417</v>
      </c>
      <c r="J328" s="316" t="b">
        <f>tblBdays[[#This Row],[Birthday 2024]] &gt;= EOMONTH(tblBdays[[#This Row],[Birthday 2024]],0) - 4</f>
        <v>0</v>
      </c>
      <c r="K328" s="317" t="b">
        <f>DAY(DATE(YEAR(tblBdays[[#This Row],[Birthday 2024]]),MONTH(tblBdays[[#This Row],[Birthday 2024]]) + 6,DAY(tblBdays[[#This Row],[Birthday 2024]]))) = DAY(tblBdays[[#This Row],[Birthday 2024]])</f>
        <v>1</v>
      </c>
    </row>
    <row r="329" spans="2:11" ht="23.25" customHeight="1">
      <c r="B329" s="61" t="s">
        <v>363</v>
      </c>
      <c r="C329" s="98">
        <v>38280</v>
      </c>
      <c r="D329" s="98">
        <f>EDATE(tblBdays[[#This Row],[Birthday]],12 * (2024 - YEAR(tblBdays[[#This Row],[Birthday]])))</f>
        <v>45585</v>
      </c>
      <c r="E329" s="282" t="b">
        <f>ISNUMBER(tblBdays[[#This Row],[Birthday 2024]])</f>
        <v>1</v>
      </c>
      <c r="F329" s="98" cm="1">
        <f t="array" ref="F3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29" s="98" t="b">
        <f>tblBdays[[#This Row],[3rdTuesdayInMonth]]=tblBdays[[#This Row],[Birthday 2024]]</f>
        <v>0</v>
      </c>
      <c r="H329" s="284">
        <f>WEEKDAY(tblBdays[[#This Row],[3rdTuesdayInMonth]],2)</f>
        <v>2</v>
      </c>
      <c r="I329" s="289">
        <f>LOOKUP(tblBdays[[#This Row],[Birthday 2024]],tblPeriods[Period])</f>
        <v>45585</v>
      </c>
      <c r="J329" s="316" t="b">
        <f>tblBdays[[#This Row],[Birthday 2024]] &gt;= EOMONTH(tblBdays[[#This Row],[Birthday 2024]],0) - 4</f>
        <v>0</v>
      </c>
      <c r="K329" s="317" t="b">
        <f>DAY(DATE(YEAR(tblBdays[[#This Row],[Birthday 2024]]),MONTH(tblBdays[[#This Row],[Birthday 2024]]) + 6,DAY(tblBdays[[#This Row],[Birthday 2024]]))) = DAY(tblBdays[[#This Row],[Birthday 2024]])</f>
        <v>1</v>
      </c>
    </row>
    <row r="330" spans="2:11" ht="23.25" customHeight="1">
      <c r="B330" s="61" t="s">
        <v>364</v>
      </c>
      <c r="C330" s="98">
        <v>36965</v>
      </c>
      <c r="D330" s="98">
        <f>EDATE(tblBdays[[#This Row],[Birthday]],12 * (2024 - YEAR(tblBdays[[#This Row],[Birthday]])))</f>
        <v>45366</v>
      </c>
      <c r="E330" s="282" t="b">
        <f>ISNUMBER(tblBdays[[#This Row],[Birthday 2024]])</f>
        <v>1</v>
      </c>
      <c r="F330" s="98" cm="1">
        <f t="array" ref="F3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30" s="98" t="b">
        <f>tblBdays[[#This Row],[3rdTuesdayInMonth]]=tblBdays[[#This Row],[Birthday 2024]]</f>
        <v>0</v>
      </c>
      <c r="H330" s="284">
        <f>WEEKDAY(tblBdays[[#This Row],[3rdTuesdayInMonth]],2)</f>
        <v>2</v>
      </c>
      <c r="I330" s="289">
        <f>LOOKUP(tblBdays[[#This Row],[Birthday 2024]],tblPeriods[Period])</f>
        <v>45361</v>
      </c>
      <c r="J330" s="316" t="b">
        <f>tblBdays[[#This Row],[Birthday 2024]] &gt;= EOMONTH(tblBdays[[#This Row],[Birthday 2024]],0) - 4</f>
        <v>0</v>
      </c>
      <c r="K330" s="317" t="b">
        <f>DAY(DATE(YEAR(tblBdays[[#This Row],[Birthday 2024]]),MONTH(tblBdays[[#This Row],[Birthday 2024]]) + 6,DAY(tblBdays[[#This Row],[Birthday 2024]]))) = DAY(tblBdays[[#This Row],[Birthday 2024]])</f>
        <v>1</v>
      </c>
    </row>
    <row r="331" spans="2:11" ht="23.25" customHeight="1">
      <c r="B331" s="61" t="s">
        <v>365</v>
      </c>
      <c r="C331" s="98">
        <v>38098</v>
      </c>
      <c r="D331" s="98">
        <f>EDATE(tblBdays[[#This Row],[Birthday]],12 * (2024 - YEAR(tblBdays[[#This Row],[Birthday]])))</f>
        <v>45403</v>
      </c>
      <c r="E331" s="282" t="b">
        <f>ISNUMBER(tblBdays[[#This Row],[Birthday 2024]])</f>
        <v>1</v>
      </c>
      <c r="F331" s="98" cm="1">
        <f t="array" ref="F3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31" s="98" t="b">
        <f>tblBdays[[#This Row],[3rdTuesdayInMonth]]=tblBdays[[#This Row],[Birthday 2024]]</f>
        <v>0</v>
      </c>
      <c r="H331" s="284">
        <f>WEEKDAY(tblBdays[[#This Row],[3rdTuesdayInMonth]],2)</f>
        <v>2</v>
      </c>
      <c r="I331" s="289">
        <f>LOOKUP(tblBdays[[#This Row],[Birthday 2024]],tblPeriods[Period])</f>
        <v>45403</v>
      </c>
      <c r="J331" s="316" t="b">
        <f>tblBdays[[#This Row],[Birthday 2024]] &gt;= EOMONTH(tblBdays[[#This Row],[Birthday 2024]],0) - 4</f>
        <v>0</v>
      </c>
      <c r="K331" s="317" t="b">
        <f>DAY(DATE(YEAR(tblBdays[[#This Row],[Birthday 2024]]),MONTH(tblBdays[[#This Row],[Birthday 2024]]) + 6,DAY(tblBdays[[#This Row],[Birthday 2024]]))) = DAY(tblBdays[[#This Row],[Birthday 2024]])</f>
        <v>1</v>
      </c>
    </row>
    <row r="332" spans="2:11" ht="23.25" customHeight="1">
      <c r="B332" s="61" t="s">
        <v>366</v>
      </c>
      <c r="C332" s="98">
        <v>38228</v>
      </c>
      <c r="D332" s="98">
        <f>EDATE(tblBdays[[#This Row],[Birthday]],12 * (2024 - YEAR(tblBdays[[#This Row],[Birthday]])))</f>
        <v>45533</v>
      </c>
      <c r="E332" s="282" t="b">
        <f>ISNUMBER(tblBdays[[#This Row],[Birthday 2024]])</f>
        <v>1</v>
      </c>
      <c r="F332" s="98" cm="1">
        <f t="array" ref="F3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32" s="98" t="b">
        <f>tblBdays[[#This Row],[3rdTuesdayInMonth]]=tblBdays[[#This Row],[Birthday 2024]]</f>
        <v>0</v>
      </c>
      <c r="H332" s="284">
        <f>WEEKDAY(tblBdays[[#This Row],[3rdTuesdayInMonth]],2)</f>
        <v>2</v>
      </c>
      <c r="I332" s="289">
        <f>LOOKUP(tblBdays[[#This Row],[Birthday 2024]],tblPeriods[Period])</f>
        <v>45529</v>
      </c>
      <c r="J332" s="316" t="b">
        <f>tblBdays[[#This Row],[Birthday 2024]] &gt;= EOMONTH(tblBdays[[#This Row],[Birthday 2024]],0) - 4</f>
        <v>1</v>
      </c>
      <c r="K332" s="317" t="b">
        <f>DAY(DATE(YEAR(tblBdays[[#This Row],[Birthday 2024]]),MONTH(tblBdays[[#This Row],[Birthday 2024]]) + 6,DAY(tblBdays[[#This Row],[Birthday 2024]]))) = DAY(tblBdays[[#This Row],[Birthday 2024]])</f>
        <v>0</v>
      </c>
    </row>
    <row r="333" spans="2:11" ht="23.25" customHeight="1">
      <c r="B333" s="61" t="s">
        <v>367</v>
      </c>
      <c r="C333" s="98">
        <v>37657</v>
      </c>
      <c r="D333" s="98">
        <f>EDATE(tblBdays[[#This Row],[Birthday]],12 * (2024 - YEAR(tblBdays[[#This Row],[Birthday]])))</f>
        <v>45327</v>
      </c>
      <c r="E333" s="282" t="b">
        <f>ISNUMBER(tblBdays[[#This Row],[Birthday 2024]])</f>
        <v>1</v>
      </c>
      <c r="F333" s="98" cm="1">
        <f t="array" ref="F3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33" s="98" t="b">
        <f>tblBdays[[#This Row],[3rdTuesdayInMonth]]=tblBdays[[#This Row],[Birthday 2024]]</f>
        <v>0</v>
      </c>
      <c r="H333" s="284">
        <f>WEEKDAY(tblBdays[[#This Row],[3rdTuesdayInMonth]],2)</f>
        <v>2</v>
      </c>
      <c r="I333" s="289">
        <f>LOOKUP(tblBdays[[#This Row],[Birthday 2024]],tblPeriods[Period])</f>
        <v>45326</v>
      </c>
      <c r="J333" s="316" t="b">
        <f>tblBdays[[#This Row],[Birthday 2024]] &gt;= EOMONTH(tblBdays[[#This Row],[Birthday 2024]],0) - 4</f>
        <v>0</v>
      </c>
      <c r="K333" s="317" t="b">
        <f>DAY(DATE(YEAR(tblBdays[[#This Row],[Birthday 2024]]),MONTH(tblBdays[[#This Row],[Birthday 2024]]) + 6,DAY(tblBdays[[#This Row],[Birthday 2024]]))) = DAY(tblBdays[[#This Row],[Birthday 2024]])</f>
        <v>1</v>
      </c>
    </row>
    <row r="334" spans="2:11" ht="23.25" customHeight="1">
      <c r="B334" s="61" t="s">
        <v>368</v>
      </c>
      <c r="C334" s="98">
        <v>37089</v>
      </c>
      <c r="D334" s="98">
        <f>EDATE(tblBdays[[#This Row],[Birthday]],12 * (2024 - YEAR(tblBdays[[#This Row],[Birthday]])))</f>
        <v>45490</v>
      </c>
      <c r="E334" s="282" t="b">
        <f>ISNUMBER(tblBdays[[#This Row],[Birthday 2024]])</f>
        <v>1</v>
      </c>
      <c r="F334" s="98" cm="1">
        <f t="array" ref="F3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34" s="98" t="b">
        <f>tblBdays[[#This Row],[3rdTuesdayInMonth]]=tblBdays[[#This Row],[Birthday 2024]]</f>
        <v>0</v>
      </c>
      <c r="H334" s="284">
        <f>WEEKDAY(tblBdays[[#This Row],[3rdTuesdayInMonth]],2)</f>
        <v>2</v>
      </c>
      <c r="I334" s="289">
        <f>LOOKUP(tblBdays[[#This Row],[Birthday 2024]],tblPeriods[Period])</f>
        <v>45487</v>
      </c>
      <c r="J334" s="316" t="b">
        <f>tblBdays[[#This Row],[Birthday 2024]] &gt;= EOMONTH(tblBdays[[#This Row],[Birthday 2024]],0) - 4</f>
        <v>0</v>
      </c>
      <c r="K334" s="317" t="b">
        <f>DAY(DATE(YEAR(tblBdays[[#This Row],[Birthday 2024]]),MONTH(tblBdays[[#This Row],[Birthday 2024]]) + 6,DAY(tblBdays[[#This Row],[Birthday 2024]]))) = DAY(tblBdays[[#This Row],[Birthday 2024]])</f>
        <v>1</v>
      </c>
    </row>
    <row r="335" spans="2:11" ht="23.25" customHeight="1">
      <c r="B335" s="61" t="s">
        <v>369</v>
      </c>
      <c r="C335" s="98">
        <v>37848</v>
      </c>
      <c r="D335" s="98">
        <f>EDATE(tblBdays[[#This Row],[Birthday]],12 * (2024 - YEAR(tblBdays[[#This Row],[Birthday]])))</f>
        <v>45519</v>
      </c>
      <c r="E335" s="282" t="b">
        <f>ISNUMBER(tblBdays[[#This Row],[Birthday 2024]])</f>
        <v>1</v>
      </c>
      <c r="F335" s="98" cm="1">
        <f t="array" ref="F3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35" s="98" t="b">
        <f>tblBdays[[#This Row],[3rdTuesdayInMonth]]=tblBdays[[#This Row],[Birthday 2024]]</f>
        <v>0</v>
      </c>
      <c r="H335" s="284">
        <f>WEEKDAY(tblBdays[[#This Row],[3rdTuesdayInMonth]],2)</f>
        <v>2</v>
      </c>
      <c r="I335" s="289">
        <f>LOOKUP(tblBdays[[#This Row],[Birthday 2024]],tblPeriods[Period])</f>
        <v>45515</v>
      </c>
      <c r="J335" s="316" t="b">
        <f>tblBdays[[#This Row],[Birthday 2024]] &gt;= EOMONTH(tblBdays[[#This Row],[Birthday 2024]],0) - 4</f>
        <v>0</v>
      </c>
      <c r="K335" s="317" t="b">
        <f>DAY(DATE(YEAR(tblBdays[[#This Row],[Birthday 2024]]),MONTH(tblBdays[[#This Row],[Birthday 2024]]) + 6,DAY(tblBdays[[#This Row],[Birthday 2024]]))) = DAY(tblBdays[[#This Row],[Birthday 2024]])</f>
        <v>1</v>
      </c>
    </row>
    <row r="336" spans="2:11" ht="23.25" customHeight="1">
      <c r="B336" s="61" t="s">
        <v>370</v>
      </c>
      <c r="C336" s="98">
        <v>37467</v>
      </c>
      <c r="D336" s="98">
        <f>EDATE(tblBdays[[#This Row],[Birthday]],12 * (2024 - YEAR(tblBdays[[#This Row],[Birthday]])))</f>
        <v>45503</v>
      </c>
      <c r="E336" s="282" t="b">
        <f>ISNUMBER(tblBdays[[#This Row],[Birthday 2024]])</f>
        <v>1</v>
      </c>
      <c r="F336" s="98" cm="1">
        <f t="array" ref="F3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36" s="98" t="b">
        <f>tblBdays[[#This Row],[3rdTuesdayInMonth]]=tblBdays[[#This Row],[Birthday 2024]]</f>
        <v>0</v>
      </c>
      <c r="H336" s="284">
        <f>WEEKDAY(tblBdays[[#This Row],[3rdTuesdayInMonth]],2)</f>
        <v>2</v>
      </c>
      <c r="I336" s="289">
        <f>LOOKUP(tblBdays[[#This Row],[Birthday 2024]],tblPeriods[Period])</f>
        <v>45501</v>
      </c>
      <c r="J336" s="316" t="b">
        <f>tblBdays[[#This Row],[Birthday 2024]] &gt;= EOMONTH(tblBdays[[#This Row],[Birthday 2024]],0) - 4</f>
        <v>1</v>
      </c>
      <c r="K336" s="317" t="b">
        <f>DAY(DATE(YEAR(tblBdays[[#This Row],[Birthday 2024]]),MONTH(tblBdays[[#This Row],[Birthday 2024]]) + 6,DAY(tblBdays[[#This Row],[Birthday 2024]]))) = DAY(tblBdays[[#This Row],[Birthday 2024]])</f>
        <v>1</v>
      </c>
    </row>
    <row r="337" spans="2:11" ht="23.25" customHeight="1">
      <c r="B337" s="61" t="s">
        <v>371</v>
      </c>
      <c r="C337" s="98">
        <v>38249</v>
      </c>
      <c r="D337" s="98">
        <f>EDATE(tblBdays[[#This Row],[Birthday]],12 * (2024 - YEAR(tblBdays[[#This Row],[Birthday]])))</f>
        <v>45554</v>
      </c>
      <c r="E337" s="282" t="b">
        <f>ISNUMBER(tblBdays[[#This Row],[Birthday 2024]])</f>
        <v>1</v>
      </c>
      <c r="F337" s="98" cm="1">
        <f t="array" ref="F3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337" s="98" t="b">
        <f>tblBdays[[#This Row],[3rdTuesdayInMonth]]=tblBdays[[#This Row],[Birthday 2024]]</f>
        <v>0</v>
      </c>
      <c r="H337" s="284">
        <f>WEEKDAY(tblBdays[[#This Row],[3rdTuesdayInMonth]],2)</f>
        <v>2</v>
      </c>
      <c r="I337" s="289">
        <f>LOOKUP(tblBdays[[#This Row],[Birthday 2024]],tblPeriods[Period])</f>
        <v>45550</v>
      </c>
      <c r="J337" s="316" t="b">
        <f>tblBdays[[#This Row],[Birthday 2024]] &gt;= EOMONTH(tblBdays[[#This Row],[Birthday 2024]],0) - 4</f>
        <v>0</v>
      </c>
      <c r="K337" s="317" t="b">
        <f>DAY(DATE(YEAR(tblBdays[[#This Row],[Birthday 2024]]),MONTH(tblBdays[[#This Row],[Birthday 2024]]) + 6,DAY(tblBdays[[#This Row],[Birthday 2024]]))) = DAY(tblBdays[[#This Row],[Birthday 2024]])</f>
        <v>1</v>
      </c>
    </row>
    <row r="338" spans="2:11" ht="23.25" customHeight="1">
      <c r="B338" s="61" t="s">
        <v>372</v>
      </c>
      <c r="C338" s="98">
        <v>37236</v>
      </c>
      <c r="D338" s="98">
        <f>EDATE(tblBdays[[#This Row],[Birthday]],12 * (2024 - YEAR(tblBdays[[#This Row],[Birthday]])))</f>
        <v>45637</v>
      </c>
      <c r="E338" s="282" t="b">
        <f>ISNUMBER(tblBdays[[#This Row],[Birthday 2024]])</f>
        <v>1</v>
      </c>
      <c r="F338" s="98" cm="1">
        <f t="array" ref="F3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38" s="98" t="b">
        <f>tblBdays[[#This Row],[3rdTuesdayInMonth]]=tblBdays[[#This Row],[Birthday 2024]]</f>
        <v>0</v>
      </c>
      <c r="H338" s="284">
        <f>WEEKDAY(tblBdays[[#This Row],[3rdTuesdayInMonth]],2)</f>
        <v>2</v>
      </c>
      <c r="I338" s="289">
        <f>LOOKUP(tblBdays[[#This Row],[Birthday 2024]],tblPeriods[Period])</f>
        <v>45634</v>
      </c>
      <c r="J338" s="316" t="b">
        <f>tblBdays[[#This Row],[Birthday 2024]] &gt;= EOMONTH(tblBdays[[#This Row],[Birthday 2024]],0) - 4</f>
        <v>0</v>
      </c>
      <c r="K338" s="317" t="b">
        <f>DAY(DATE(YEAR(tblBdays[[#This Row],[Birthday 2024]]),MONTH(tblBdays[[#This Row],[Birthday 2024]]) + 6,DAY(tblBdays[[#This Row],[Birthday 2024]]))) = DAY(tblBdays[[#This Row],[Birthday 2024]])</f>
        <v>1</v>
      </c>
    </row>
    <row r="339" spans="2:11" ht="23.25" customHeight="1">
      <c r="B339" s="61" t="s">
        <v>373</v>
      </c>
      <c r="C339" s="98">
        <v>37334</v>
      </c>
      <c r="D339" s="98">
        <f>EDATE(tblBdays[[#This Row],[Birthday]],12 * (2024 - YEAR(tblBdays[[#This Row],[Birthday]])))</f>
        <v>45370</v>
      </c>
      <c r="E339" s="282" t="b">
        <f>ISNUMBER(tblBdays[[#This Row],[Birthday 2024]])</f>
        <v>1</v>
      </c>
      <c r="F339" s="98" cm="1">
        <f t="array" ref="F3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39" s="98" t="b">
        <f>tblBdays[[#This Row],[3rdTuesdayInMonth]]=tblBdays[[#This Row],[Birthday 2024]]</f>
        <v>1</v>
      </c>
      <c r="H339" s="284">
        <f>WEEKDAY(tblBdays[[#This Row],[3rdTuesdayInMonth]],2)</f>
        <v>2</v>
      </c>
      <c r="I339" s="289">
        <f>LOOKUP(tblBdays[[#This Row],[Birthday 2024]],tblPeriods[Period])</f>
        <v>45368</v>
      </c>
      <c r="J339" s="316" t="b">
        <f>tblBdays[[#This Row],[Birthday 2024]] &gt;= EOMONTH(tblBdays[[#This Row],[Birthday 2024]],0) - 4</f>
        <v>0</v>
      </c>
      <c r="K339" s="317" t="b">
        <f>DAY(DATE(YEAR(tblBdays[[#This Row],[Birthday 2024]]),MONTH(tblBdays[[#This Row],[Birthday 2024]]) + 6,DAY(tblBdays[[#This Row],[Birthday 2024]]))) = DAY(tblBdays[[#This Row],[Birthday 2024]])</f>
        <v>1</v>
      </c>
    </row>
    <row r="340" spans="2:11" ht="23.25" customHeight="1">
      <c r="B340" s="61" t="s">
        <v>374</v>
      </c>
      <c r="C340" s="98">
        <v>37042</v>
      </c>
      <c r="D340" s="98">
        <f>EDATE(tblBdays[[#This Row],[Birthday]],12 * (2024 - YEAR(tblBdays[[#This Row],[Birthday]])))</f>
        <v>45443</v>
      </c>
      <c r="E340" s="282" t="b">
        <f>ISNUMBER(tblBdays[[#This Row],[Birthday 2024]])</f>
        <v>1</v>
      </c>
      <c r="F340" s="98" cm="1">
        <f t="array" ref="F3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40" s="98" t="b">
        <f>tblBdays[[#This Row],[3rdTuesdayInMonth]]=tblBdays[[#This Row],[Birthday 2024]]</f>
        <v>0</v>
      </c>
      <c r="H340" s="284">
        <f>WEEKDAY(tblBdays[[#This Row],[3rdTuesdayInMonth]],2)</f>
        <v>2</v>
      </c>
      <c r="I340" s="289">
        <f>LOOKUP(tblBdays[[#This Row],[Birthday 2024]],tblPeriods[Period])</f>
        <v>45438</v>
      </c>
      <c r="J340" s="316" t="b">
        <f>tblBdays[[#This Row],[Birthday 2024]] &gt;= EOMONTH(tblBdays[[#This Row],[Birthday 2024]],0) - 4</f>
        <v>1</v>
      </c>
      <c r="K340" s="317" t="b">
        <f>DAY(DATE(YEAR(tblBdays[[#This Row],[Birthday 2024]]),MONTH(tblBdays[[#This Row],[Birthday 2024]]) + 6,DAY(tblBdays[[#This Row],[Birthday 2024]]))) = DAY(tblBdays[[#This Row],[Birthday 2024]])</f>
        <v>0</v>
      </c>
    </row>
    <row r="341" spans="2:11" ht="23.25" customHeight="1">
      <c r="B341" s="61" t="s">
        <v>375</v>
      </c>
      <c r="C341" s="98">
        <v>38049</v>
      </c>
      <c r="D341" s="98">
        <f>EDATE(tblBdays[[#This Row],[Birthday]],12 * (2024 - YEAR(tblBdays[[#This Row],[Birthday]])))</f>
        <v>45354</v>
      </c>
      <c r="E341" s="282" t="b">
        <f>ISNUMBER(tblBdays[[#This Row],[Birthday 2024]])</f>
        <v>1</v>
      </c>
      <c r="F341" s="98" cm="1">
        <f t="array" ref="F3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41" s="98" t="b">
        <f>tblBdays[[#This Row],[3rdTuesdayInMonth]]=tblBdays[[#This Row],[Birthday 2024]]</f>
        <v>0</v>
      </c>
      <c r="H341" s="284">
        <f>WEEKDAY(tblBdays[[#This Row],[3rdTuesdayInMonth]],2)</f>
        <v>2</v>
      </c>
      <c r="I341" s="289">
        <f>LOOKUP(tblBdays[[#This Row],[Birthday 2024]],tblPeriods[Period])</f>
        <v>45354</v>
      </c>
      <c r="J341" s="316" t="b">
        <f>tblBdays[[#This Row],[Birthday 2024]] &gt;= EOMONTH(tblBdays[[#This Row],[Birthday 2024]],0) - 4</f>
        <v>0</v>
      </c>
      <c r="K341" s="317" t="b">
        <f>DAY(DATE(YEAR(tblBdays[[#This Row],[Birthday 2024]]),MONTH(tblBdays[[#This Row],[Birthday 2024]]) + 6,DAY(tblBdays[[#This Row],[Birthday 2024]]))) = DAY(tblBdays[[#This Row],[Birthday 2024]])</f>
        <v>1</v>
      </c>
    </row>
    <row r="342" spans="2:11" ht="23.25" customHeight="1">
      <c r="B342" s="61" t="s">
        <v>376</v>
      </c>
      <c r="C342" s="98">
        <v>37592</v>
      </c>
      <c r="D342" s="98">
        <f>EDATE(tblBdays[[#This Row],[Birthday]],12 * (2024 - YEAR(tblBdays[[#This Row],[Birthday]])))</f>
        <v>45628</v>
      </c>
      <c r="E342" s="282" t="b">
        <f>ISNUMBER(tblBdays[[#This Row],[Birthday 2024]])</f>
        <v>1</v>
      </c>
      <c r="F342" s="98" cm="1">
        <f t="array" ref="F3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42" s="98" t="b">
        <f>tblBdays[[#This Row],[3rdTuesdayInMonth]]=tblBdays[[#This Row],[Birthday 2024]]</f>
        <v>0</v>
      </c>
      <c r="H342" s="284">
        <f>WEEKDAY(tblBdays[[#This Row],[3rdTuesdayInMonth]],2)</f>
        <v>2</v>
      </c>
      <c r="I342" s="289">
        <f>LOOKUP(tblBdays[[#This Row],[Birthday 2024]],tblPeriods[Period])</f>
        <v>45627</v>
      </c>
      <c r="J342" s="316" t="b">
        <f>tblBdays[[#This Row],[Birthday 2024]] &gt;= EOMONTH(tblBdays[[#This Row],[Birthday 2024]],0) - 4</f>
        <v>0</v>
      </c>
      <c r="K342" s="317" t="b">
        <f>DAY(DATE(YEAR(tblBdays[[#This Row],[Birthday 2024]]),MONTH(tblBdays[[#This Row],[Birthday 2024]]) + 6,DAY(tblBdays[[#This Row],[Birthday 2024]]))) = DAY(tblBdays[[#This Row],[Birthday 2024]])</f>
        <v>1</v>
      </c>
    </row>
    <row r="343" spans="2:11" ht="23.25" customHeight="1">
      <c r="B343" s="61" t="s">
        <v>377</v>
      </c>
      <c r="C343" s="98">
        <v>38208</v>
      </c>
      <c r="D343" s="98">
        <f>EDATE(tblBdays[[#This Row],[Birthday]],12 * (2024 - YEAR(tblBdays[[#This Row],[Birthday]])))</f>
        <v>45513</v>
      </c>
      <c r="E343" s="282" t="b">
        <f>ISNUMBER(tblBdays[[#This Row],[Birthday 2024]])</f>
        <v>1</v>
      </c>
      <c r="F343" s="98" cm="1">
        <f t="array" ref="F3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43" s="98" t="b">
        <f>tblBdays[[#This Row],[3rdTuesdayInMonth]]=tblBdays[[#This Row],[Birthday 2024]]</f>
        <v>0</v>
      </c>
      <c r="H343" s="284">
        <f>WEEKDAY(tblBdays[[#This Row],[3rdTuesdayInMonth]],2)</f>
        <v>2</v>
      </c>
      <c r="I343" s="289">
        <f>LOOKUP(tblBdays[[#This Row],[Birthday 2024]],tblPeriods[Period])</f>
        <v>45508</v>
      </c>
      <c r="J343" s="316" t="b">
        <f>tblBdays[[#This Row],[Birthday 2024]] &gt;= EOMONTH(tblBdays[[#This Row],[Birthday 2024]],0) - 4</f>
        <v>0</v>
      </c>
      <c r="K343" s="317" t="b">
        <f>DAY(DATE(YEAR(tblBdays[[#This Row],[Birthday 2024]]),MONTH(tblBdays[[#This Row],[Birthday 2024]]) + 6,DAY(tblBdays[[#This Row],[Birthday 2024]]))) = DAY(tblBdays[[#This Row],[Birthday 2024]])</f>
        <v>1</v>
      </c>
    </row>
    <row r="344" spans="2:11" ht="23.25" customHeight="1">
      <c r="B344" s="61" t="s">
        <v>378</v>
      </c>
      <c r="C344" s="98">
        <v>36944</v>
      </c>
      <c r="D344" s="98">
        <f>EDATE(tblBdays[[#This Row],[Birthday]],12 * (2024 - YEAR(tblBdays[[#This Row],[Birthday]])))</f>
        <v>45344</v>
      </c>
      <c r="E344" s="282" t="b">
        <f>ISNUMBER(tblBdays[[#This Row],[Birthday 2024]])</f>
        <v>1</v>
      </c>
      <c r="F344" s="98" cm="1">
        <f t="array" ref="F3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44" s="98" t="b">
        <f>tblBdays[[#This Row],[3rdTuesdayInMonth]]=tblBdays[[#This Row],[Birthday 2024]]</f>
        <v>0</v>
      </c>
      <c r="H344" s="284">
        <f>WEEKDAY(tblBdays[[#This Row],[3rdTuesdayInMonth]],2)</f>
        <v>2</v>
      </c>
      <c r="I344" s="289">
        <f>LOOKUP(tblBdays[[#This Row],[Birthday 2024]],tblPeriods[Period])</f>
        <v>45340</v>
      </c>
      <c r="J344" s="316" t="b">
        <f>tblBdays[[#This Row],[Birthday 2024]] &gt;= EOMONTH(tblBdays[[#This Row],[Birthday 2024]],0) - 4</f>
        <v>0</v>
      </c>
      <c r="K344" s="317" t="b">
        <f>DAY(DATE(YEAR(tblBdays[[#This Row],[Birthday 2024]]),MONTH(tblBdays[[#This Row],[Birthday 2024]]) + 6,DAY(tblBdays[[#This Row],[Birthday 2024]]))) = DAY(tblBdays[[#This Row],[Birthday 2024]])</f>
        <v>1</v>
      </c>
    </row>
    <row r="345" spans="2:11" ht="23.25" customHeight="1">
      <c r="B345" s="61" t="s">
        <v>379</v>
      </c>
      <c r="C345" s="98">
        <v>37173</v>
      </c>
      <c r="D345" s="98">
        <f>EDATE(tblBdays[[#This Row],[Birthday]],12 * (2024 - YEAR(tblBdays[[#This Row],[Birthday]])))</f>
        <v>45574</v>
      </c>
      <c r="E345" s="282" t="b">
        <f>ISNUMBER(tblBdays[[#This Row],[Birthday 2024]])</f>
        <v>1</v>
      </c>
      <c r="F345" s="98" cm="1">
        <f t="array" ref="F3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45" s="98" t="b">
        <f>tblBdays[[#This Row],[3rdTuesdayInMonth]]=tblBdays[[#This Row],[Birthday 2024]]</f>
        <v>0</v>
      </c>
      <c r="H345" s="284">
        <f>WEEKDAY(tblBdays[[#This Row],[3rdTuesdayInMonth]],2)</f>
        <v>2</v>
      </c>
      <c r="I345" s="289">
        <f>LOOKUP(tblBdays[[#This Row],[Birthday 2024]],tblPeriods[Period])</f>
        <v>45571</v>
      </c>
      <c r="J345" s="316" t="b">
        <f>tblBdays[[#This Row],[Birthday 2024]] &gt;= EOMONTH(tblBdays[[#This Row],[Birthday 2024]],0) - 4</f>
        <v>0</v>
      </c>
      <c r="K345" s="317" t="b">
        <f>DAY(DATE(YEAR(tblBdays[[#This Row],[Birthday 2024]]),MONTH(tblBdays[[#This Row],[Birthday 2024]]) + 6,DAY(tblBdays[[#This Row],[Birthday 2024]]))) = DAY(tblBdays[[#This Row],[Birthday 2024]])</f>
        <v>1</v>
      </c>
    </row>
    <row r="346" spans="2:11" ht="23.25" customHeight="1">
      <c r="B346" s="61" t="s">
        <v>380</v>
      </c>
      <c r="C346" s="98">
        <v>37143</v>
      </c>
      <c r="D346" s="98">
        <f>EDATE(tblBdays[[#This Row],[Birthday]],12 * (2024 - YEAR(tblBdays[[#This Row],[Birthday]])))</f>
        <v>45544</v>
      </c>
      <c r="E346" s="282" t="b">
        <f>ISNUMBER(tblBdays[[#This Row],[Birthday 2024]])</f>
        <v>1</v>
      </c>
      <c r="F346" s="98" cm="1">
        <f t="array" ref="F3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346" s="98" t="b">
        <f>tblBdays[[#This Row],[3rdTuesdayInMonth]]=tblBdays[[#This Row],[Birthday 2024]]</f>
        <v>0</v>
      </c>
      <c r="H346" s="284">
        <f>WEEKDAY(tblBdays[[#This Row],[3rdTuesdayInMonth]],2)</f>
        <v>2</v>
      </c>
      <c r="I346" s="289">
        <f>LOOKUP(tblBdays[[#This Row],[Birthday 2024]],tblPeriods[Period])</f>
        <v>45543</v>
      </c>
      <c r="J346" s="316" t="b">
        <f>tblBdays[[#This Row],[Birthday 2024]] &gt;= EOMONTH(tblBdays[[#This Row],[Birthday 2024]],0) - 4</f>
        <v>0</v>
      </c>
      <c r="K346" s="317" t="b">
        <f>DAY(DATE(YEAR(tblBdays[[#This Row],[Birthday 2024]]),MONTH(tblBdays[[#This Row],[Birthday 2024]]) + 6,DAY(tblBdays[[#This Row],[Birthday 2024]]))) = DAY(tblBdays[[#This Row],[Birthday 2024]])</f>
        <v>1</v>
      </c>
    </row>
    <row r="347" spans="2:11" ht="23.25" customHeight="1">
      <c r="B347" s="61" t="s">
        <v>381</v>
      </c>
      <c r="C347" s="98">
        <v>37976</v>
      </c>
      <c r="D347" s="98">
        <f>EDATE(tblBdays[[#This Row],[Birthday]],12 * (2024 - YEAR(tblBdays[[#This Row],[Birthday]])))</f>
        <v>45647</v>
      </c>
      <c r="E347" s="282" t="b">
        <f>ISNUMBER(tblBdays[[#This Row],[Birthday 2024]])</f>
        <v>1</v>
      </c>
      <c r="F347" s="98" cm="1">
        <f t="array" ref="F3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47" s="98" t="b">
        <f>tblBdays[[#This Row],[3rdTuesdayInMonth]]=tblBdays[[#This Row],[Birthday 2024]]</f>
        <v>0</v>
      </c>
      <c r="H347" s="284">
        <f>WEEKDAY(tblBdays[[#This Row],[3rdTuesdayInMonth]],2)</f>
        <v>2</v>
      </c>
      <c r="I347" s="289">
        <f>LOOKUP(tblBdays[[#This Row],[Birthday 2024]],tblPeriods[Period])</f>
        <v>45641</v>
      </c>
      <c r="J347" s="316" t="b">
        <f>tblBdays[[#This Row],[Birthday 2024]] &gt;= EOMONTH(tblBdays[[#This Row],[Birthday 2024]],0) - 4</f>
        <v>0</v>
      </c>
      <c r="K347" s="317" t="b">
        <f>DAY(DATE(YEAR(tblBdays[[#This Row],[Birthday 2024]]),MONTH(tblBdays[[#This Row],[Birthday 2024]]) + 6,DAY(tblBdays[[#This Row],[Birthday 2024]]))) = DAY(tblBdays[[#This Row],[Birthday 2024]])</f>
        <v>1</v>
      </c>
    </row>
    <row r="348" spans="2:11" ht="23.25" customHeight="1">
      <c r="B348" s="61" t="s">
        <v>382</v>
      </c>
      <c r="C348" s="98">
        <v>37394</v>
      </c>
      <c r="D348" s="98">
        <f>EDATE(tblBdays[[#This Row],[Birthday]],12 * (2024 - YEAR(tblBdays[[#This Row],[Birthday]])))</f>
        <v>45430</v>
      </c>
      <c r="E348" s="282" t="b">
        <f>ISNUMBER(tblBdays[[#This Row],[Birthday 2024]])</f>
        <v>1</v>
      </c>
      <c r="F348" s="98" cm="1">
        <f t="array" ref="F3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48" s="98" t="b">
        <f>tblBdays[[#This Row],[3rdTuesdayInMonth]]=tblBdays[[#This Row],[Birthday 2024]]</f>
        <v>0</v>
      </c>
      <c r="H348" s="284">
        <f>WEEKDAY(tblBdays[[#This Row],[3rdTuesdayInMonth]],2)</f>
        <v>2</v>
      </c>
      <c r="I348" s="289">
        <f>LOOKUP(tblBdays[[#This Row],[Birthday 2024]],tblPeriods[Period])</f>
        <v>45424</v>
      </c>
      <c r="J348" s="316" t="b">
        <f>tblBdays[[#This Row],[Birthday 2024]] &gt;= EOMONTH(tblBdays[[#This Row],[Birthday 2024]],0) - 4</f>
        <v>0</v>
      </c>
      <c r="K348" s="317" t="b">
        <f>DAY(DATE(YEAR(tblBdays[[#This Row],[Birthday 2024]]),MONTH(tblBdays[[#This Row],[Birthday 2024]]) + 6,DAY(tblBdays[[#This Row],[Birthday 2024]]))) = DAY(tblBdays[[#This Row],[Birthday 2024]])</f>
        <v>1</v>
      </c>
    </row>
    <row r="349" spans="2:11" ht="23.25" customHeight="1">
      <c r="B349" s="61" t="s">
        <v>383</v>
      </c>
      <c r="C349" s="98">
        <v>37682</v>
      </c>
      <c r="D349" s="98">
        <f>EDATE(tblBdays[[#This Row],[Birthday]],12 * (2024 - YEAR(tblBdays[[#This Row],[Birthday]])))</f>
        <v>45353</v>
      </c>
      <c r="E349" s="282" t="b">
        <f>ISNUMBER(tblBdays[[#This Row],[Birthday 2024]])</f>
        <v>1</v>
      </c>
      <c r="F349" s="98" cm="1">
        <f t="array" ref="F3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49" s="98" t="b">
        <f>tblBdays[[#This Row],[3rdTuesdayInMonth]]=tblBdays[[#This Row],[Birthday 2024]]</f>
        <v>0</v>
      </c>
      <c r="H349" s="284">
        <f>WEEKDAY(tblBdays[[#This Row],[3rdTuesdayInMonth]],2)</f>
        <v>2</v>
      </c>
      <c r="I349" s="289">
        <f>LOOKUP(tblBdays[[#This Row],[Birthday 2024]],tblPeriods[Period])</f>
        <v>45347</v>
      </c>
      <c r="J349" s="316" t="b">
        <f>tblBdays[[#This Row],[Birthday 2024]] &gt;= EOMONTH(tblBdays[[#This Row],[Birthday 2024]],0) - 4</f>
        <v>0</v>
      </c>
      <c r="K349" s="317" t="b">
        <f>DAY(DATE(YEAR(tblBdays[[#This Row],[Birthday 2024]]),MONTH(tblBdays[[#This Row],[Birthday 2024]]) + 6,DAY(tblBdays[[#This Row],[Birthday 2024]]))) = DAY(tblBdays[[#This Row],[Birthday 2024]])</f>
        <v>1</v>
      </c>
    </row>
    <row r="350" spans="2:11" ht="23.25" customHeight="1">
      <c r="B350" s="61" t="s">
        <v>384</v>
      </c>
      <c r="C350" s="98">
        <v>37031</v>
      </c>
      <c r="D350" s="98">
        <f>EDATE(tblBdays[[#This Row],[Birthday]],12 * (2024 - YEAR(tblBdays[[#This Row],[Birthday]])))</f>
        <v>45432</v>
      </c>
      <c r="E350" s="282" t="b">
        <f>ISNUMBER(tblBdays[[#This Row],[Birthday 2024]])</f>
        <v>1</v>
      </c>
      <c r="F350" s="98" cm="1">
        <f t="array" ref="F3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50" s="98" t="b">
        <f>tblBdays[[#This Row],[3rdTuesdayInMonth]]=tblBdays[[#This Row],[Birthday 2024]]</f>
        <v>0</v>
      </c>
      <c r="H350" s="284">
        <f>WEEKDAY(tblBdays[[#This Row],[3rdTuesdayInMonth]],2)</f>
        <v>2</v>
      </c>
      <c r="I350" s="289">
        <f>LOOKUP(tblBdays[[#This Row],[Birthday 2024]],tblPeriods[Period])</f>
        <v>45431</v>
      </c>
      <c r="J350" s="316" t="b">
        <f>tblBdays[[#This Row],[Birthday 2024]] &gt;= EOMONTH(tblBdays[[#This Row],[Birthday 2024]],0) - 4</f>
        <v>0</v>
      </c>
      <c r="K350" s="317" t="b">
        <f>DAY(DATE(YEAR(tblBdays[[#This Row],[Birthday 2024]]),MONTH(tblBdays[[#This Row],[Birthday 2024]]) + 6,DAY(tblBdays[[#This Row],[Birthday 2024]]))) = DAY(tblBdays[[#This Row],[Birthday 2024]])</f>
        <v>1</v>
      </c>
    </row>
    <row r="351" spans="2:11" ht="23.25" customHeight="1">
      <c r="B351" s="61" t="s">
        <v>385</v>
      </c>
      <c r="C351" s="98">
        <v>37688</v>
      </c>
      <c r="D351" s="98">
        <f>EDATE(tblBdays[[#This Row],[Birthday]],12 * (2024 - YEAR(tblBdays[[#This Row],[Birthday]])))</f>
        <v>45359</v>
      </c>
      <c r="E351" s="282" t="b">
        <f>ISNUMBER(tblBdays[[#This Row],[Birthday 2024]])</f>
        <v>1</v>
      </c>
      <c r="F351" s="98" cm="1">
        <f t="array" ref="F3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51" s="98" t="b">
        <f>tblBdays[[#This Row],[3rdTuesdayInMonth]]=tblBdays[[#This Row],[Birthday 2024]]</f>
        <v>0</v>
      </c>
      <c r="H351" s="284">
        <f>WEEKDAY(tblBdays[[#This Row],[3rdTuesdayInMonth]],2)</f>
        <v>2</v>
      </c>
      <c r="I351" s="289">
        <f>LOOKUP(tblBdays[[#This Row],[Birthday 2024]],tblPeriods[Period])</f>
        <v>45354</v>
      </c>
      <c r="J351" s="316" t="b">
        <f>tblBdays[[#This Row],[Birthday 2024]] &gt;= EOMONTH(tblBdays[[#This Row],[Birthday 2024]],0) - 4</f>
        <v>0</v>
      </c>
      <c r="K351" s="317" t="b">
        <f>DAY(DATE(YEAR(tblBdays[[#This Row],[Birthday 2024]]),MONTH(tblBdays[[#This Row],[Birthday 2024]]) + 6,DAY(tblBdays[[#This Row],[Birthday 2024]]))) = DAY(tblBdays[[#This Row],[Birthday 2024]])</f>
        <v>1</v>
      </c>
    </row>
    <row r="352" spans="2:11" ht="23.25" customHeight="1">
      <c r="B352" s="61" t="s">
        <v>386</v>
      </c>
      <c r="C352" s="98">
        <v>38154</v>
      </c>
      <c r="D352" s="98">
        <f>EDATE(tblBdays[[#This Row],[Birthday]],12 * (2024 - YEAR(tblBdays[[#This Row],[Birthday]])))</f>
        <v>45459</v>
      </c>
      <c r="E352" s="282" t="b">
        <f>ISNUMBER(tblBdays[[#This Row],[Birthday 2024]])</f>
        <v>1</v>
      </c>
      <c r="F352" s="98" cm="1">
        <f t="array" ref="F3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52" s="98" t="b">
        <f>tblBdays[[#This Row],[3rdTuesdayInMonth]]=tblBdays[[#This Row],[Birthday 2024]]</f>
        <v>0</v>
      </c>
      <c r="H352" s="284">
        <f>WEEKDAY(tblBdays[[#This Row],[3rdTuesdayInMonth]],2)</f>
        <v>2</v>
      </c>
      <c r="I352" s="289">
        <f>LOOKUP(tblBdays[[#This Row],[Birthday 2024]],tblPeriods[Period])</f>
        <v>45459</v>
      </c>
      <c r="J352" s="316" t="b">
        <f>tblBdays[[#This Row],[Birthday 2024]] &gt;= EOMONTH(tblBdays[[#This Row],[Birthday 2024]],0) - 4</f>
        <v>0</v>
      </c>
      <c r="K352" s="317" t="b">
        <f>DAY(DATE(YEAR(tblBdays[[#This Row],[Birthday 2024]]),MONTH(tblBdays[[#This Row],[Birthday 2024]]) + 6,DAY(tblBdays[[#This Row],[Birthday 2024]]))) = DAY(tblBdays[[#This Row],[Birthday 2024]])</f>
        <v>1</v>
      </c>
    </row>
    <row r="353" spans="2:11" ht="23.25" customHeight="1">
      <c r="B353" s="61" t="s">
        <v>387</v>
      </c>
      <c r="C353" s="98">
        <v>37450</v>
      </c>
      <c r="D353" s="98">
        <f>EDATE(tblBdays[[#This Row],[Birthday]],12 * (2024 - YEAR(tblBdays[[#This Row],[Birthday]])))</f>
        <v>45486</v>
      </c>
      <c r="E353" s="282" t="b">
        <f>ISNUMBER(tblBdays[[#This Row],[Birthday 2024]])</f>
        <v>1</v>
      </c>
      <c r="F353" s="98" cm="1">
        <f t="array" ref="F3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53" s="98" t="b">
        <f>tblBdays[[#This Row],[3rdTuesdayInMonth]]=tblBdays[[#This Row],[Birthday 2024]]</f>
        <v>0</v>
      </c>
      <c r="H353" s="284">
        <f>WEEKDAY(tblBdays[[#This Row],[3rdTuesdayInMonth]],2)</f>
        <v>2</v>
      </c>
      <c r="I353" s="289">
        <f>LOOKUP(tblBdays[[#This Row],[Birthday 2024]],tblPeriods[Period])</f>
        <v>45480</v>
      </c>
      <c r="J353" s="316" t="b">
        <f>tblBdays[[#This Row],[Birthday 2024]] &gt;= EOMONTH(tblBdays[[#This Row],[Birthday 2024]],0) - 4</f>
        <v>0</v>
      </c>
      <c r="K353" s="317" t="b">
        <f>DAY(DATE(YEAR(tblBdays[[#This Row],[Birthday 2024]]),MONTH(tblBdays[[#This Row],[Birthday 2024]]) + 6,DAY(tblBdays[[#This Row],[Birthday 2024]]))) = DAY(tblBdays[[#This Row],[Birthday 2024]])</f>
        <v>1</v>
      </c>
    </row>
    <row r="354" spans="2:11" ht="23.25" customHeight="1">
      <c r="B354" s="61" t="s">
        <v>388</v>
      </c>
      <c r="C354" s="98">
        <v>37094</v>
      </c>
      <c r="D354" s="98">
        <f>EDATE(tblBdays[[#This Row],[Birthday]],12 * (2024 - YEAR(tblBdays[[#This Row],[Birthday]])))</f>
        <v>45495</v>
      </c>
      <c r="E354" s="282" t="b">
        <f>ISNUMBER(tblBdays[[#This Row],[Birthday 2024]])</f>
        <v>1</v>
      </c>
      <c r="F354" s="98" cm="1">
        <f t="array" ref="F3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54" s="98" t="b">
        <f>tblBdays[[#This Row],[3rdTuesdayInMonth]]=tblBdays[[#This Row],[Birthday 2024]]</f>
        <v>0</v>
      </c>
      <c r="H354" s="284">
        <f>WEEKDAY(tblBdays[[#This Row],[3rdTuesdayInMonth]],2)</f>
        <v>2</v>
      </c>
      <c r="I354" s="289">
        <f>LOOKUP(tblBdays[[#This Row],[Birthday 2024]],tblPeriods[Period])</f>
        <v>45494</v>
      </c>
      <c r="J354" s="316" t="b">
        <f>tblBdays[[#This Row],[Birthday 2024]] &gt;= EOMONTH(tblBdays[[#This Row],[Birthday 2024]],0) - 4</f>
        <v>0</v>
      </c>
      <c r="K354" s="317" t="b">
        <f>DAY(DATE(YEAR(tblBdays[[#This Row],[Birthday 2024]]),MONTH(tblBdays[[#This Row],[Birthday 2024]]) + 6,DAY(tblBdays[[#This Row],[Birthday 2024]]))) = DAY(tblBdays[[#This Row],[Birthday 2024]])</f>
        <v>1</v>
      </c>
    </row>
    <row r="355" spans="2:11" ht="23.25" customHeight="1">
      <c r="B355" s="61" t="s">
        <v>389</v>
      </c>
      <c r="C355" s="98">
        <v>37792</v>
      </c>
      <c r="D355" s="98">
        <f>EDATE(tblBdays[[#This Row],[Birthday]],12 * (2024 - YEAR(tblBdays[[#This Row],[Birthday]])))</f>
        <v>45463</v>
      </c>
      <c r="E355" s="282" t="b">
        <f>ISNUMBER(tblBdays[[#This Row],[Birthday 2024]])</f>
        <v>1</v>
      </c>
      <c r="F355" s="98" cm="1">
        <f t="array" ref="F3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55" s="98" t="b">
        <f>tblBdays[[#This Row],[3rdTuesdayInMonth]]=tblBdays[[#This Row],[Birthday 2024]]</f>
        <v>0</v>
      </c>
      <c r="H355" s="284">
        <f>WEEKDAY(tblBdays[[#This Row],[3rdTuesdayInMonth]],2)</f>
        <v>2</v>
      </c>
      <c r="I355" s="289">
        <f>LOOKUP(tblBdays[[#This Row],[Birthday 2024]],tblPeriods[Period])</f>
        <v>45459</v>
      </c>
      <c r="J355" s="316" t="b">
        <f>tblBdays[[#This Row],[Birthday 2024]] &gt;= EOMONTH(tblBdays[[#This Row],[Birthday 2024]],0) - 4</f>
        <v>0</v>
      </c>
      <c r="K355" s="317" t="b">
        <f>DAY(DATE(YEAR(tblBdays[[#This Row],[Birthday 2024]]),MONTH(tblBdays[[#This Row],[Birthday 2024]]) + 6,DAY(tblBdays[[#This Row],[Birthday 2024]]))) = DAY(tblBdays[[#This Row],[Birthday 2024]])</f>
        <v>1</v>
      </c>
    </row>
    <row r="356" spans="2:11" ht="23.25" customHeight="1">
      <c r="B356" s="61" t="s">
        <v>390</v>
      </c>
      <c r="C356" s="98">
        <v>38127</v>
      </c>
      <c r="D356" s="98">
        <f>EDATE(tblBdays[[#This Row],[Birthday]],12 * (2024 - YEAR(tblBdays[[#This Row],[Birthday]])))</f>
        <v>45432</v>
      </c>
      <c r="E356" s="282" t="b">
        <f>ISNUMBER(tblBdays[[#This Row],[Birthday 2024]])</f>
        <v>1</v>
      </c>
      <c r="F356" s="98" cm="1">
        <f t="array" ref="F3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56" s="98" t="b">
        <f>tblBdays[[#This Row],[3rdTuesdayInMonth]]=tblBdays[[#This Row],[Birthday 2024]]</f>
        <v>0</v>
      </c>
      <c r="H356" s="284">
        <f>WEEKDAY(tblBdays[[#This Row],[3rdTuesdayInMonth]],2)</f>
        <v>2</v>
      </c>
      <c r="I356" s="289">
        <f>LOOKUP(tblBdays[[#This Row],[Birthday 2024]],tblPeriods[Period])</f>
        <v>45431</v>
      </c>
      <c r="J356" s="316" t="b">
        <f>tblBdays[[#This Row],[Birthday 2024]] &gt;= EOMONTH(tblBdays[[#This Row],[Birthday 2024]],0) - 4</f>
        <v>0</v>
      </c>
      <c r="K356" s="317" t="b">
        <f>DAY(DATE(YEAR(tblBdays[[#This Row],[Birthday 2024]]),MONTH(tblBdays[[#This Row],[Birthday 2024]]) + 6,DAY(tblBdays[[#This Row],[Birthday 2024]]))) = DAY(tblBdays[[#This Row],[Birthday 2024]])</f>
        <v>1</v>
      </c>
    </row>
    <row r="357" spans="2:11" ht="23.25" customHeight="1">
      <c r="B357" s="61" t="s">
        <v>391</v>
      </c>
      <c r="C357" s="98">
        <v>38034</v>
      </c>
      <c r="D357" s="98">
        <f>EDATE(tblBdays[[#This Row],[Birthday]],12 * (2024 - YEAR(tblBdays[[#This Row],[Birthday]])))</f>
        <v>45339</v>
      </c>
      <c r="E357" s="282" t="b">
        <f>ISNUMBER(tblBdays[[#This Row],[Birthday 2024]])</f>
        <v>1</v>
      </c>
      <c r="F357" s="98" cm="1">
        <f t="array" ref="F3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57" s="98" t="b">
        <f>tblBdays[[#This Row],[3rdTuesdayInMonth]]=tblBdays[[#This Row],[Birthday 2024]]</f>
        <v>0</v>
      </c>
      <c r="H357" s="284">
        <f>WEEKDAY(tblBdays[[#This Row],[3rdTuesdayInMonth]],2)</f>
        <v>2</v>
      </c>
      <c r="I357" s="289">
        <f>LOOKUP(tblBdays[[#This Row],[Birthday 2024]],tblPeriods[Period])</f>
        <v>45333</v>
      </c>
      <c r="J357" s="316" t="b">
        <f>tblBdays[[#This Row],[Birthday 2024]] &gt;= EOMONTH(tblBdays[[#This Row],[Birthday 2024]],0) - 4</f>
        <v>0</v>
      </c>
      <c r="K357" s="317" t="b">
        <f>DAY(DATE(YEAR(tblBdays[[#This Row],[Birthday 2024]]),MONTH(tblBdays[[#This Row],[Birthday 2024]]) + 6,DAY(tblBdays[[#This Row],[Birthday 2024]]))) = DAY(tblBdays[[#This Row],[Birthday 2024]])</f>
        <v>1</v>
      </c>
    </row>
    <row r="358" spans="2:11" ht="23.25" customHeight="1">
      <c r="B358" s="61" t="s">
        <v>392</v>
      </c>
      <c r="C358" s="98">
        <v>37607</v>
      </c>
      <c r="D358" s="98">
        <f>EDATE(tblBdays[[#This Row],[Birthday]],12 * (2024 - YEAR(tblBdays[[#This Row],[Birthday]])))</f>
        <v>45643</v>
      </c>
      <c r="E358" s="282" t="b">
        <f>ISNUMBER(tblBdays[[#This Row],[Birthday 2024]])</f>
        <v>1</v>
      </c>
      <c r="F358" s="98" cm="1">
        <f t="array" ref="F3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58" s="98" t="b">
        <f>tblBdays[[#This Row],[3rdTuesdayInMonth]]=tblBdays[[#This Row],[Birthday 2024]]</f>
        <v>1</v>
      </c>
      <c r="H358" s="284">
        <f>WEEKDAY(tblBdays[[#This Row],[3rdTuesdayInMonth]],2)</f>
        <v>2</v>
      </c>
      <c r="I358" s="289">
        <f>LOOKUP(tblBdays[[#This Row],[Birthday 2024]],tblPeriods[Period])</f>
        <v>45641</v>
      </c>
      <c r="J358" s="316" t="b">
        <f>tblBdays[[#This Row],[Birthday 2024]] &gt;= EOMONTH(tblBdays[[#This Row],[Birthday 2024]],0) - 4</f>
        <v>0</v>
      </c>
      <c r="K358" s="317" t="b">
        <f>DAY(DATE(YEAR(tblBdays[[#This Row],[Birthday 2024]]),MONTH(tblBdays[[#This Row],[Birthday 2024]]) + 6,DAY(tblBdays[[#This Row],[Birthday 2024]]))) = DAY(tblBdays[[#This Row],[Birthday 2024]])</f>
        <v>1</v>
      </c>
    </row>
    <row r="359" spans="2:11" ht="23.25" customHeight="1">
      <c r="B359" s="61" t="s">
        <v>393</v>
      </c>
      <c r="C359" s="98">
        <v>37649</v>
      </c>
      <c r="D359" s="98">
        <f>EDATE(tblBdays[[#This Row],[Birthday]],12 * (2024 - YEAR(tblBdays[[#This Row],[Birthday]])))</f>
        <v>45319</v>
      </c>
      <c r="E359" s="282" t="b">
        <f>ISNUMBER(tblBdays[[#This Row],[Birthday 2024]])</f>
        <v>1</v>
      </c>
      <c r="F359" s="98" cm="1">
        <f t="array" ref="F3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59" s="98" t="b">
        <f>tblBdays[[#This Row],[3rdTuesdayInMonth]]=tblBdays[[#This Row],[Birthday 2024]]</f>
        <v>0</v>
      </c>
      <c r="H359" s="284">
        <f>WEEKDAY(tblBdays[[#This Row],[3rdTuesdayInMonth]],2)</f>
        <v>2</v>
      </c>
      <c r="I359" s="289">
        <f>LOOKUP(tblBdays[[#This Row],[Birthday 2024]],tblPeriods[Period])</f>
        <v>45319</v>
      </c>
      <c r="J359" s="316" t="b">
        <f>tblBdays[[#This Row],[Birthday 2024]] &gt;= EOMONTH(tblBdays[[#This Row],[Birthday 2024]],0) - 4</f>
        <v>1</v>
      </c>
      <c r="K359" s="317" t="b">
        <f>DAY(DATE(YEAR(tblBdays[[#This Row],[Birthday 2024]]),MONTH(tblBdays[[#This Row],[Birthday 2024]]) + 6,DAY(tblBdays[[#This Row],[Birthday 2024]]))) = DAY(tblBdays[[#This Row],[Birthday 2024]])</f>
        <v>1</v>
      </c>
    </row>
    <row r="360" spans="2:11" ht="23.25" customHeight="1">
      <c r="B360" s="61" t="s">
        <v>394</v>
      </c>
      <c r="C360" s="98">
        <v>37834</v>
      </c>
      <c r="D360" s="98">
        <f>EDATE(tblBdays[[#This Row],[Birthday]],12 * (2024 - YEAR(tblBdays[[#This Row],[Birthday]])))</f>
        <v>45505</v>
      </c>
      <c r="E360" s="282" t="b">
        <f>ISNUMBER(tblBdays[[#This Row],[Birthday 2024]])</f>
        <v>1</v>
      </c>
      <c r="F360" s="98" cm="1">
        <f t="array" ref="F3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60" s="98" t="b">
        <f>tblBdays[[#This Row],[3rdTuesdayInMonth]]=tblBdays[[#This Row],[Birthday 2024]]</f>
        <v>0</v>
      </c>
      <c r="H360" s="284">
        <f>WEEKDAY(tblBdays[[#This Row],[3rdTuesdayInMonth]],2)</f>
        <v>2</v>
      </c>
      <c r="I360" s="289">
        <f>LOOKUP(tblBdays[[#This Row],[Birthday 2024]],tblPeriods[Period])</f>
        <v>45501</v>
      </c>
      <c r="J360" s="316" t="b">
        <f>tblBdays[[#This Row],[Birthday 2024]] &gt;= EOMONTH(tblBdays[[#This Row],[Birthday 2024]],0) - 4</f>
        <v>0</v>
      </c>
      <c r="K360" s="317" t="b">
        <f>DAY(DATE(YEAR(tblBdays[[#This Row],[Birthday 2024]]),MONTH(tblBdays[[#This Row],[Birthday 2024]]) + 6,DAY(tblBdays[[#This Row],[Birthday 2024]]))) = DAY(tblBdays[[#This Row],[Birthday 2024]])</f>
        <v>1</v>
      </c>
    </row>
    <row r="361" spans="2:11" ht="23.25" customHeight="1">
      <c r="B361" s="61" t="s">
        <v>395</v>
      </c>
      <c r="C361" s="98">
        <v>37965</v>
      </c>
      <c r="D361" s="98">
        <f>EDATE(tblBdays[[#This Row],[Birthday]],12 * (2024 - YEAR(tblBdays[[#This Row],[Birthday]])))</f>
        <v>45636</v>
      </c>
      <c r="E361" s="282" t="b">
        <f>ISNUMBER(tblBdays[[#This Row],[Birthday 2024]])</f>
        <v>1</v>
      </c>
      <c r="F361" s="98" cm="1">
        <f t="array" ref="F3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61" s="98" t="b">
        <f>tblBdays[[#This Row],[3rdTuesdayInMonth]]=tblBdays[[#This Row],[Birthday 2024]]</f>
        <v>0</v>
      </c>
      <c r="H361" s="284">
        <f>WEEKDAY(tblBdays[[#This Row],[3rdTuesdayInMonth]],2)</f>
        <v>2</v>
      </c>
      <c r="I361" s="289">
        <f>LOOKUP(tblBdays[[#This Row],[Birthday 2024]],tblPeriods[Period])</f>
        <v>45634</v>
      </c>
      <c r="J361" s="316" t="b">
        <f>tblBdays[[#This Row],[Birthday 2024]] &gt;= EOMONTH(tblBdays[[#This Row],[Birthday 2024]],0) - 4</f>
        <v>0</v>
      </c>
      <c r="K361" s="317" t="b">
        <f>DAY(DATE(YEAR(tblBdays[[#This Row],[Birthday 2024]]),MONTH(tblBdays[[#This Row],[Birthday 2024]]) + 6,DAY(tblBdays[[#This Row],[Birthday 2024]]))) = DAY(tblBdays[[#This Row],[Birthday 2024]])</f>
        <v>1</v>
      </c>
    </row>
    <row r="362" spans="2:11" ht="23.25" customHeight="1">
      <c r="B362" s="61" t="s">
        <v>229</v>
      </c>
      <c r="C362" s="98">
        <v>37884</v>
      </c>
      <c r="D362" s="98">
        <f>EDATE(tblBdays[[#This Row],[Birthday]],12 * (2024 - YEAR(tblBdays[[#This Row],[Birthday]])))</f>
        <v>45555</v>
      </c>
      <c r="E362" s="282" t="b">
        <f>ISNUMBER(tblBdays[[#This Row],[Birthday 2024]])</f>
        <v>1</v>
      </c>
      <c r="F362" s="98" cm="1">
        <f t="array" ref="F3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362" s="98" t="b">
        <f>tblBdays[[#This Row],[3rdTuesdayInMonth]]=tblBdays[[#This Row],[Birthday 2024]]</f>
        <v>0</v>
      </c>
      <c r="H362" s="284">
        <f>WEEKDAY(tblBdays[[#This Row],[3rdTuesdayInMonth]],2)</f>
        <v>2</v>
      </c>
      <c r="I362" s="289">
        <f>LOOKUP(tblBdays[[#This Row],[Birthday 2024]],tblPeriods[Period])</f>
        <v>45550</v>
      </c>
      <c r="J362" s="316" t="b">
        <f>tblBdays[[#This Row],[Birthday 2024]] &gt;= EOMONTH(tblBdays[[#This Row],[Birthday 2024]],0) - 4</f>
        <v>0</v>
      </c>
      <c r="K362" s="317" t="b">
        <f>DAY(DATE(YEAR(tblBdays[[#This Row],[Birthday 2024]]),MONTH(tblBdays[[#This Row],[Birthday 2024]]) + 6,DAY(tblBdays[[#This Row],[Birthday 2024]]))) = DAY(tblBdays[[#This Row],[Birthday 2024]])</f>
        <v>1</v>
      </c>
    </row>
    <row r="363" spans="2:11" ht="23.25" customHeight="1">
      <c r="B363" s="61" t="s">
        <v>396</v>
      </c>
      <c r="C363" s="98">
        <v>37799</v>
      </c>
      <c r="D363" s="98">
        <f>EDATE(tblBdays[[#This Row],[Birthday]],12 * (2024 - YEAR(tblBdays[[#This Row],[Birthday]])))</f>
        <v>45470</v>
      </c>
      <c r="E363" s="282" t="b">
        <f>ISNUMBER(tblBdays[[#This Row],[Birthday 2024]])</f>
        <v>1</v>
      </c>
      <c r="F363" s="98" cm="1">
        <f t="array" ref="F3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63" s="98" t="b">
        <f>tblBdays[[#This Row],[3rdTuesdayInMonth]]=tblBdays[[#This Row],[Birthday 2024]]</f>
        <v>0</v>
      </c>
      <c r="H363" s="284">
        <f>WEEKDAY(tblBdays[[#This Row],[3rdTuesdayInMonth]],2)</f>
        <v>2</v>
      </c>
      <c r="I363" s="289">
        <f>LOOKUP(tblBdays[[#This Row],[Birthday 2024]],tblPeriods[Period])</f>
        <v>45466</v>
      </c>
      <c r="J363" s="316" t="b">
        <f>tblBdays[[#This Row],[Birthday 2024]] &gt;= EOMONTH(tblBdays[[#This Row],[Birthday 2024]],0) - 4</f>
        <v>1</v>
      </c>
      <c r="K363" s="317" t="b">
        <f>DAY(DATE(YEAR(tblBdays[[#This Row],[Birthday 2024]]),MONTH(tblBdays[[#This Row],[Birthday 2024]]) + 6,DAY(tblBdays[[#This Row],[Birthday 2024]]))) = DAY(tblBdays[[#This Row],[Birthday 2024]])</f>
        <v>1</v>
      </c>
    </row>
    <row r="364" spans="2:11" ht="23.25" customHeight="1">
      <c r="B364" s="61" t="s">
        <v>397</v>
      </c>
      <c r="C364" s="98">
        <v>37399</v>
      </c>
      <c r="D364" s="98">
        <f>EDATE(tblBdays[[#This Row],[Birthday]],12 * (2024 - YEAR(tblBdays[[#This Row],[Birthday]])))</f>
        <v>45435</v>
      </c>
      <c r="E364" s="282" t="b">
        <f>ISNUMBER(tblBdays[[#This Row],[Birthday 2024]])</f>
        <v>1</v>
      </c>
      <c r="F364" s="98" cm="1">
        <f t="array" ref="F3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64" s="98" t="b">
        <f>tblBdays[[#This Row],[3rdTuesdayInMonth]]=tblBdays[[#This Row],[Birthday 2024]]</f>
        <v>0</v>
      </c>
      <c r="H364" s="284">
        <f>WEEKDAY(tblBdays[[#This Row],[3rdTuesdayInMonth]],2)</f>
        <v>2</v>
      </c>
      <c r="I364" s="289">
        <f>LOOKUP(tblBdays[[#This Row],[Birthday 2024]],tblPeriods[Period])</f>
        <v>45431</v>
      </c>
      <c r="J364" s="316" t="b">
        <f>tblBdays[[#This Row],[Birthday 2024]] &gt;= EOMONTH(tblBdays[[#This Row],[Birthday 2024]],0) - 4</f>
        <v>0</v>
      </c>
      <c r="K364" s="317" t="b">
        <f>DAY(DATE(YEAR(tblBdays[[#This Row],[Birthday 2024]]),MONTH(tblBdays[[#This Row],[Birthday 2024]]) + 6,DAY(tblBdays[[#This Row],[Birthday 2024]]))) = DAY(tblBdays[[#This Row],[Birthday 2024]])</f>
        <v>1</v>
      </c>
    </row>
    <row r="365" spans="2:11" ht="23.25" customHeight="1">
      <c r="B365" s="61" t="s">
        <v>398</v>
      </c>
      <c r="C365" s="98">
        <v>37718</v>
      </c>
      <c r="D365" s="98">
        <f>EDATE(tblBdays[[#This Row],[Birthday]],12 * (2024 - YEAR(tblBdays[[#This Row],[Birthday]])))</f>
        <v>45389</v>
      </c>
      <c r="E365" s="282" t="b">
        <f>ISNUMBER(tblBdays[[#This Row],[Birthday 2024]])</f>
        <v>1</v>
      </c>
      <c r="F365" s="98" cm="1">
        <f t="array" ref="F3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65" s="98" t="b">
        <f>tblBdays[[#This Row],[3rdTuesdayInMonth]]=tblBdays[[#This Row],[Birthday 2024]]</f>
        <v>0</v>
      </c>
      <c r="H365" s="284">
        <f>WEEKDAY(tblBdays[[#This Row],[3rdTuesdayInMonth]],2)</f>
        <v>2</v>
      </c>
      <c r="I365" s="289">
        <f>LOOKUP(tblBdays[[#This Row],[Birthday 2024]],tblPeriods[Period])</f>
        <v>45389</v>
      </c>
      <c r="J365" s="316" t="b">
        <f>tblBdays[[#This Row],[Birthday 2024]] &gt;= EOMONTH(tblBdays[[#This Row],[Birthday 2024]],0) - 4</f>
        <v>0</v>
      </c>
      <c r="K365" s="317" t="b">
        <f>DAY(DATE(YEAR(tblBdays[[#This Row],[Birthday 2024]]),MONTH(tblBdays[[#This Row],[Birthday 2024]]) + 6,DAY(tblBdays[[#This Row],[Birthday 2024]]))) = DAY(tblBdays[[#This Row],[Birthday 2024]])</f>
        <v>1</v>
      </c>
    </row>
    <row r="366" spans="2:11" ht="23.25" customHeight="1">
      <c r="B366" s="61" t="s">
        <v>399</v>
      </c>
      <c r="C366" s="98">
        <v>37267</v>
      </c>
      <c r="D366" s="98">
        <f>EDATE(tblBdays[[#This Row],[Birthday]],12 * (2024 - YEAR(tblBdays[[#This Row],[Birthday]])))</f>
        <v>45302</v>
      </c>
      <c r="E366" s="282" t="b">
        <f>ISNUMBER(tblBdays[[#This Row],[Birthday 2024]])</f>
        <v>1</v>
      </c>
      <c r="F366" s="98" cm="1">
        <f t="array" ref="F3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66" s="98" t="b">
        <f>tblBdays[[#This Row],[3rdTuesdayInMonth]]=tblBdays[[#This Row],[Birthday 2024]]</f>
        <v>0</v>
      </c>
      <c r="H366" s="284">
        <f>WEEKDAY(tblBdays[[#This Row],[3rdTuesdayInMonth]],2)</f>
        <v>2</v>
      </c>
      <c r="I366" s="289">
        <f>LOOKUP(tblBdays[[#This Row],[Birthday 2024]],tblPeriods[Period])</f>
        <v>45298</v>
      </c>
      <c r="J366" s="316" t="b">
        <f>tblBdays[[#This Row],[Birthday 2024]] &gt;= EOMONTH(tblBdays[[#This Row],[Birthday 2024]],0) - 4</f>
        <v>0</v>
      </c>
      <c r="K366" s="317" t="b">
        <f>DAY(DATE(YEAR(tblBdays[[#This Row],[Birthday 2024]]),MONTH(tblBdays[[#This Row],[Birthday 2024]]) + 6,DAY(tblBdays[[#This Row],[Birthday 2024]]))) = DAY(tblBdays[[#This Row],[Birthday 2024]])</f>
        <v>1</v>
      </c>
    </row>
    <row r="367" spans="2:11" ht="23.25" customHeight="1">
      <c r="B367" s="61" t="s">
        <v>400</v>
      </c>
      <c r="C367" s="98">
        <v>38100</v>
      </c>
      <c r="D367" s="98">
        <f>EDATE(tblBdays[[#This Row],[Birthday]],12 * (2024 - YEAR(tblBdays[[#This Row],[Birthday]])))</f>
        <v>45405</v>
      </c>
      <c r="E367" s="282" t="b">
        <f>ISNUMBER(tblBdays[[#This Row],[Birthday 2024]])</f>
        <v>1</v>
      </c>
      <c r="F367" s="98" cm="1">
        <f t="array" ref="F3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67" s="98" t="b">
        <f>tblBdays[[#This Row],[3rdTuesdayInMonth]]=tblBdays[[#This Row],[Birthday 2024]]</f>
        <v>0</v>
      </c>
      <c r="H367" s="284">
        <f>WEEKDAY(tblBdays[[#This Row],[3rdTuesdayInMonth]],2)</f>
        <v>2</v>
      </c>
      <c r="I367" s="289">
        <f>LOOKUP(tblBdays[[#This Row],[Birthday 2024]],tblPeriods[Period])</f>
        <v>45403</v>
      </c>
      <c r="J367" s="316" t="b">
        <f>tblBdays[[#This Row],[Birthday 2024]] &gt;= EOMONTH(tblBdays[[#This Row],[Birthday 2024]],0) - 4</f>
        <v>0</v>
      </c>
      <c r="K367" s="317" t="b">
        <f>DAY(DATE(YEAR(tblBdays[[#This Row],[Birthday 2024]]),MONTH(tblBdays[[#This Row],[Birthday 2024]]) + 6,DAY(tblBdays[[#This Row],[Birthday 2024]]))) = DAY(tblBdays[[#This Row],[Birthday 2024]])</f>
        <v>1</v>
      </c>
    </row>
    <row r="368" spans="2:11" ht="23.25" customHeight="1">
      <c r="B368" s="61" t="s">
        <v>401</v>
      </c>
      <c r="C368" s="98">
        <v>38245</v>
      </c>
      <c r="D368" s="98">
        <f>EDATE(tblBdays[[#This Row],[Birthday]],12 * (2024 - YEAR(tblBdays[[#This Row],[Birthday]])))</f>
        <v>45550</v>
      </c>
      <c r="E368" s="282" t="b">
        <f>ISNUMBER(tblBdays[[#This Row],[Birthday 2024]])</f>
        <v>1</v>
      </c>
      <c r="F368" s="98" cm="1">
        <f t="array" ref="F3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368" s="98" t="b">
        <f>tblBdays[[#This Row],[3rdTuesdayInMonth]]=tblBdays[[#This Row],[Birthday 2024]]</f>
        <v>0</v>
      </c>
      <c r="H368" s="284">
        <f>WEEKDAY(tblBdays[[#This Row],[3rdTuesdayInMonth]],2)</f>
        <v>2</v>
      </c>
      <c r="I368" s="289">
        <f>LOOKUP(tblBdays[[#This Row],[Birthday 2024]],tblPeriods[Period])</f>
        <v>45550</v>
      </c>
      <c r="J368" s="316" t="b">
        <f>tblBdays[[#This Row],[Birthday 2024]] &gt;= EOMONTH(tblBdays[[#This Row],[Birthday 2024]],0) - 4</f>
        <v>0</v>
      </c>
      <c r="K368" s="317" t="b">
        <f>DAY(DATE(YEAR(tblBdays[[#This Row],[Birthday 2024]]),MONTH(tblBdays[[#This Row],[Birthday 2024]]) + 6,DAY(tblBdays[[#This Row],[Birthday 2024]]))) = DAY(tblBdays[[#This Row],[Birthday 2024]])</f>
        <v>1</v>
      </c>
    </row>
    <row r="369" spans="2:11" ht="23.25" customHeight="1">
      <c r="B369" s="61" t="s">
        <v>402</v>
      </c>
      <c r="C369" s="98">
        <v>37201</v>
      </c>
      <c r="D369" s="98">
        <f>EDATE(tblBdays[[#This Row],[Birthday]],12 * (2024 - YEAR(tblBdays[[#This Row],[Birthday]])))</f>
        <v>45602</v>
      </c>
      <c r="E369" s="282" t="b">
        <f>ISNUMBER(tblBdays[[#This Row],[Birthday 2024]])</f>
        <v>1</v>
      </c>
      <c r="F369" s="98" cm="1">
        <f t="array" ref="F3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369" s="98" t="b">
        <f>tblBdays[[#This Row],[3rdTuesdayInMonth]]=tblBdays[[#This Row],[Birthday 2024]]</f>
        <v>0</v>
      </c>
      <c r="H369" s="284">
        <f>WEEKDAY(tblBdays[[#This Row],[3rdTuesdayInMonth]],2)</f>
        <v>2</v>
      </c>
      <c r="I369" s="289">
        <f>LOOKUP(tblBdays[[#This Row],[Birthday 2024]],tblPeriods[Period])</f>
        <v>45599</v>
      </c>
      <c r="J369" s="316" t="b">
        <f>tblBdays[[#This Row],[Birthday 2024]] &gt;= EOMONTH(tblBdays[[#This Row],[Birthday 2024]],0) - 4</f>
        <v>0</v>
      </c>
      <c r="K369" s="317" t="b">
        <f>DAY(DATE(YEAR(tblBdays[[#This Row],[Birthday 2024]]),MONTH(tblBdays[[#This Row],[Birthday 2024]]) + 6,DAY(tblBdays[[#This Row],[Birthday 2024]]))) = DAY(tblBdays[[#This Row],[Birthday 2024]])</f>
        <v>1</v>
      </c>
    </row>
    <row r="370" spans="2:11" ht="23.25" customHeight="1">
      <c r="B370" s="61" t="s">
        <v>403</v>
      </c>
      <c r="C370" s="98">
        <v>37338</v>
      </c>
      <c r="D370" s="98">
        <f>EDATE(tblBdays[[#This Row],[Birthday]],12 * (2024 - YEAR(tblBdays[[#This Row],[Birthday]])))</f>
        <v>45374</v>
      </c>
      <c r="E370" s="282" t="b">
        <f>ISNUMBER(tblBdays[[#This Row],[Birthday 2024]])</f>
        <v>1</v>
      </c>
      <c r="F370" s="98" cm="1">
        <f t="array" ref="F3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70" s="98" t="b">
        <f>tblBdays[[#This Row],[3rdTuesdayInMonth]]=tblBdays[[#This Row],[Birthday 2024]]</f>
        <v>0</v>
      </c>
      <c r="H370" s="284">
        <f>WEEKDAY(tblBdays[[#This Row],[3rdTuesdayInMonth]],2)</f>
        <v>2</v>
      </c>
      <c r="I370" s="289">
        <f>LOOKUP(tblBdays[[#This Row],[Birthday 2024]],tblPeriods[Period])</f>
        <v>45368</v>
      </c>
      <c r="J370" s="316" t="b">
        <f>tblBdays[[#This Row],[Birthday 2024]] &gt;= EOMONTH(tblBdays[[#This Row],[Birthday 2024]],0) - 4</f>
        <v>0</v>
      </c>
      <c r="K370" s="317" t="b">
        <f>DAY(DATE(YEAR(tblBdays[[#This Row],[Birthday 2024]]),MONTH(tblBdays[[#This Row],[Birthday 2024]]) + 6,DAY(tblBdays[[#This Row],[Birthday 2024]]))) = DAY(tblBdays[[#This Row],[Birthday 2024]])</f>
        <v>1</v>
      </c>
    </row>
    <row r="371" spans="2:11" ht="23.25" customHeight="1">
      <c r="B371" s="61" t="s">
        <v>404</v>
      </c>
      <c r="C371" s="98">
        <v>37653</v>
      </c>
      <c r="D371" s="98">
        <f>EDATE(tblBdays[[#This Row],[Birthday]],12 * (2024 - YEAR(tblBdays[[#This Row],[Birthday]])))</f>
        <v>45323</v>
      </c>
      <c r="E371" s="282" t="b">
        <f>ISNUMBER(tblBdays[[#This Row],[Birthday 2024]])</f>
        <v>1</v>
      </c>
      <c r="F371" s="98" cm="1">
        <f t="array" ref="F3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71" s="98" t="b">
        <f>tblBdays[[#This Row],[3rdTuesdayInMonth]]=tblBdays[[#This Row],[Birthday 2024]]</f>
        <v>0</v>
      </c>
      <c r="H371" s="284">
        <f>WEEKDAY(tblBdays[[#This Row],[3rdTuesdayInMonth]],2)</f>
        <v>2</v>
      </c>
      <c r="I371" s="289">
        <f>LOOKUP(tblBdays[[#This Row],[Birthday 2024]],tblPeriods[Period])</f>
        <v>45319</v>
      </c>
      <c r="J371" s="316" t="b">
        <f>tblBdays[[#This Row],[Birthday 2024]] &gt;= EOMONTH(tblBdays[[#This Row],[Birthday 2024]],0) - 4</f>
        <v>0</v>
      </c>
      <c r="K371" s="317" t="b">
        <f>DAY(DATE(YEAR(tblBdays[[#This Row],[Birthday 2024]]),MONTH(tblBdays[[#This Row],[Birthday 2024]]) + 6,DAY(tblBdays[[#This Row],[Birthday 2024]]))) = DAY(tblBdays[[#This Row],[Birthday 2024]])</f>
        <v>1</v>
      </c>
    </row>
    <row r="372" spans="2:11" ht="23.25" customHeight="1">
      <c r="B372" s="61" t="s">
        <v>405</v>
      </c>
      <c r="C372" s="98">
        <v>37121</v>
      </c>
      <c r="D372" s="98">
        <f>EDATE(tblBdays[[#This Row],[Birthday]],12 * (2024 - YEAR(tblBdays[[#This Row],[Birthday]])))</f>
        <v>45522</v>
      </c>
      <c r="E372" s="282" t="b">
        <f>ISNUMBER(tblBdays[[#This Row],[Birthday 2024]])</f>
        <v>1</v>
      </c>
      <c r="F372" s="98" cm="1">
        <f t="array" ref="F3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72" s="98" t="b">
        <f>tblBdays[[#This Row],[3rdTuesdayInMonth]]=tblBdays[[#This Row],[Birthday 2024]]</f>
        <v>0</v>
      </c>
      <c r="H372" s="284">
        <f>WEEKDAY(tblBdays[[#This Row],[3rdTuesdayInMonth]],2)</f>
        <v>2</v>
      </c>
      <c r="I372" s="289">
        <f>LOOKUP(tblBdays[[#This Row],[Birthday 2024]],tblPeriods[Period])</f>
        <v>45522</v>
      </c>
      <c r="J372" s="316" t="b">
        <f>tblBdays[[#This Row],[Birthday 2024]] &gt;= EOMONTH(tblBdays[[#This Row],[Birthday 2024]],0) - 4</f>
        <v>0</v>
      </c>
      <c r="K372" s="317" t="b">
        <f>DAY(DATE(YEAR(tblBdays[[#This Row],[Birthday 2024]]),MONTH(tblBdays[[#This Row],[Birthday 2024]]) + 6,DAY(tblBdays[[#This Row],[Birthday 2024]]))) = DAY(tblBdays[[#This Row],[Birthday 2024]])</f>
        <v>1</v>
      </c>
    </row>
    <row r="373" spans="2:11" ht="23.25" customHeight="1">
      <c r="B373" s="61" t="s">
        <v>406</v>
      </c>
      <c r="C373" s="98">
        <v>37558</v>
      </c>
      <c r="D373" s="98">
        <f>EDATE(tblBdays[[#This Row],[Birthday]],12 * (2024 - YEAR(tblBdays[[#This Row],[Birthday]])))</f>
        <v>45594</v>
      </c>
      <c r="E373" s="282" t="b">
        <f>ISNUMBER(tblBdays[[#This Row],[Birthday 2024]])</f>
        <v>1</v>
      </c>
      <c r="F373" s="98" cm="1">
        <f t="array" ref="F3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73" s="98" t="b">
        <f>tblBdays[[#This Row],[3rdTuesdayInMonth]]=tblBdays[[#This Row],[Birthday 2024]]</f>
        <v>0</v>
      </c>
      <c r="H373" s="284">
        <f>WEEKDAY(tblBdays[[#This Row],[3rdTuesdayInMonth]],2)</f>
        <v>2</v>
      </c>
      <c r="I373" s="289">
        <f>LOOKUP(tblBdays[[#This Row],[Birthday 2024]],tblPeriods[Period])</f>
        <v>45592</v>
      </c>
      <c r="J373" s="316" t="b">
        <f>tblBdays[[#This Row],[Birthday 2024]] &gt;= EOMONTH(tblBdays[[#This Row],[Birthday 2024]],0) - 4</f>
        <v>1</v>
      </c>
      <c r="K373" s="317" t="b">
        <f>DAY(DATE(YEAR(tblBdays[[#This Row],[Birthday 2024]]),MONTH(tblBdays[[#This Row],[Birthday 2024]]) + 6,DAY(tblBdays[[#This Row],[Birthday 2024]]))) = DAY(tblBdays[[#This Row],[Birthday 2024]])</f>
        <v>1</v>
      </c>
    </row>
    <row r="374" spans="2:11" ht="23.25" customHeight="1">
      <c r="B374" s="61" t="s">
        <v>407</v>
      </c>
      <c r="C374" s="98">
        <v>37401</v>
      </c>
      <c r="D374" s="98">
        <f>EDATE(tblBdays[[#This Row],[Birthday]],12 * (2024 - YEAR(tblBdays[[#This Row],[Birthday]])))</f>
        <v>45437</v>
      </c>
      <c r="E374" s="282" t="b">
        <f>ISNUMBER(tblBdays[[#This Row],[Birthday 2024]])</f>
        <v>1</v>
      </c>
      <c r="F374" s="98" cm="1">
        <f t="array" ref="F3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74" s="98" t="b">
        <f>tblBdays[[#This Row],[3rdTuesdayInMonth]]=tblBdays[[#This Row],[Birthday 2024]]</f>
        <v>0</v>
      </c>
      <c r="H374" s="284">
        <f>WEEKDAY(tblBdays[[#This Row],[3rdTuesdayInMonth]],2)</f>
        <v>2</v>
      </c>
      <c r="I374" s="289">
        <f>LOOKUP(tblBdays[[#This Row],[Birthday 2024]],tblPeriods[Period])</f>
        <v>45431</v>
      </c>
      <c r="J374" s="316" t="b">
        <f>tblBdays[[#This Row],[Birthday 2024]] &gt;= EOMONTH(tblBdays[[#This Row],[Birthday 2024]],0) - 4</f>
        <v>0</v>
      </c>
      <c r="K374" s="317" t="b">
        <f>DAY(DATE(YEAR(tblBdays[[#This Row],[Birthday 2024]]),MONTH(tblBdays[[#This Row],[Birthday 2024]]) + 6,DAY(tblBdays[[#This Row],[Birthday 2024]]))) = DAY(tblBdays[[#This Row],[Birthday 2024]])</f>
        <v>1</v>
      </c>
    </row>
    <row r="375" spans="2:11" ht="23.25" customHeight="1">
      <c r="B375" s="61" t="s">
        <v>408</v>
      </c>
      <c r="C375" s="98">
        <v>37894</v>
      </c>
      <c r="D375" s="98">
        <f>EDATE(tblBdays[[#This Row],[Birthday]],12 * (2024 - YEAR(tblBdays[[#This Row],[Birthday]])))</f>
        <v>45565</v>
      </c>
      <c r="E375" s="282" t="b">
        <f>ISNUMBER(tblBdays[[#This Row],[Birthday 2024]])</f>
        <v>1</v>
      </c>
      <c r="F375" s="98" cm="1">
        <f t="array" ref="F3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375" s="98" t="b">
        <f>tblBdays[[#This Row],[3rdTuesdayInMonth]]=tblBdays[[#This Row],[Birthday 2024]]</f>
        <v>0</v>
      </c>
      <c r="H375" s="284">
        <f>WEEKDAY(tblBdays[[#This Row],[3rdTuesdayInMonth]],2)</f>
        <v>2</v>
      </c>
      <c r="I375" s="289">
        <f>LOOKUP(tblBdays[[#This Row],[Birthday 2024]],tblPeriods[Period])</f>
        <v>45564</v>
      </c>
      <c r="J375" s="316" t="b">
        <f>tblBdays[[#This Row],[Birthday 2024]] &gt;= EOMONTH(tblBdays[[#This Row],[Birthday 2024]],0) - 4</f>
        <v>1</v>
      </c>
      <c r="K375" s="317" t="b">
        <f>DAY(DATE(YEAR(tblBdays[[#This Row],[Birthday 2024]]),MONTH(tblBdays[[#This Row],[Birthday 2024]]) + 6,DAY(tblBdays[[#This Row],[Birthday 2024]]))) = DAY(tblBdays[[#This Row],[Birthday 2024]])</f>
        <v>1</v>
      </c>
    </row>
    <row r="376" spans="2:11" ht="23.25" customHeight="1">
      <c r="B376" s="61" t="s">
        <v>409</v>
      </c>
      <c r="C376" s="98">
        <v>38199</v>
      </c>
      <c r="D376" s="98">
        <f>EDATE(tblBdays[[#This Row],[Birthday]],12 * (2024 - YEAR(tblBdays[[#This Row],[Birthday]])))</f>
        <v>45504</v>
      </c>
      <c r="E376" s="282" t="b">
        <f>ISNUMBER(tblBdays[[#This Row],[Birthday 2024]])</f>
        <v>1</v>
      </c>
      <c r="F376" s="98" cm="1">
        <f t="array" ref="F3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76" s="98" t="b">
        <f>tblBdays[[#This Row],[3rdTuesdayInMonth]]=tblBdays[[#This Row],[Birthday 2024]]</f>
        <v>0</v>
      </c>
      <c r="H376" s="284">
        <f>WEEKDAY(tblBdays[[#This Row],[3rdTuesdayInMonth]],2)</f>
        <v>2</v>
      </c>
      <c r="I376" s="289">
        <f>LOOKUP(tblBdays[[#This Row],[Birthday 2024]],tblPeriods[Period])</f>
        <v>45501</v>
      </c>
      <c r="J376" s="316" t="b">
        <f>tblBdays[[#This Row],[Birthday 2024]] &gt;= EOMONTH(tblBdays[[#This Row],[Birthday 2024]],0) - 4</f>
        <v>1</v>
      </c>
      <c r="K376" s="317" t="b">
        <f>DAY(DATE(YEAR(tblBdays[[#This Row],[Birthday 2024]]),MONTH(tblBdays[[#This Row],[Birthday 2024]]) + 6,DAY(tblBdays[[#This Row],[Birthday 2024]]))) = DAY(tblBdays[[#This Row],[Birthday 2024]])</f>
        <v>1</v>
      </c>
    </row>
    <row r="377" spans="2:11" ht="23.25" customHeight="1">
      <c r="B377" s="61" t="s">
        <v>410</v>
      </c>
      <c r="C377" s="98">
        <v>38108</v>
      </c>
      <c r="D377" s="98">
        <f>EDATE(tblBdays[[#This Row],[Birthday]],12 * (2024 - YEAR(tblBdays[[#This Row],[Birthday]])))</f>
        <v>45413</v>
      </c>
      <c r="E377" s="282" t="b">
        <f>ISNUMBER(tblBdays[[#This Row],[Birthday 2024]])</f>
        <v>1</v>
      </c>
      <c r="F377" s="98" cm="1">
        <f t="array" ref="F3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377" s="98" t="b">
        <f>tblBdays[[#This Row],[3rdTuesdayInMonth]]=tblBdays[[#This Row],[Birthday 2024]]</f>
        <v>0</v>
      </c>
      <c r="H377" s="284">
        <f>WEEKDAY(tblBdays[[#This Row],[3rdTuesdayInMonth]],2)</f>
        <v>2</v>
      </c>
      <c r="I377" s="289">
        <f>LOOKUP(tblBdays[[#This Row],[Birthday 2024]],tblPeriods[Period])</f>
        <v>45410</v>
      </c>
      <c r="J377" s="316" t="b">
        <f>tblBdays[[#This Row],[Birthday 2024]] &gt;= EOMONTH(tblBdays[[#This Row],[Birthday 2024]],0) - 4</f>
        <v>0</v>
      </c>
      <c r="K377" s="317" t="b">
        <f>DAY(DATE(YEAR(tblBdays[[#This Row],[Birthday 2024]]),MONTH(tblBdays[[#This Row],[Birthday 2024]]) + 6,DAY(tblBdays[[#This Row],[Birthday 2024]]))) = DAY(tblBdays[[#This Row],[Birthday 2024]])</f>
        <v>1</v>
      </c>
    </row>
    <row r="378" spans="2:11" ht="23.25" customHeight="1">
      <c r="B378" s="61" t="s">
        <v>411</v>
      </c>
      <c r="C378" s="98">
        <v>38140</v>
      </c>
      <c r="D378" s="98">
        <f>EDATE(tblBdays[[#This Row],[Birthday]],12 * (2024 - YEAR(tblBdays[[#This Row],[Birthday]])))</f>
        <v>45445</v>
      </c>
      <c r="E378" s="282" t="b">
        <f>ISNUMBER(tblBdays[[#This Row],[Birthday 2024]])</f>
        <v>1</v>
      </c>
      <c r="F378" s="98" cm="1">
        <f t="array" ref="F3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78" s="98" t="b">
        <f>tblBdays[[#This Row],[3rdTuesdayInMonth]]=tblBdays[[#This Row],[Birthday 2024]]</f>
        <v>0</v>
      </c>
      <c r="H378" s="284">
        <f>WEEKDAY(tblBdays[[#This Row],[3rdTuesdayInMonth]],2)</f>
        <v>2</v>
      </c>
      <c r="I378" s="289">
        <f>LOOKUP(tblBdays[[#This Row],[Birthday 2024]],tblPeriods[Period])</f>
        <v>45445</v>
      </c>
      <c r="J378" s="316" t="b">
        <f>tblBdays[[#This Row],[Birthday 2024]] &gt;= EOMONTH(tblBdays[[#This Row],[Birthday 2024]],0) - 4</f>
        <v>0</v>
      </c>
      <c r="K378" s="317" t="b">
        <f>DAY(DATE(YEAR(tblBdays[[#This Row],[Birthday 2024]]),MONTH(tblBdays[[#This Row],[Birthday 2024]]) + 6,DAY(tblBdays[[#This Row],[Birthday 2024]]))) = DAY(tblBdays[[#This Row],[Birthday 2024]])</f>
        <v>1</v>
      </c>
    </row>
    <row r="379" spans="2:11" ht="23.25" customHeight="1">
      <c r="B379" s="61" t="s">
        <v>412</v>
      </c>
      <c r="C379" s="98">
        <v>37724</v>
      </c>
      <c r="D379" s="98">
        <f>EDATE(tblBdays[[#This Row],[Birthday]],12 * (2024 - YEAR(tblBdays[[#This Row],[Birthday]])))</f>
        <v>45395</v>
      </c>
      <c r="E379" s="282" t="b">
        <f>ISNUMBER(tblBdays[[#This Row],[Birthday 2024]])</f>
        <v>1</v>
      </c>
      <c r="F379" s="98" cm="1">
        <f t="array" ref="F3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79" s="98" t="b">
        <f>tblBdays[[#This Row],[3rdTuesdayInMonth]]=tblBdays[[#This Row],[Birthday 2024]]</f>
        <v>0</v>
      </c>
      <c r="H379" s="284">
        <f>WEEKDAY(tblBdays[[#This Row],[3rdTuesdayInMonth]],2)</f>
        <v>2</v>
      </c>
      <c r="I379" s="289">
        <f>LOOKUP(tblBdays[[#This Row],[Birthday 2024]],tblPeriods[Period])</f>
        <v>45389</v>
      </c>
      <c r="J379" s="316" t="b">
        <f>tblBdays[[#This Row],[Birthday 2024]] &gt;= EOMONTH(tblBdays[[#This Row],[Birthday 2024]],0) - 4</f>
        <v>0</v>
      </c>
      <c r="K379" s="317" t="b">
        <f>DAY(DATE(YEAR(tblBdays[[#This Row],[Birthday 2024]]),MONTH(tblBdays[[#This Row],[Birthday 2024]]) + 6,DAY(tblBdays[[#This Row],[Birthday 2024]]))) = DAY(tblBdays[[#This Row],[Birthday 2024]])</f>
        <v>1</v>
      </c>
    </row>
    <row r="380" spans="2:11" ht="23.25" customHeight="1">
      <c r="B380" s="61" t="s">
        <v>413</v>
      </c>
      <c r="C380" s="98">
        <v>37896</v>
      </c>
      <c r="D380" s="98">
        <f>EDATE(tblBdays[[#This Row],[Birthday]],12 * (2024 - YEAR(tblBdays[[#This Row],[Birthday]])))</f>
        <v>45567</v>
      </c>
      <c r="E380" s="282" t="b">
        <f>ISNUMBER(tblBdays[[#This Row],[Birthday 2024]])</f>
        <v>1</v>
      </c>
      <c r="F380" s="98" cm="1">
        <f t="array" ref="F3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80" s="98" t="b">
        <f>tblBdays[[#This Row],[3rdTuesdayInMonth]]=tblBdays[[#This Row],[Birthday 2024]]</f>
        <v>0</v>
      </c>
      <c r="H380" s="284">
        <f>WEEKDAY(tblBdays[[#This Row],[3rdTuesdayInMonth]],2)</f>
        <v>2</v>
      </c>
      <c r="I380" s="289">
        <f>LOOKUP(tblBdays[[#This Row],[Birthday 2024]],tblPeriods[Period])</f>
        <v>45564</v>
      </c>
      <c r="J380" s="316" t="b">
        <f>tblBdays[[#This Row],[Birthday 2024]] &gt;= EOMONTH(tblBdays[[#This Row],[Birthday 2024]],0) - 4</f>
        <v>0</v>
      </c>
      <c r="K380" s="317" t="b">
        <f>DAY(DATE(YEAR(tblBdays[[#This Row],[Birthday 2024]]),MONTH(tblBdays[[#This Row],[Birthday 2024]]) + 6,DAY(tblBdays[[#This Row],[Birthday 2024]]))) = DAY(tblBdays[[#This Row],[Birthday 2024]])</f>
        <v>1</v>
      </c>
    </row>
    <row r="381" spans="2:11" ht="23.25" customHeight="1">
      <c r="B381" s="61" t="s">
        <v>414</v>
      </c>
      <c r="C381" s="98">
        <v>37454</v>
      </c>
      <c r="D381" s="98">
        <f>EDATE(tblBdays[[#This Row],[Birthday]],12 * (2024 - YEAR(tblBdays[[#This Row],[Birthday]])))</f>
        <v>45490</v>
      </c>
      <c r="E381" s="282" t="b">
        <f>ISNUMBER(tblBdays[[#This Row],[Birthday 2024]])</f>
        <v>1</v>
      </c>
      <c r="F381" s="98" cm="1">
        <f t="array" ref="F3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81" s="98" t="b">
        <f>tblBdays[[#This Row],[3rdTuesdayInMonth]]=tblBdays[[#This Row],[Birthday 2024]]</f>
        <v>0</v>
      </c>
      <c r="H381" s="284">
        <f>WEEKDAY(tblBdays[[#This Row],[3rdTuesdayInMonth]],2)</f>
        <v>2</v>
      </c>
      <c r="I381" s="289">
        <f>LOOKUP(tblBdays[[#This Row],[Birthday 2024]],tblPeriods[Period])</f>
        <v>45487</v>
      </c>
      <c r="J381" s="316" t="b">
        <f>tblBdays[[#This Row],[Birthday 2024]] &gt;= EOMONTH(tblBdays[[#This Row],[Birthday 2024]],0) - 4</f>
        <v>0</v>
      </c>
      <c r="K381" s="317" t="b">
        <f>DAY(DATE(YEAR(tblBdays[[#This Row],[Birthday 2024]]),MONTH(tblBdays[[#This Row],[Birthday 2024]]) + 6,DAY(tblBdays[[#This Row],[Birthday 2024]]))) = DAY(tblBdays[[#This Row],[Birthday 2024]])</f>
        <v>1</v>
      </c>
    </row>
    <row r="382" spans="2:11" ht="23.25" customHeight="1">
      <c r="B382" s="61" t="s">
        <v>415</v>
      </c>
      <c r="C382" s="98">
        <v>37449</v>
      </c>
      <c r="D382" s="98">
        <f>EDATE(tblBdays[[#This Row],[Birthday]],12 * (2024 - YEAR(tblBdays[[#This Row],[Birthday]])))</f>
        <v>45485</v>
      </c>
      <c r="E382" s="282" t="b">
        <f>ISNUMBER(tblBdays[[#This Row],[Birthday 2024]])</f>
        <v>1</v>
      </c>
      <c r="F382" s="98" cm="1">
        <f t="array" ref="F3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82" s="98" t="b">
        <f>tblBdays[[#This Row],[3rdTuesdayInMonth]]=tblBdays[[#This Row],[Birthday 2024]]</f>
        <v>0</v>
      </c>
      <c r="H382" s="284">
        <f>WEEKDAY(tblBdays[[#This Row],[3rdTuesdayInMonth]],2)</f>
        <v>2</v>
      </c>
      <c r="I382" s="289">
        <f>LOOKUP(tblBdays[[#This Row],[Birthday 2024]],tblPeriods[Period])</f>
        <v>45480</v>
      </c>
      <c r="J382" s="316" t="b">
        <f>tblBdays[[#This Row],[Birthday 2024]] &gt;= EOMONTH(tblBdays[[#This Row],[Birthday 2024]],0) - 4</f>
        <v>0</v>
      </c>
      <c r="K382" s="317" t="b">
        <f>DAY(DATE(YEAR(tblBdays[[#This Row],[Birthday 2024]]),MONTH(tblBdays[[#This Row],[Birthday 2024]]) + 6,DAY(tblBdays[[#This Row],[Birthday 2024]]))) = DAY(tblBdays[[#This Row],[Birthday 2024]])</f>
        <v>1</v>
      </c>
    </row>
    <row r="383" spans="2:11" ht="23.25" customHeight="1">
      <c r="B383" s="61" t="s">
        <v>416</v>
      </c>
      <c r="C383" s="98">
        <v>37683</v>
      </c>
      <c r="D383" s="98">
        <f>EDATE(tblBdays[[#This Row],[Birthday]],12 * (2024 - YEAR(tblBdays[[#This Row],[Birthday]])))</f>
        <v>45354</v>
      </c>
      <c r="E383" s="282" t="b">
        <f>ISNUMBER(tblBdays[[#This Row],[Birthday 2024]])</f>
        <v>1</v>
      </c>
      <c r="F383" s="98" cm="1">
        <f t="array" ref="F3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83" s="98" t="b">
        <f>tblBdays[[#This Row],[3rdTuesdayInMonth]]=tblBdays[[#This Row],[Birthday 2024]]</f>
        <v>0</v>
      </c>
      <c r="H383" s="284">
        <f>WEEKDAY(tblBdays[[#This Row],[3rdTuesdayInMonth]],2)</f>
        <v>2</v>
      </c>
      <c r="I383" s="289">
        <f>LOOKUP(tblBdays[[#This Row],[Birthday 2024]],tblPeriods[Period])</f>
        <v>45354</v>
      </c>
      <c r="J383" s="316" t="b">
        <f>tblBdays[[#This Row],[Birthday 2024]] &gt;= EOMONTH(tblBdays[[#This Row],[Birthday 2024]],0) - 4</f>
        <v>0</v>
      </c>
      <c r="K383" s="317" t="b">
        <f>DAY(DATE(YEAR(tblBdays[[#This Row],[Birthday 2024]]),MONTH(tblBdays[[#This Row],[Birthday 2024]]) + 6,DAY(tblBdays[[#This Row],[Birthday 2024]]))) = DAY(tblBdays[[#This Row],[Birthday 2024]])</f>
        <v>1</v>
      </c>
    </row>
    <row r="384" spans="2:11" ht="23.25" customHeight="1">
      <c r="B384" s="61" t="s">
        <v>417</v>
      </c>
      <c r="C384" s="98">
        <v>38029</v>
      </c>
      <c r="D384" s="98">
        <f>EDATE(tblBdays[[#This Row],[Birthday]],12 * (2024 - YEAR(tblBdays[[#This Row],[Birthday]])))</f>
        <v>45334</v>
      </c>
      <c r="E384" s="282" t="b">
        <f>ISNUMBER(tblBdays[[#This Row],[Birthday 2024]])</f>
        <v>1</v>
      </c>
      <c r="F384" s="98" cm="1">
        <f t="array" ref="F3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84" s="98" t="b">
        <f>tblBdays[[#This Row],[3rdTuesdayInMonth]]=tblBdays[[#This Row],[Birthday 2024]]</f>
        <v>0</v>
      </c>
      <c r="H384" s="284">
        <f>WEEKDAY(tblBdays[[#This Row],[3rdTuesdayInMonth]],2)</f>
        <v>2</v>
      </c>
      <c r="I384" s="289">
        <f>LOOKUP(tblBdays[[#This Row],[Birthday 2024]],tblPeriods[Period])</f>
        <v>45333</v>
      </c>
      <c r="J384" s="316" t="b">
        <f>tblBdays[[#This Row],[Birthday 2024]] &gt;= EOMONTH(tblBdays[[#This Row],[Birthday 2024]],0) - 4</f>
        <v>0</v>
      </c>
      <c r="K384" s="317" t="b">
        <f>DAY(DATE(YEAR(tblBdays[[#This Row],[Birthday 2024]]),MONTH(tblBdays[[#This Row],[Birthday 2024]]) + 6,DAY(tblBdays[[#This Row],[Birthday 2024]]))) = DAY(tblBdays[[#This Row],[Birthday 2024]])</f>
        <v>1</v>
      </c>
    </row>
    <row r="385" spans="2:11" ht="23.25" customHeight="1">
      <c r="B385" s="61" t="s">
        <v>418</v>
      </c>
      <c r="C385" s="98">
        <v>37901</v>
      </c>
      <c r="D385" s="98">
        <f>EDATE(tblBdays[[#This Row],[Birthday]],12 * (2024 - YEAR(tblBdays[[#This Row],[Birthday]])))</f>
        <v>45572</v>
      </c>
      <c r="E385" s="282" t="b">
        <f>ISNUMBER(tblBdays[[#This Row],[Birthday 2024]])</f>
        <v>1</v>
      </c>
      <c r="F385" s="98" cm="1">
        <f t="array" ref="F3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385" s="98" t="b">
        <f>tblBdays[[#This Row],[3rdTuesdayInMonth]]=tblBdays[[#This Row],[Birthday 2024]]</f>
        <v>0</v>
      </c>
      <c r="H385" s="284">
        <f>WEEKDAY(tblBdays[[#This Row],[3rdTuesdayInMonth]],2)</f>
        <v>2</v>
      </c>
      <c r="I385" s="289">
        <f>LOOKUP(tblBdays[[#This Row],[Birthday 2024]],tblPeriods[Period])</f>
        <v>45571</v>
      </c>
      <c r="J385" s="316" t="b">
        <f>tblBdays[[#This Row],[Birthday 2024]] &gt;= EOMONTH(tblBdays[[#This Row],[Birthday 2024]],0) - 4</f>
        <v>0</v>
      </c>
      <c r="K385" s="317" t="b">
        <f>DAY(DATE(YEAR(tblBdays[[#This Row],[Birthday 2024]]),MONTH(tblBdays[[#This Row],[Birthday 2024]]) + 6,DAY(tblBdays[[#This Row],[Birthday 2024]]))) = DAY(tblBdays[[#This Row],[Birthday 2024]])</f>
        <v>1</v>
      </c>
    </row>
    <row r="386" spans="2:11" ht="23.25" customHeight="1">
      <c r="B386" s="61" t="s">
        <v>419</v>
      </c>
      <c r="C386" s="98">
        <v>37293</v>
      </c>
      <c r="D386" s="98">
        <f>EDATE(tblBdays[[#This Row],[Birthday]],12 * (2024 - YEAR(tblBdays[[#This Row],[Birthday]])))</f>
        <v>45328</v>
      </c>
      <c r="E386" s="282" t="b">
        <f>ISNUMBER(tblBdays[[#This Row],[Birthday 2024]])</f>
        <v>1</v>
      </c>
      <c r="F386" s="98" cm="1">
        <f t="array" ref="F3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86" s="98" t="b">
        <f>tblBdays[[#This Row],[3rdTuesdayInMonth]]=tblBdays[[#This Row],[Birthday 2024]]</f>
        <v>0</v>
      </c>
      <c r="H386" s="284">
        <f>WEEKDAY(tblBdays[[#This Row],[3rdTuesdayInMonth]],2)</f>
        <v>2</v>
      </c>
      <c r="I386" s="289">
        <f>LOOKUP(tblBdays[[#This Row],[Birthday 2024]],tblPeriods[Period])</f>
        <v>45326</v>
      </c>
      <c r="J386" s="316" t="b">
        <f>tblBdays[[#This Row],[Birthday 2024]] &gt;= EOMONTH(tblBdays[[#This Row],[Birthday 2024]],0) - 4</f>
        <v>0</v>
      </c>
      <c r="K386" s="317" t="b">
        <f>DAY(DATE(YEAR(tblBdays[[#This Row],[Birthday 2024]]),MONTH(tblBdays[[#This Row],[Birthday 2024]]) + 6,DAY(tblBdays[[#This Row],[Birthday 2024]]))) = DAY(tblBdays[[#This Row],[Birthday 2024]])</f>
        <v>1</v>
      </c>
    </row>
    <row r="387" spans="2:11" ht="23.25" customHeight="1">
      <c r="B387" s="61" t="s">
        <v>420</v>
      </c>
      <c r="C387" s="98">
        <v>37737</v>
      </c>
      <c r="D387" s="98">
        <f>EDATE(tblBdays[[#This Row],[Birthday]],12 * (2024 - YEAR(tblBdays[[#This Row],[Birthday]])))</f>
        <v>45408</v>
      </c>
      <c r="E387" s="282" t="b">
        <f>ISNUMBER(tblBdays[[#This Row],[Birthday 2024]])</f>
        <v>1</v>
      </c>
      <c r="F387" s="98" cm="1">
        <f t="array" ref="F3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387" s="98" t="b">
        <f>tblBdays[[#This Row],[3rdTuesdayInMonth]]=tblBdays[[#This Row],[Birthday 2024]]</f>
        <v>0</v>
      </c>
      <c r="H387" s="284">
        <f>WEEKDAY(tblBdays[[#This Row],[3rdTuesdayInMonth]],2)</f>
        <v>2</v>
      </c>
      <c r="I387" s="289">
        <f>LOOKUP(tblBdays[[#This Row],[Birthday 2024]],tblPeriods[Period])</f>
        <v>45403</v>
      </c>
      <c r="J387" s="316" t="b">
        <f>tblBdays[[#This Row],[Birthday 2024]] &gt;= EOMONTH(tblBdays[[#This Row],[Birthday 2024]],0) - 4</f>
        <v>1</v>
      </c>
      <c r="K387" s="317" t="b">
        <f>DAY(DATE(YEAR(tblBdays[[#This Row],[Birthday 2024]]),MONTH(tblBdays[[#This Row],[Birthday 2024]]) + 6,DAY(tblBdays[[#This Row],[Birthday 2024]]))) = DAY(tblBdays[[#This Row],[Birthday 2024]])</f>
        <v>1</v>
      </c>
    </row>
    <row r="388" spans="2:11" ht="23.25" customHeight="1">
      <c r="B388" s="61" t="s">
        <v>421</v>
      </c>
      <c r="C388" s="98">
        <v>37523</v>
      </c>
      <c r="D388" s="98">
        <f>EDATE(tblBdays[[#This Row],[Birthday]],12 * (2024 - YEAR(tblBdays[[#This Row],[Birthday]])))</f>
        <v>45559</v>
      </c>
      <c r="E388" s="282" t="b">
        <f>ISNUMBER(tblBdays[[#This Row],[Birthday 2024]])</f>
        <v>1</v>
      </c>
      <c r="F388" s="98" cm="1">
        <f t="array" ref="F3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388" s="98" t="b">
        <f>tblBdays[[#This Row],[3rdTuesdayInMonth]]=tblBdays[[#This Row],[Birthday 2024]]</f>
        <v>0</v>
      </c>
      <c r="H388" s="284">
        <f>WEEKDAY(tblBdays[[#This Row],[3rdTuesdayInMonth]],2)</f>
        <v>2</v>
      </c>
      <c r="I388" s="289">
        <f>LOOKUP(tblBdays[[#This Row],[Birthday 2024]],tblPeriods[Period])</f>
        <v>45557</v>
      </c>
      <c r="J388" s="316" t="b">
        <f>tblBdays[[#This Row],[Birthday 2024]] &gt;= EOMONTH(tblBdays[[#This Row],[Birthday 2024]],0) - 4</f>
        <v>0</v>
      </c>
      <c r="K388" s="317" t="b">
        <f>DAY(DATE(YEAR(tblBdays[[#This Row],[Birthday 2024]]),MONTH(tblBdays[[#This Row],[Birthday 2024]]) + 6,DAY(tblBdays[[#This Row],[Birthday 2024]]))) = DAY(tblBdays[[#This Row],[Birthday 2024]])</f>
        <v>1</v>
      </c>
    </row>
    <row r="389" spans="2:11" ht="23.25" customHeight="1">
      <c r="B389" s="61" t="s">
        <v>422</v>
      </c>
      <c r="C389" s="98">
        <v>37982</v>
      </c>
      <c r="D389" s="98">
        <f>EDATE(tblBdays[[#This Row],[Birthday]],12 * (2024 - YEAR(tblBdays[[#This Row],[Birthday]])))</f>
        <v>45653</v>
      </c>
      <c r="E389" s="282" t="b">
        <f>ISNUMBER(tblBdays[[#This Row],[Birthday 2024]])</f>
        <v>1</v>
      </c>
      <c r="F389" s="98" cm="1">
        <f t="array" ref="F3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89" s="98" t="b">
        <f>tblBdays[[#This Row],[3rdTuesdayInMonth]]=tblBdays[[#This Row],[Birthday 2024]]</f>
        <v>0</v>
      </c>
      <c r="H389" s="284">
        <f>WEEKDAY(tblBdays[[#This Row],[3rdTuesdayInMonth]],2)</f>
        <v>2</v>
      </c>
      <c r="I389" s="289">
        <f>LOOKUP(tblBdays[[#This Row],[Birthday 2024]],tblPeriods[Period])</f>
        <v>45648</v>
      </c>
      <c r="J389" s="316" t="b">
        <f>tblBdays[[#This Row],[Birthday 2024]] &gt;= EOMONTH(tblBdays[[#This Row],[Birthday 2024]],0) - 4</f>
        <v>1</v>
      </c>
      <c r="K389" s="317" t="b">
        <f>DAY(DATE(YEAR(tblBdays[[#This Row],[Birthday 2024]]),MONTH(tblBdays[[#This Row],[Birthday 2024]]) + 6,DAY(tblBdays[[#This Row],[Birthday 2024]]))) = DAY(tblBdays[[#This Row],[Birthday 2024]])</f>
        <v>1</v>
      </c>
    </row>
    <row r="390" spans="2:11" ht="23.25" customHeight="1">
      <c r="B390" s="61" t="s">
        <v>423</v>
      </c>
      <c r="C390" s="98">
        <v>37468</v>
      </c>
      <c r="D390" s="98">
        <f>EDATE(tblBdays[[#This Row],[Birthday]],12 * (2024 - YEAR(tblBdays[[#This Row],[Birthday]])))</f>
        <v>45504</v>
      </c>
      <c r="E390" s="282" t="b">
        <f>ISNUMBER(tblBdays[[#This Row],[Birthday 2024]])</f>
        <v>1</v>
      </c>
      <c r="F390" s="98" cm="1">
        <f t="array" ref="F3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390" s="98" t="b">
        <f>tblBdays[[#This Row],[3rdTuesdayInMonth]]=tblBdays[[#This Row],[Birthday 2024]]</f>
        <v>0</v>
      </c>
      <c r="H390" s="284">
        <f>WEEKDAY(tblBdays[[#This Row],[3rdTuesdayInMonth]],2)</f>
        <v>2</v>
      </c>
      <c r="I390" s="289">
        <f>LOOKUP(tblBdays[[#This Row],[Birthday 2024]],tblPeriods[Period])</f>
        <v>45501</v>
      </c>
      <c r="J390" s="316" t="b">
        <f>tblBdays[[#This Row],[Birthday 2024]] &gt;= EOMONTH(tblBdays[[#This Row],[Birthday 2024]],0) - 4</f>
        <v>1</v>
      </c>
      <c r="K390" s="317" t="b">
        <f>DAY(DATE(YEAR(tblBdays[[#This Row],[Birthday 2024]]),MONTH(tblBdays[[#This Row],[Birthday 2024]]) + 6,DAY(tblBdays[[#This Row],[Birthday 2024]]))) = DAY(tblBdays[[#This Row],[Birthday 2024]])</f>
        <v>1</v>
      </c>
    </row>
    <row r="391" spans="2:11" ht="23.25" customHeight="1">
      <c r="B391" s="61" t="s">
        <v>424</v>
      </c>
      <c r="C391" s="98">
        <v>37108</v>
      </c>
      <c r="D391" s="98">
        <f>EDATE(tblBdays[[#This Row],[Birthday]],12 * (2024 - YEAR(tblBdays[[#This Row],[Birthday]])))</f>
        <v>45509</v>
      </c>
      <c r="E391" s="282" t="b">
        <f>ISNUMBER(tblBdays[[#This Row],[Birthday 2024]])</f>
        <v>1</v>
      </c>
      <c r="F391" s="98" cm="1">
        <f t="array" ref="F3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391" s="98" t="b">
        <f>tblBdays[[#This Row],[3rdTuesdayInMonth]]=tblBdays[[#This Row],[Birthday 2024]]</f>
        <v>0</v>
      </c>
      <c r="H391" s="284">
        <f>WEEKDAY(tblBdays[[#This Row],[3rdTuesdayInMonth]],2)</f>
        <v>2</v>
      </c>
      <c r="I391" s="289">
        <f>LOOKUP(tblBdays[[#This Row],[Birthday 2024]],tblPeriods[Period])</f>
        <v>45508</v>
      </c>
      <c r="J391" s="316" t="b">
        <f>tblBdays[[#This Row],[Birthday 2024]] &gt;= EOMONTH(tblBdays[[#This Row],[Birthday 2024]],0) - 4</f>
        <v>0</v>
      </c>
      <c r="K391" s="317" t="b">
        <f>DAY(DATE(YEAR(tblBdays[[#This Row],[Birthday 2024]]),MONTH(tblBdays[[#This Row],[Birthday 2024]]) + 6,DAY(tblBdays[[#This Row],[Birthday 2024]]))) = DAY(tblBdays[[#This Row],[Birthday 2024]])</f>
        <v>1</v>
      </c>
    </row>
    <row r="392" spans="2:11" ht="23.25" customHeight="1">
      <c r="B392" s="61" t="s">
        <v>425</v>
      </c>
      <c r="C392" s="98">
        <v>38025</v>
      </c>
      <c r="D392" s="98">
        <f>EDATE(tblBdays[[#This Row],[Birthday]],12 * (2024 - YEAR(tblBdays[[#This Row],[Birthday]])))</f>
        <v>45330</v>
      </c>
      <c r="E392" s="282" t="b">
        <f>ISNUMBER(tblBdays[[#This Row],[Birthday 2024]])</f>
        <v>1</v>
      </c>
      <c r="F392" s="98" cm="1">
        <f t="array" ref="F3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392" s="98" t="b">
        <f>tblBdays[[#This Row],[3rdTuesdayInMonth]]=tblBdays[[#This Row],[Birthday 2024]]</f>
        <v>0</v>
      </c>
      <c r="H392" s="284">
        <f>WEEKDAY(tblBdays[[#This Row],[3rdTuesdayInMonth]],2)</f>
        <v>2</v>
      </c>
      <c r="I392" s="289">
        <f>LOOKUP(tblBdays[[#This Row],[Birthday 2024]],tblPeriods[Period])</f>
        <v>45326</v>
      </c>
      <c r="J392" s="316" t="b">
        <f>tblBdays[[#This Row],[Birthday 2024]] &gt;= EOMONTH(tblBdays[[#This Row],[Birthday 2024]],0) - 4</f>
        <v>0</v>
      </c>
      <c r="K392" s="317" t="b">
        <f>DAY(DATE(YEAR(tblBdays[[#This Row],[Birthday 2024]]),MONTH(tblBdays[[#This Row],[Birthday 2024]]) + 6,DAY(tblBdays[[#This Row],[Birthday 2024]]))) = DAY(tblBdays[[#This Row],[Birthday 2024]])</f>
        <v>1</v>
      </c>
    </row>
    <row r="393" spans="2:11" ht="23.25" customHeight="1">
      <c r="B393" s="61" t="s">
        <v>426</v>
      </c>
      <c r="C393" s="98">
        <v>36966</v>
      </c>
      <c r="D393" s="98">
        <f>EDATE(tblBdays[[#This Row],[Birthday]],12 * (2024 - YEAR(tblBdays[[#This Row],[Birthday]])))</f>
        <v>45367</v>
      </c>
      <c r="E393" s="282" t="b">
        <f>ISNUMBER(tblBdays[[#This Row],[Birthday 2024]])</f>
        <v>1</v>
      </c>
      <c r="F393" s="98" cm="1">
        <f t="array" ref="F3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393" s="98" t="b">
        <f>tblBdays[[#This Row],[3rdTuesdayInMonth]]=tblBdays[[#This Row],[Birthday 2024]]</f>
        <v>0</v>
      </c>
      <c r="H393" s="284">
        <f>WEEKDAY(tblBdays[[#This Row],[3rdTuesdayInMonth]],2)</f>
        <v>2</v>
      </c>
      <c r="I393" s="289">
        <f>LOOKUP(tblBdays[[#This Row],[Birthday 2024]],tblPeriods[Period])</f>
        <v>45361</v>
      </c>
      <c r="J393" s="316" t="b">
        <f>tblBdays[[#This Row],[Birthday 2024]] &gt;= EOMONTH(tblBdays[[#This Row],[Birthday 2024]],0) - 4</f>
        <v>0</v>
      </c>
      <c r="K393" s="317" t="b">
        <f>DAY(DATE(YEAR(tblBdays[[#This Row],[Birthday 2024]]),MONTH(tblBdays[[#This Row],[Birthday 2024]]) + 6,DAY(tblBdays[[#This Row],[Birthday 2024]]))) = DAY(tblBdays[[#This Row],[Birthday 2024]])</f>
        <v>1</v>
      </c>
    </row>
    <row r="394" spans="2:11" ht="23.25" customHeight="1">
      <c r="B394" s="61" t="s">
        <v>427</v>
      </c>
      <c r="C394" s="98">
        <v>37420</v>
      </c>
      <c r="D394" s="98">
        <f>EDATE(tblBdays[[#This Row],[Birthday]],12 * (2024 - YEAR(tblBdays[[#This Row],[Birthday]])))</f>
        <v>45456</v>
      </c>
      <c r="E394" s="282" t="b">
        <f>ISNUMBER(tblBdays[[#This Row],[Birthday 2024]])</f>
        <v>1</v>
      </c>
      <c r="F394" s="98" cm="1">
        <f t="array" ref="F3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94" s="98" t="b">
        <f>tblBdays[[#This Row],[3rdTuesdayInMonth]]=tblBdays[[#This Row],[Birthday 2024]]</f>
        <v>0</v>
      </c>
      <c r="H394" s="284">
        <f>WEEKDAY(tblBdays[[#This Row],[3rdTuesdayInMonth]],2)</f>
        <v>2</v>
      </c>
      <c r="I394" s="289">
        <f>LOOKUP(tblBdays[[#This Row],[Birthday 2024]],tblPeriods[Period])</f>
        <v>45452</v>
      </c>
      <c r="J394" s="316" t="b">
        <f>tblBdays[[#This Row],[Birthday 2024]] &gt;= EOMONTH(tblBdays[[#This Row],[Birthday 2024]],0) - 4</f>
        <v>0</v>
      </c>
      <c r="K394" s="317" t="b">
        <f>DAY(DATE(YEAR(tblBdays[[#This Row],[Birthday 2024]]),MONTH(tblBdays[[#This Row],[Birthday 2024]]) + 6,DAY(tblBdays[[#This Row],[Birthday 2024]]))) = DAY(tblBdays[[#This Row],[Birthday 2024]])</f>
        <v>1</v>
      </c>
    </row>
    <row r="395" spans="2:11" ht="23.25" customHeight="1">
      <c r="B395" s="61" t="s">
        <v>428</v>
      </c>
      <c r="C395" s="98">
        <v>37998</v>
      </c>
      <c r="D395" s="98">
        <f>EDATE(tblBdays[[#This Row],[Birthday]],12 * (2024 - YEAR(tblBdays[[#This Row],[Birthday]])))</f>
        <v>45303</v>
      </c>
      <c r="E395" s="282" t="b">
        <f>ISNUMBER(tblBdays[[#This Row],[Birthday 2024]])</f>
        <v>1</v>
      </c>
      <c r="F395" s="98" cm="1">
        <f t="array" ref="F3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95" s="98" t="b">
        <f>tblBdays[[#This Row],[3rdTuesdayInMonth]]=tblBdays[[#This Row],[Birthday 2024]]</f>
        <v>0</v>
      </c>
      <c r="H395" s="284">
        <f>WEEKDAY(tblBdays[[#This Row],[3rdTuesdayInMonth]],2)</f>
        <v>2</v>
      </c>
      <c r="I395" s="289">
        <f>LOOKUP(tblBdays[[#This Row],[Birthday 2024]],tblPeriods[Period])</f>
        <v>45298</v>
      </c>
      <c r="J395" s="316" t="b">
        <f>tblBdays[[#This Row],[Birthday 2024]] &gt;= EOMONTH(tblBdays[[#This Row],[Birthday 2024]],0) - 4</f>
        <v>0</v>
      </c>
      <c r="K395" s="317" t="b">
        <f>DAY(DATE(YEAR(tblBdays[[#This Row],[Birthday 2024]]),MONTH(tblBdays[[#This Row],[Birthday 2024]]) + 6,DAY(tblBdays[[#This Row],[Birthday 2024]]))) = DAY(tblBdays[[#This Row],[Birthday 2024]])</f>
        <v>1</v>
      </c>
    </row>
    <row r="396" spans="2:11" ht="23.25" customHeight="1">
      <c r="B396" s="61" t="s">
        <v>429</v>
      </c>
      <c r="C396" s="98">
        <v>37637</v>
      </c>
      <c r="D396" s="98">
        <f>EDATE(tblBdays[[#This Row],[Birthday]],12 * (2024 - YEAR(tblBdays[[#This Row],[Birthday]])))</f>
        <v>45307</v>
      </c>
      <c r="E396" s="282" t="b">
        <f>ISNUMBER(tblBdays[[#This Row],[Birthday 2024]])</f>
        <v>1</v>
      </c>
      <c r="F396" s="98" cm="1">
        <f t="array" ref="F3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96" s="98" t="b">
        <f>tblBdays[[#This Row],[3rdTuesdayInMonth]]=tblBdays[[#This Row],[Birthday 2024]]</f>
        <v>1</v>
      </c>
      <c r="H396" s="284">
        <f>WEEKDAY(tblBdays[[#This Row],[3rdTuesdayInMonth]],2)</f>
        <v>2</v>
      </c>
      <c r="I396" s="289">
        <f>LOOKUP(tblBdays[[#This Row],[Birthday 2024]],tblPeriods[Period])</f>
        <v>45305</v>
      </c>
      <c r="J396" s="316" t="b">
        <f>tblBdays[[#This Row],[Birthday 2024]] &gt;= EOMONTH(tblBdays[[#This Row],[Birthday 2024]],0) - 4</f>
        <v>0</v>
      </c>
      <c r="K396" s="317" t="b">
        <f>DAY(DATE(YEAR(tblBdays[[#This Row],[Birthday 2024]]),MONTH(tblBdays[[#This Row],[Birthday 2024]]) + 6,DAY(tblBdays[[#This Row],[Birthday 2024]]))) = DAY(tblBdays[[#This Row],[Birthday 2024]])</f>
        <v>1</v>
      </c>
    </row>
    <row r="397" spans="2:11" ht="23.25" customHeight="1">
      <c r="B397" s="61" t="s">
        <v>430</v>
      </c>
      <c r="C397" s="98">
        <v>38003</v>
      </c>
      <c r="D397" s="98">
        <f>EDATE(tblBdays[[#This Row],[Birthday]],12 * (2024 - YEAR(tblBdays[[#This Row],[Birthday]])))</f>
        <v>45308</v>
      </c>
      <c r="E397" s="282" t="b">
        <f>ISNUMBER(tblBdays[[#This Row],[Birthday 2024]])</f>
        <v>1</v>
      </c>
      <c r="F397" s="98" cm="1">
        <f t="array" ref="F3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397" s="98" t="b">
        <f>tblBdays[[#This Row],[3rdTuesdayInMonth]]=tblBdays[[#This Row],[Birthday 2024]]</f>
        <v>0</v>
      </c>
      <c r="H397" s="284">
        <f>WEEKDAY(tblBdays[[#This Row],[3rdTuesdayInMonth]],2)</f>
        <v>2</v>
      </c>
      <c r="I397" s="289">
        <f>LOOKUP(tblBdays[[#This Row],[Birthday 2024]],tblPeriods[Period])</f>
        <v>45305</v>
      </c>
      <c r="J397" s="316" t="b">
        <f>tblBdays[[#This Row],[Birthday 2024]] &gt;= EOMONTH(tblBdays[[#This Row],[Birthday 2024]],0) - 4</f>
        <v>0</v>
      </c>
      <c r="K397" s="317" t="b">
        <f>DAY(DATE(YEAR(tblBdays[[#This Row],[Birthday 2024]]),MONTH(tblBdays[[#This Row],[Birthday 2024]]) + 6,DAY(tblBdays[[#This Row],[Birthday 2024]]))) = DAY(tblBdays[[#This Row],[Birthday 2024]])</f>
        <v>1</v>
      </c>
    </row>
    <row r="398" spans="2:11" ht="23.25" customHeight="1">
      <c r="B398" s="61" t="s">
        <v>431</v>
      </c>
      <c r="C398" s="98">
        <v>38352</v>
      </c>
      <c r="D398" s="98">
        <f>EDATE(tblBdays[[#This Row],[Birthday]],12 * (2024 - YEAR(tblBdays[[#This Row],[Birthday]])))</f>
        <v>45657</v>
      </c>
      <c r="E398" s="282" t="b">
        <f>ISNUMBER(tblBdays[[#This Row],[Birthday 2024]])</f>
        <v>1</v>
      </c>
      <c r="F398" s="98" cm="1">
        <f t="array" ref="F3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398" s="98" t="b">
        <f>tblBdays[[#This Row],[3rdTuesdayInMonth]]=tblBdays[[#This Row],[Birthday 2024]]</f>
        <v>0</v>
      </c>
      <c r="H398" s="284">
        <f>WEEKDAY(tblBdays[[#This Row],[3rdTuesdayInMonth]],2)</f>
        <v>2</v>
      </c>
      <c r="I398" s="289">
        <f>LOOKUP(tblBdays[[#This Row],[Birthday 2024]],tblPeriods[Period])</f>
        <v>45655</v>
      </c>
      <c r="J398" s="316" t="b">
        <f>tblBdays[[#This Row],[Birthday 2024]] &gt;= EOMONTH(tblBdays[[#This Row],[Birthday 2024]],0) - 4</f>
        <v>1</v>
      </c>
      <c r="K398" s="317" t="b">
        <f>DAY(DATE(YEAR(tblBdays[[#This Row],[Birthday 2024]]),MONTH(tblBdays[[#This Row],[Birthday 2024]]) + 6,DAY(tblBdays[[#This Row],[Birthday 2024]]))) = DAY(tblBdays[[#This Row],[Birthday 2024]])</f>
        <v>0</v>
      </c>
    </row>
    <row r="399" spans="2:11" ht="23.25" customHeight="1">
      <c r="B399" s="61" t="s">
        <v>432</v>
      </c>
      <c r="C399" s="98">
        <v>38140</v>
      </c>
      <c r="D399" s="98">
        <f>EDATE(tblBdays[[#This Row],[Birthday]],12 * (2024 - YEAR(tblBdays[[#This Row],[Birthday]])))</f>
        <v>45445</v>
      </c>
      <c r="E399" s="282" t="b">
        <f>ISNUMBER(tblBdays[[#This Row],[Birthday 2024]])</f>
        <v>1</v>
      </c>
      <c r="F399" s="98" cm="1">
        <f t="array" ref="F3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399" s="98" t="b">
        <f>tblBdays[[#This Row],[3rdTuesdayInMonth]]=tblBdays[[#This Row],[Birthday 2024]]</f>
        <v>0</v>
      </c>
      <c r="H399" s="284">
        <f>WEEKDAY(tblBdays[[#This Row],[3rdTuesdayInMonth]],2)</f>
        <v>2</v>
      </c>
      <c r="I399" s="289">
        <f>LOOKUP(tblBdays[[#This Row],[Birthday 2024]],tblPeriods[Period])</f>
        <v>45445</v>
      </c>
      <c r="J399" s="316" t="b">
        <f>tblBdays[[#This Row],[Birthday 2024]] &gt;= EOMONTH(tblBdays[[#This Row],[Birthday 2024]],0) - 4</f>
        <v>0</v>
      </c>
      <c r="K399" s="317" t="b">
        <f>DAY(DATE(YEAR(tblBdays[[#This Row],[Birthday 2024]]),MONTH(tblBdays[[#This Row],[Birthday 2024]]) + 6,DAY(tblBdays[[#This Row],[Birthday 2024]]))) = DAY(tblBdays[[#This Row],[Birthday 2024]])</f>
        <v>1</v>
      </c>
    </row>
    <row r="400" spans="2:11" ht="23.25" customHeight="1">
      <c r="B400" s="61" t="s">
        <v>433</v>
      </c>
      <c r="C400" s="98">
        <v>37000</v>
      </c>
      <c r="D400" s="98">
        <f>EDATE(tblBdays[[#This Row],[Birthday]],12 * (2024 - YEAR(tblBdays[[#This Row],[Birthday]])))</f>
        <v>45401</v>
      </c>
      <c r="E400" s="282" t="b">
        <f>ISNUMBER(tblBdays[[#This Row],[Birthday 2024]])</f>
        <v>1</v>
      </c>
      <c r="F400" s="98" cm="1">
        <f t="array" ref="F4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00" s="98" t="b">
        <f>tblBdays[[#This Row],[3rdTuesdayInMonth]]=tblBdays[[#This Row],[Birthday 2024]]</f>
        <v>0</v>
      </c>
      <c r="H400" s="284">
        <f>WEEKDAY(tblBdays[[#This Row],[3rdTuesdayInMonth]],2)</f>
        <v>2</v>
      </c>
      <c r="I400" s="289">
        <f>LOOKUP(tblBdays[[#This Row],[Birthday 2024]],tblPeriods[Period])</f>
        <v>45396</v>
      </c>
      <c r="J400" s="316" t="b">
        <f>tblBdays[[#This Row],[Birthday 2024]] &gt;= EOMONTH(tblBdays[[#This Row],[Birthday 2024]],0) - 4</f>
        <v>0</v>
      </c>
      <c r="K400" s="317" t="b">
        <f>DAY(DATE(YEAR(tblBdays[[#This Row],[Birthday 2024]]),MONTH(tblBdays[[#This Row],[Birthday 2024]]) + 6,DAY(tblBdays[[#This Row],[Birthday 2024]]))) = DAY(tblBdays[[#This Row],[Birthday 2024]])</f>
        <v>1</v>
      </c>
    </row>
    <row r="401" spans="2:11" ht="23.25" customHeight="1">
      <c r="B401" s="61" t="s">
        <v>434</v>
      </c>
      <c r="C401" s="98">
        <v>37859</v>
      </c>
      <c r="D401" s="98">
        <f>EDATE(tblBdays[[#This Row],[Birthday]],12 * (2024 - YEAR(tblBdays[[#This Row],[Birthday]])))</f>
        <v>45530</v>
      </c>
      <c r="E401" s="282" t="b">
        <f>ISNUMBER(tblBdays[[#This Row],[Birthday 2024]])</f>
        <v>1</v>
      </c>
      <c r="F401" s="98" cm="1">
        <f t="array" ref="F4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01" s="98" t="b">
        <f>tblBdays[[#This Row],[3rdTuesdayInMonth]]=tblBdays[[#This Row],[Birthday 2024]]</f>
        <v>0</v>
      </c>
      <c r="H401" s="284">
        <f>WEEKDAY(tblBdays[[#This Row],[3rdTuesdayInMonth]],2)</f>
        <v>2</v>
      </c>
      <c r="I401" s="289">
        <f>LOOKUP(tblBdays[[#This Row],[Birthday 2024]],tblPeriods[Period])</f>
        <v>45529</v>
      </c>
      <c r="J401" s="316" t="b">
        <f>tblBdays[[#This Row],[Birthday 2024]] &gt;= EOMONTH(tblBdays[[#This Row],[Birthday 2024]],0) - 4</f>
        <v>0</v>
      </c>
      <c r="K401" s="317" t="b">
        <f>DAY(DATE(YEAR(tblBdays[[#This Row],[Birthday 2024]]),MONTH(tblBdays[[#This Row],[Birthday 2024]]) + 6,DAY(tblBdays[[#This Row],[Birthday 2024]]))) = DAY(tblBdays[[#This Row],[Birthday 2024]])</f>
        <v>1</v>
      </c>
    </row>
    <row r="402" spans="2:11" ht="23.25" customHeight="1">
      <c r="B402" s="61" t="s">
        <v>435</v>
      </c>
      <c r="C402" s="98">
        <v>37800</v>
      </c>
      <c r="D402" s="98">
        <f>EDATE(tblBdays[[#This Row],[Birthday]],12 * (2024 - YEAR(tblBdays[[#This Row],[Birthday]])))</f>
        <v>45471</v>
      </c>
      <c r="E402" s="282" t="b">
        <f>ISNUMBER(tblBdays[[#This Row],[Birthday 2024]])</f>
        <v>1</v>
      </c>
      <c r="F402" s="98" cm="1">
        <f t="array" ref="F4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02" s="98" t="b">
        <f>tblBdays[[#This Row],[3rdTuesdayInMonth]]=tblBdays[[#This Row],[Birthday 2024]]</f>
        <v>0</v>
      </c>
      <c r="H402" s="284">
        <f>WEEKDAY(tblBdays[[#This Row],[3rdTuesdayInMonth]],2)</f>
        <v>2</v>
      </c>
      <c r="I402" s="289">
        <f>LOOKUP(tblBdays[[#This Row],[Birthday 2024]],tblPeriods[Period])</f>
        <v>45466</v>
      </c>
      <c r="J402" s="316" t="b">
        <f>tblBdays[[#This Row],[Birthday 2024]] &gt;= EOMONTH(tblBdays[[#This Row],[Birthday 2024]],0) - 4</f>
        <v>1</v>
      </c>
      <c r="K402" s="317" t="b">
        <f>DAY(DATE(YEAR(tblBdays[[#This Row],[Birthday 2024]]),MONTH(tblBdays[[#This Row],[Birthday 2024]]) + 6,DAY(tblBdays[[#This Row],[Birthday 2024]]))) = DAY(tblBdays[[#This Row],[Birthday 2024]])</f>
        <v>1</v>
      </c>
    </row>
    <row r="403" spans="2:11" ht="23.25" customHeight="1">
      <c r="B403" s="61" t="s">
        <v>436</v>
      </c>
      <c r="C403" s="98">
        <v>38270</v>
      </c>
      <c r="D403" s="98">
        <f>EDATE(tblBdays[[#This Row],[Birthday]],12 * (2024 - YEAR(tblBdays[[#This Row],[Birthday]])))</f>
        <v>45575</v>
      </c>
      <c r="E403" s="282" t="b">
        <f>ISNUMBER(tblBdays[[#This Row],[Birthday 2024]])</f>
        <v>1</v>
      </c>
      <c r="F403" s="98" cm="1">
        <f t="array" ref="F4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403" s="98" t="b">
        <f>tblBdays[[#This Row],[3rdTuesdayInMonth]]=tblBdays[[#This Row],[Birthday 2024]]</f>
        <v>0</v>
      </c>
      <c r="H403" s="284">
        <f>WEEKDAY(tblBdays[[#This Row],[3rdTuesdayInMonth]],2)</f>
        <v>2</v>
      </c>
      <c r="I403" s="289">
        <f>LOOKUP(tblBdays[[#This Row],[Birthday 2024]],tblPeriods[Period])</f>
        <v>45571</v>
      </c>
      <c r="J403" s="316" t="b">
        <f>tblBdays[[#This Row],[Birthday 2024]] &gt;= EOMONTH(tblBdays[[#This Row],[Birthday 2024]],0) - 4</f>
        <v>0</v>
      </c>
      <c r="K403" s="317" t="b">
        <f>DAY(DATE(YEAR(tblBdays[[#This Row],[Birthday 2024]]),MONTH(tblBdays[[#This Row],[Birthday 2024]]) + 6,DAY(tblBdays[[#This Row],[Birthday 2024]]))) = DAY(tblBdays[[#This Row],[Birthday 2024]])</f>
        <v>1</v>
      </c>
    </row>
    <row r="404" spans="2:11" ht="23.25" customHeight="1">
      <c r="B404" s="61" t="s">
        <v>437</v>
      </c>
      <c r="C404" s="98">
        <v>37996</v>
      </c>
      <c r="D404" s="98">
        <f>EDATE(tblBdays[[#This Row],[Birthday]],12 * (2024 - YEAR(tblBdays[[#This Row],[Birthday]])))</f>
        <v>45301</v>
      </c>
      <c r="E404" s="282" t="b">
        <f>ISNUMBER(tblBdays[[#This Row],[Birthday 2024]])</f>
        <v>1</v>
      </c>
      <c r="F404" s="98" cm="1">
        <f t="array" ref="F4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04" s="98" t="b">
        <f>tblBdays[[#This Row],[3rdTuesdayInMonth]]=tblBdays[[#This Row],[Birthday 2024]]</f>
        <v>0</v>
      </c>
      <c r="H404" s="284">
        <f>WEEKDAY(tblBdays[[#This Row],[3rdTuesdayInMonth]],2)</f>
        <v>2</v>
      </c>
      <c r="I404" s="289">
        <f>LOOKUP(tblBdays[[#This Row],[Birthday 2024]],tblPeriods[Period])</f>
        <v>45298</v>
      </c>
      <c r="J404" s="316" t="b">
        <f>tblBdays[[#This Row],[Birthday 2024]] &gt;= EOMONTH(tblBdays[[#This Row],[Birthday 2024]],0) - 4</f>
        <v>0</v>
      </c>
      <c r="K404" s="317" t="b">
        <f>DAY(DATE(YEAR(tblBdays[[#This Row],[Birthday 2024]]),MONTH(tblBdays[[#This Row],[Birthday 2024]]) + 6,DAY(tblBdays[[#This Row],[Birthday 2024]]))) = DAY(tblBdays[[#This Row],[Birthday 2024]])</f>
        <v>1</v>
      </c>
    </row>
    <row r="405" spans="2:11" ht="23.25" customHeight="1">
      <c r="B405" s="61" t="s">
        <v>438</v>
      </c>
      <c r="C405" s="98">
        <v>37005</v>
      </c>
      <c r="D405" s="98">
        <f>EDATE(tblBdays[[#This Row],[Birthday]],12 * (2024 - YEAR(tblBdays[[#This Row],[Birthday]])))</f>
        <v>45406</v>
      </c>
      <c r="E405" s="282" t="b">
        <f>ISNUMBER(tblBdays[[#This Row],[Birthday 2024]])</f>
        <v>1</v>
      </c>
      <c r="F405" s="98" cm="1">
        <f t="array" ref="F4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05" s="98" t="b">
        <f>tblBdays[[#This Row],[3rdTuesdayInMonth]]=tblBdays[[#This Row],[Birthday 2024]]</f>
        <v>0</v>
      </c>
      <c r="H405" s="284">
        <f>WEEKDAY(tblBdays[[#This Row],[3rdTuesdayInMonth]],2)</f>
        <v>2</v>
      </c>
      <c r="I405" s="289">
        <f>LOOKUP(tblBdays[[#This Row],[Birthday 2024]],tblPeriods[Period])</f>
        <v>45403</v>
      </c>
      <c r="J405" s="316" t="b">
        <f>tblBdays[[#This Row],[Birthday 2024]] &gt;= EOMONTH(tblBdays[[#This Row],[Birthday 2024]],0) - 4</f>
        <v>0</v>
      </c>
      <c r="K405" s="317" t="b">
        <f>DAY(DATE(YEAR(tblBdays[[#This Row],[Birthday 2024]]),MONTH(tblBdays[[#This Row],[Birthday 2024]]) + 6,DAY(tblBdays[[#This Row],[Birthday 2024]]))) = DAY(tblBdays[[#This Row],[Birthday 2024]])</f>
        <v>1</v>
      </c>
    </row>
    <row r="406" spans="2:11" ht="23.25" customHeight="1">
      <c r="B406" s="61" t="s">
        <v>439</v>
      </c>
      <c r="C406" s="98">
        <v>37984</v>
      </c>
      <c r="D406" s="98">
        <f>EDATE(tblBdays[[#This Row],[Birthday]],12 * (2024 - YEAR(tblBdays[[#This Row],[Birthday]])))</f>
        <v>45655</v>
      </c>
      <c r="E406" s="282" t="b">
        <f>ISNUMBER(tblBdays[[#This Row],[Birthday 2024]])</f>
        <v>1</v>
      </c>
      <c r="F406" s="98" cm="1">
        <f t="array" ref="F4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06" s="98" t="b">
        <f>tblBdays[[#This Row],[3rdTuesdayInMonth]]=tblBdays[[#This Row],[Birthday 2024]]</f>
        <v>0</v>
      </c>
      <c r="H406" s="284">
        <f>WEEKDAY(tblBdays[[#This Row],[3rdTuesdayInMonth]],2)</f>
        <v>2</v>
      </c>
      <c r="I406" s="289">
        <f>LOOKUP(tblBdays[[#This Row],[Birthday 2024]],tblPeriods[Period])</f>
        <v>45655</v>
      </c>
      <c r="J406" s="316" t="b">
        <f>tblBdays[[#This Row],[Birthday 2024]] &gt;= EOMONTH(tblBdays[[#This Row],[Birthday 2024]],0) - 4</f>
        <v>1</v>
      </c>
      <c r="K406" s="317" t="b">
        <f>DAY(DATE(YEAR(tblBdays[[#This Row],[Birthday 2024]]),MONTH(tblBdays[[#This Row],[Birthday 2024]]) + 6,DAY(tblBdays[[#This Row],[Birthday 2024]]))) = DAY(tblBdays[[#This Row],[Birthday 2024]])</f>
        <v>1</v>
      </c>
    </row>
    <row r="407" spans="2:11" ht="23.25" customHeight="1">
      <c r="B407" s="61" t="s">
        <v>440</v>
      </c>
      <c r="C407" s="98">
        <v>37954</v>
      </c>
      <c r="D407" s="98">
        <f>EDATE(tblBdays[[#This Row],[Birthday]],12 * (2024 - YEAR(tblBdays[[#This Row],[Birthday]])))</f>
        <v>45625</v>
      </c>
      <c r="E407" s="282" t="b">
        <f>ISNUMBER(tblBdays[[#This Row],[Birthday 2024]])</f>
        <v>1</v>
      </c>
      <c r="F407" s="98" cm="1">
        <f t="array" ref="F4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07" s="98" t="b">
        <f>tblBdays[[#This Row],[3rdTuesdayInMonth]]=tblBdays[[#This Row],[Birthday 2024]]</f>
        <v>0</v>
      </c>
      <c r="H407" s="284">
        <f>WEEKDAY(tblBdays[[#This Row],[3rdTuesdayInMonth]],2)</f>
        <v>2</v>
      </c>
      <c r="I407" s="289">
        <f>LOOKUP(tblBdays[[#This Row],[Birthday 2024]],tblPeriods[Period])</f>
        <v>45620</v>
      </c>
      <c r="J407" s="316" t="b">
        <f>tblBdays[[#This Row],[Birthday 2024]] &gt;= EOMONTH(tblBdays[[#This Row],[Birthday 2024]],0) - 4</f>
        <v>1</v>
      </c>
      <c r="K407" s="317" t="b">
        <f>DAY(DATE(YEAR(tblBdays[[#This Row],[Birthday 2024]]),MONTH(tblBdays[[#This Row],[Birthday 2024]]) + 6,DAY(tblBdays[[#This Row],[Birthday 2024]]))) = DAY(tblBdays[[#This Row],[Birthday 2024]])</f>
        <v>1</v>
      </c>
    </row>
    <row r="408" spans="2:11" ht="23.25" customHeight="1">
      <c r="B408" s="61" t="s">
        <v>441</v>
      </c>
      <c r="C408" s="98">
        <v>37455</v>
      </c>
      <c r="D408" s="98">
        <f>EDATE(tblBdays[[#This Row],[Birthday]],12 * (2024 - YEAR(tblBdays[[#This Row],[Birthday]])))</f>
        <v>45491</v>
      </c>
      <c r="E408" s="282" t="b">
        <f>ISNUMBER(tblBdays[[#This Row],[Birthday 2024]])</f>
        <v>1</v>
      </c>
      <c r="F408" s="98" cm="1">
        <f t="array" ref="F4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08" s="98" t="b">
        <f>tblBdays[[#This Row],[3rdTuesdayInMonth]]=tblBdays[[#This Row],[Birthday 2024]]</f>
        <v>0</v>
      </c>
      <c r="H408" s="284">
        <f>WEEKDAY(tblBdays[[#This Row],[3rdTuesdayInMonth]],2)</f>
        <v>2</v>
      </c>
      <c r="I408" s="289">
        <f>LOOKUP(tblBdays[[#This Row],[Birthday 2024]],tblPeriods[Period])</f>
        <v>45487</v>
      </c>
      <c r="J408" s="316" t="b">
        <f>tblBdays[[#This Row],[Birthday 2024]] &gt;= EOMONTH(tblBdays[[#This Row],[Birthday 2024]],0) - 4</f>
        <v>0</v>
      </c>
      <c r="K408" s="317" t="b">
        <f>DAY(DATE(YEAR(tblBdays[[#This Row],[Birthday 2024]]),MONTH(tblBdays[[#This Row],[Birthday 2024]]) + 6,DAY(tblBdays[[#This Row],[Birthday 2024]]))) = DAY(tblBdays[[#This Row],[Birthday 2024]])</f>
        <v>1</v>
      </c>
    </row>
    <row r="409" spans="2:11" ht="23.25" customHeight="1">
      <c r="B409" s="61" t="s">
        <v>442</v>
      </c>
      <c r="C409" s="98">
        <v>38145</v>
      </c>
      <c r="D409" s="98">
        <f>EDATE(tblBdays[[#This Row],[Birthday]],12 * (2024 - YEAR(tblBdays[[#This Row],[Birthday]])))</f>
        <v>45450</v>
      </c>
      <c r="E409" s="282" t="b">
        <f>ISNUMBER(tblBdays[[#This Row],[Birthday 2024]])</f>
        <v>1</v>
      </c>
      <c r="F409" s="98" cm="1">
        <f t="array" ref="F4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09" s="98" t="b">
        <f>tblBdays[[#This Row],[3rdTuesdayInMonth]]=tblBdays[[#This Row],[Birthday 2024]]</f>
        <v>0</v>
      </c>
      <c r="H409" s="284">
        <f>WEEKDAY(tblBdays[[#This Row],[3rdTuesdayInMonth]],2)</f>
        <v>2</v>
      </c>
      <c r="I409" s="289">
        <f>LOOKUP(tblBdays[[#This Row],[Birthday 2024]],tblPeriods[Period])</f>
        <v>45445</v>
      </c>
      <c r="J409" s="316" t="b">
        <f>tblBdays[[#This Row],[Birthday 2024]] &gt;= EOMONTH(tblBdays[[#This Row],[Birthday 2024]],0) - 4</f>
        <v>0</v>
      </c>
      <c r="K409" s="317" t="b">
        <f>DAY(DATE(YEAR(tblBdays[[#This Row],[Birthday 2024]]),MONTH(tblBdays[[#This Row],[Birthday 2024]]) + 6,DAY(tblBdays[[#This Row],[Birthday 2024]]))) = DAY(tblBdays[[#This Row],[Birthday 2024]])</f>
        <v>1</v>
      </c>
    </row>
    <row r="410" spans="2:11" ht="23.25" customHeight="1">
      <c r="B410" s="61" t="s">
        <v>443</v>
      </c>
      <c r="C410" s="98">
        <v>38138</v>
      </c>
      <c r="D410" s="98">
        <f>EDATE(tblBdays[[#This Row],[Birthday]],12 * (2024 - YEAR(tblBdays[[#This Row],[Birthday]])))</f>
        <v>45443</v>
      </c>
      <c r="E410" s="282" t="b">
        <f>ISNUMBER(tblBdays[[#This Row],[Birthday 2024]])</f>
        <v>1</v>
      </c>
      <c r="F410" s="98" cm="1">
        <f t="array" ref="F4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10" s="98" t="b">
        <f>tblBdays[[#This Row],[3rdTuesdayInMonth]]=tblBdays[[#This Row],[Birthday 2024]]</f>
        <v>0</v>
      </c>
      <c r="H410" s="284">
        <f>WEEKDAY(tblBdays[[#This Row],[3rdTuesdayInMonth]],2)</f>
        <v>2</v>
      </c>
      <c r="I410" s="289">
        <f>LOOKUP(tblBdays[[#This Row],[Birthday 2024]],tblPeriods[Period])</f>
        <v>45438</v>
      </c>
      <c r="J410" s="316" t="b">
        <f>tblBdays[[#This Row],[Birthday 2024]] &gt;= EOMONTH(tblBdays[[#This Row],[Birthday 2024]],0) - 4</f>
        <v>1</v>
      </c>
      <c r="K410" s="317" t="b">
        <f>DAY(DATE(YEAR(tblBdays[[#This Row],[Birthday 2024]]),MONTH(tblBdays[[#This Row],[Birthday 2024]]) + 6,DAY(tblBdays[[#This Row],[Birthday 2024]]))) = DAY(tblBdays[[#This Row],[Birthday 2024]])</f>
        <v>0</v>
      </c>
    </row>
    <row r="411" spans="2:11" ht="23.25" customHeight="1">
      <c r="B411" s="61" t="s">
        <v>444</v>
      </c>
      <c r="C411" s="98">
        <v>37563</v>
      </c>
      <c r="D411" s="98">
        <f>EDATE(tblBdays[[#This Row],[Birthday]],12 * (2024 - YEAR(tblBdays[[#This Row],[Birthday]])))</f>
        <v>45599</v>
      </c>
      <c r="E411" s="282" t="b">
        <f>ISNUMBER(tblBdays[[#This Row],[Birthday 2024]])</f>
        <v>1</v>
      </c>
      <c r="F411" s="98" cm="1">
        <f t="array" ref="F4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11" s="98" t="b">
        <f>tblBdays[[#This Row],[3rdTuesdayInMonth]]=tblBdays[[#This Row],[Birthday 2024]]</f>
        <v>0</v>
      </c>
      <c r="H411" s="284">
        <f>WEEKDAY(tblBdays[[#This Row],[3rdTuesdayInMonth]],2)</f>
        <v>2</v>
      </c>
      <c r="I411" s="289">
        <f>LOOKUP(tblBdays[[#This Row],[Birthday 2024]],tblPeriods[Period])</f>
        <v>45599</v>
      </c>
      <c r="J411" s="316" t="b">
        <f>tblBdays[[#This Row],[Birthday 2024]] &gt;= EOMONTH(tblBdays[[#This Row],[Birthday 2024]],0) - 4</f>
        <v>0</v>
      </c>
      <c r="K411" s="317" t="b">
        <f>DAY(DATE(YEAR(tblBdays[[#This Row],[Birthday 2024]]),MONTH(tblBdays[[#This Row],[Birthday 2024]]) + 6,DAY(tblBdays[[#This Row],[Birthday 2024]]))) = DAY(tblBdays[[#This Row],[Birthday 2024]])</f>
        <v>1</v>
      </c>
    </row>
    <row r="412" spans="2:11" ht="23.25" customHeight="1">
      <c r="B412" s="61" t="s">
        <v>445</v>
      </c>
      <c r="C412" s="98">
        <v>38140</v>
      </c>
      <c r="D412" s="98">
        <f>EDATE(tblBdays[[#This Row],[Birthday]],12 * (2024 - YEAR(tblBdays[[#This Row],[Birthday]])))</f>
        <v>45445</v>
      </c>
      <c r="E412" s="282" t="b">
        <f>ISNUMBER(tblBdays[[#This Row],[Birthday 2024]])</f>
        <v>1</v>
      </c>
      <c r="F412" s="98" cm="1">
        <f t="array" ref="F4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12" s="98" t="b">
        <f>tblBdays[[#This Row],[3rdTuesdayInMonth]]=tblBdays[[#This Row],[Birthday 2024]]</f>
        <v>0</v>
      </c>
      <c r="H412" s="284">
        <f>WEEKDAY(tblBdays[[#This Row],[3rdTuesdayInMonth]],2)</f>
        <v>2</v>
      </c>
      <c r="I412" s="289">
        <f>LOOKUP(tblBdays[[#This Row],[Birthday 2024]],tblPeriods[Period])</f>
        <v>45445</v>
      </c>
      <c r="J412" s="316" t="b">
        <f>tblBdays[[#This Row],[Birthday 2024]] &gt;= EOMONTH(tblBdays[[#This Row],[Birthday 2024]],0) - 4</f>
        <v>0</v>
      </c>
      <c r="K412" s="317" t="b">
        <f>DAY(DATE(YEAR(tblBdays[[#This Row],[Birthday 2024]]),MONTH(tblBdays[[#This Row],[Birthday 2024]]) + 6,DAY(tblBdays[[#This Row],[Birthday 2024]]))) = DAY(tblBdays[[#This Row],[Birthday 2024]])</f>
        <v>1</v>
      </c>
    </row>
    <row r="413" spans="2:11" ht="23.25" customHeight="1">
      <c r="B413" s="61" t="s">
        <v>446</v>
      </c>
      <c r="C413" s="98">
        <v>37883</v>
      </c>
      <c r="D413" s="98">
        <f>EDATE(tblBdays[[#This Row],[Birthday]],12 * (2024 - YEAR(tblBdays[[#This Row],[Birthday]])))</f>
        <v>45554</v>
      </c>
      <c r="E413" s="282" t="b">
        <f>ISNUMBER(tblBdays[[#This Row],[Birthday 2024]])</f>
        <v>1</v>
      </c>
      <c r="F413" s="98" cm="1">
        <f t="array" ref="F4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13" s="98" t="b">
        <f>tblBdays[[#This Row],[3rdTuesdayInMonth]]=tblBdays[[#This Row],[Birthday 2024]]</f>
        <v>0</v>
      </c>
      <c r="H413" s="284">
        <f>WEEKDAY(tblBdays[[#This Row],[3rdTuesdayInMonth]],2)</f>
        <v>2</v>
      </c>
      <c r="I413" s="289">
        <f>LOOKUP(tblBdays[[#This Row],[Birthday 2024]],tblPeriods[Period])</f>
        <v>45550</v>
      </c>
      <c r="J413" s="316" t="b">
        <f>tblBdays[[#This Row],[Birthday 2024]] &gt;= EOMONTH(tblBdays[[#This Row],[Birthday 2024]],0) - 4</f>
        <v>0</v>
      </c>
      <c r="K413" s="317" t="b">
        <f>DAY(DATE(YEAR(tblBdays[[#This Row],[Birthday 2024]]),MONTH(tblBdays[[#This Row],[Birthday 2024]]) + 6,DAY(tblBdays[[#This Row],[Birthday 2024]]))) = DAY(tblBdays[[#This Row],[Birthday 2024]])</f>
        <v>1</v>
      </c>
    </row>
    <row r="414" spans="2:11" ht="23.25" customHeight="1">
      <c r="B414" s="61" t="s">
        <v>447</v>
      </c>
      <c r="C414" s="98">
        <v>37260</v>
      </c>
      <c r="D414" s="98">
        <f>EDATE(tblBdays[[#This Row],[Birthday]],12 * (2024 - YEAR(tblBdays[[#This Row],[Birthday]])))</f>
        <v>45295</v>
      </c>
      <c r="E414" s="282" t="b">
        <f>ISNUMBER(tblBdays[[#This Row],[Birthday 2024]])</f>
        <v>1</v>
      </c>
      <c r="F414" s="98" cm="1">
        <f t="array" ref="F4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14" s="98" t="b">
        <f>tblBdays[[#This Row],[3rdTuesdayInMonth]]=tblBdays[[#This Row],[Birthday 2024]]</f>
        <v>0</v>
      </c>
      <c r="H414" s="284">
        <f>WEEKDAY(tblBdays[[#This Row],[3rdTuesdayInMonth]],2)</f>
        <v>2</v>
      </c>
      <c r="I414" s="289" t="e">
        <f>LOOKUP(tblBdays[[#This Row],[Birthday 2024]],tblPeriods[Period])</f>
        <v>#N/A</v>
      </c>
      <c r="J414" s="316" t="b">
        <f>tblBdays[[#This Row],[Birthday 2024]] &gt;= EOMONTH(tblBdays[[#This Row],[Birthday 2024]],0) - 4</f>
        <v>0</v>
      </c>
      <c r="K414" s="317" t="b">
        <f>DAY(DATE(YEAR(tblBdays[[#This Row],[Birthday 2024]]),MONTH(tblBdays[[#This Row],[Birthday 2024]]) + 6,DAY(tblBdays[[#This Row],[Birthday 2024]]))) = DAY(tblBdays[[#This Row],[Birthday 2024]])</f>
        <v>1</v>
      </c>
    </row>
    <row r="415" spans="2:11" ht="23.25" customHeight="1">
      <c r="B415" s="61" t="s">
        <v>448</v>
      </c>
      <c r="C415" s="98">
        <v>37513</v>
      </c>
      <c r="D415" s="98">
        <f>EDATE(tblBdays[[#This Row],[Birthday]],12 * (2024 - YEAR(tblBdays[[#This Row],[Birthday]])))</f>
        <v>45549</v>
      </c>
      <c r="E415" s="282" t="b">
        <f>ISNUMBER(tblBdays[[#This Row],[Birthday 2024]])</f>
        <v>1</v>
      </c>
      <c r="F415" s="98" cm="1">
        <f t="array" ref="F4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15" s="98" t="b">
        <f>tblBdays[[#This Row],[3rdTuesdayInMonth]]=tblBdays[[#This Row],[Birthday 2024]]</f>
        <v>0</v>
      </c>
      <c r="H415" s="284">
        <f>WEEKDAY(tblBdays[[#This Row],[3rdTuesdayInMonth]],2)</f>
        <v>2</v>
      </c>
      <c r="I415" s="289">
        <f>LOOKUP(tblBdays[[#This Row],[Birthday 2024]],tblPeriods[Period])</f>
        <v>45543</v>
      </c>
      <c r="J415" s="316" t="b">
        <f>tblBdays[[#This Row],[Birthday 2024]] &gt;= EOMONTH(tblBdays[[#This Row],[Birthday 2024]],0) - 4</f>
        <v>0</v>
      </c>
      <c r="K415" s="317" t="b">
        <f>DAY(DATE(YEAR(tblBdays[[#This Row],[Birthday 2024]]),MONTH(tblBdays[[#This Row],[Birthday 2024]]) + 6,DAY(tblBdays[[#This Row],[Birthday 2024]]))) = DAY(tblBdays[[#This Row],[Birthday 2024]])</f>
        <v>1</v>
      </c>
    </row>
    <row r="416" spans="2:11" ht="23.25" customHeight="1">
      <c r="B416" s="61" t="s">
        <v>449</v>
      </c>
      <c r="C416" s="98">
        <v>37110</v>
      </c>
      <c r="D416" s="98">
        <f>EDATE(tblBdays[[#This Row],[Birthday]],12 * (2024 - YEAR(tblBdays[[#This Row],[Birthday]])))</f>
        <v>45511</v>
      </c>
      <c r="E416" s="282" t="b">
        <f>ISNUMBER(tblBdays[[#This Row],[Birthday 2024]])</f>
        <v>1</v>
      </c>
      <c r="F416" s="98" cm="1">
        <f t="array" ref="F4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16" s="98" t="b">
        <f>tblBdays[[#This Row],[3rdTuesdayInMonth]]=tblBdays[[#This Row],[Birthday 2024]]</f>
        <v>0</v>
      </c>
      <c r="H416" s="284">
        <f>WEEKDAY(tblBdays[[#This Row],[3rdTuesdayInMonth]],2)</f>
        <v>2</v>
      </c>
      <c r="I416" s="289">
        <f>LOOKUP(tblBdays[[#This Row],[Birthday 2024]],tblPeriods[Period])</f>
        <v>45508</v>
      </c>
      <c r="J416" s="316" t="b">
        <f>tblBdays[[#This Row],[Birthday 2024]] &gt;= EOMONTH(tblBdays[[#This Row],[Birthday 2024]],0) - 4</f>
        <v>0</v>
      </c>
      <c r="K416" s="317" t="b">
        <f>DAY(DATE(YEAR(tblBdays[[#This Row],[Birthday 2024]]),MONTH(tblBdays[[#This Row],[Birthday 2024]]) + 6,DAY(tblBdays[[#This Row],[Birthday 2024]]))) = DAY(tblBdays[[#This Row],[Birthday 2024]])</f>
        <v>1</v>
      </c>
    </row>
    <row r="417" spans="2:11" ht="23.25" customHeight="1">
      <c r="B417" s="61" t="s">
        <v>450</v>
      </c>
      <c r="C417" s="98">
        <v>36150</v>
      </c>
      <c r="D417" s="98">
        <f>EDATE(tblBdays[[#This Row],[Birthday]],12 * (2024 - YEAR(tblBdays[[#This Row],[Birthday]])))</f>
        <v>45647</v>
      </c>
      <c r="E417" s="282" t="b">
        <f>ISNUMBER(tblBdays[[#This Row],[Birthday 2024]])</f>
        <v>1</v>
      </c>
      <c r="F417" s="98" cm="1">
        <f t="array" ref="F4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17" s="98" t="b">
        <f>tblBdays[[#This Row],[3rdTuesdayInMonth]]=tblBdays[[#This Row],[Birthday 2024]]</f>
        <v>0</v>
      </c>
      <c r="H417" s="284">
        <f>WEEKDAY(tblBdays[[#This Row],[3rdTuesdayInMonth]],2)</f>
        <v>2</v>
      </c>
      <c r="I417" s="289">
        <f>LOOKUP(tblBdays[[#This Row],[Birthday 2024]],tblPeriods[Period])</f>
        <v>45641</v>
      </c>
      <c r="J417" s="316" t="b">
        <f>tblBdays[[#This Row],[Birthday 2024]] &gt;= EOMONTH(tblBdays[[#This Row],[Birthday 2024]],0) - 4</f>
        <v>0</v>
      </c>
      <c r="K417" s="317" t="b">
        <f>DAY(DATE(YEAR(tblBdays[[#This Row],[Birthday 2024]]),MONTH(tblBdays[[#This Row],[Birthday 2024]]) + 6,DAY(tblBdays[[#This Row],[Birthday 2024]]))) = DAY(tblBdays[[#This Row],[Birthday 2024]])</f>
        <v>1</v>
      </c>
    </row>
    <row r="418" spans="2:11" ht="23.25" customHeight="1">
      <c r="B418" s="61" t="s">
        <v>451</v>
      </c>
      <c r="C418" s="98">
        <v>38290</v>
      </c>
      <c r="D418" s="98">
        <f>EDATE(tblBdays[[#This Row],[Birthday]],12 * (2024 - YEAR(tblBdays[[#This Row],[Birthday]])))</f>
        <v>45595</v>
      </c>
      <c r="E418" s="282" t="b">
        <f>ISNUMBER(tblBdays[[#This Row],[Birthday 2024]])</f>
        <v>1</v>
      </c>
      <c r="F418" s="98" cm="1">
        <f t="array" ref="F4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418" s="98" t="b">
        <f>tblBdays[[#This Row],[3rdTuesdayInMonth]]=tblBdays[[#This Row],[Birthday 2024]]</f>
        <v>0</v>
      </c>
      <c r="H418" s="284">
        <f>WEEKDAY(tblBdays[[#This Row],[3rdTuesdayInMonth]],2)</f>
        <v>2</v>
      </c>
      <c r="I418" s="289">
        <f>LOOKUP(tblBdays[[#This Row],[Birthday 2024]],tblPeriods[Period])</f>
        <v>45592</v>
      </c>
      <c r="J418" s="316" t="b">
        <f>tblBdays[[#This Row],[Birthday 2024]] &gt;= EOMONTH(tblBdays[[#This Row],[Birthday 2024]],0) - 4</f>
        <v>1</v>
      </c>
      <c r="K418" s="317" t="b">
        <f>DAY(DATE(YEAR(tblBdays[[#This Row],[Birthday 2024]]),MONTH(tblBdays[[#This Row],[Birthday 2024]]) + 6,DAY(tblBdays[[#This Row],[Birthday 2024]]))) = DAY(tblBdays[[#This Row],[Birthday 2024]])</f>
        <v>1</v>
      </c>
    </row>
    <row r="419" spans="2:11" ht="23.25" customHeight="1">
      <c r="B419" s="61" t="s">
        <v>452</v>
      </c>
      <c r="C419" s="98">
        <v>37992</v>
      </c>
      <c r="D419" s="98">
        <f>EDATE(tblBdays[[#This Row],[Birthday]],12 * (2024 - YEAR(tblBdays[[#This Row],[Birthday]])))</f>
        <v>45297</v>
      </c>
      <c r="E419" s="282" t="b">
        <f>ISNUMBER(tblBdays[[#This Row],[Birthday 2024]])</f>
        <v>1</v>
      </c>
      <c r="F419" s="98" cm="1">
        <f t="array" ref="F4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19" s="98" t="b">
        <f>tblBdays[[#This Row],[3rdTuesdayInMonth]]=tblBdays[[#This Row],[Birthday 2024]]</f>
        <v>0</v>
      </c>
      <c r="H419" s="284">
        <f>WEEKDAY(tblBdays[[#This Row],[3rdTuesdayInMonth]],2)</f>
        <v>2</v>
      </c>
      <c r="I419" s="289" t="e">
        <f>LOOKUP(tblBdays[[#This Row],[Birthday 2024]],tblPeriods[Period])</f>
        <v>#N/A</v>
      </c>
      <c r="J419" s="316" t="b">
        <f>tblBdays[[#This Row],[Birthday 2024]] &gt;= EOMONTH(tblBdays[[#This Row],[Birthday 2024]],0) - 4</f>
        <v>0</v>
      </c>
      <c r="K419" s="317" t="b">
        <f>DAY(DATE(YEAR(tblBdays[[#This Row],[Birthday 2024]]),MONTH(tblBdays[[#This Row],[Birthday 2024]]) + 6,DAY(tblBdays[[#This Row],[Birthday 2024]]))) = DAY(tblBdays[[#This Row],[Birthday 2024]])</f>
        <v>1</v>
      </c>
    </row>
    <row r="420" spans="2:11" ht="23.25" customHeight="1">
      <c r="B420" s="61" t="s">
        <v>453</v>
      </c>
      <c r="C420" s="98">
        <v>37884</v>
      </c>
      <c r="D420" s="98">
        <f>EDATE(tblBdays[[#This Row],[Birthday]],12 * (2024 - YEAR(tblBdays[[#This Row],[Birthday]])))</f>
        <v>45555</v>
      </c>
      <c r="E420" s="282" t="b">
        <f>ISNUMBER(tblBdays[[#This Row],[Birthday 2024]])</f>
        <v>1</v>
      </c>
      <c r="F420" s="98" cm="1">
        <f t="array" ref="F4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20" s="98" t="b">
        <f>tblBdays[[#This Row],[3rdTuesdayInMonth]]=tblBdays[[#This Row],[Birthday 2024]]</f>
        <v>0</v>
      </c>
      <c r="H420" s="284">
        <f>WEEKDAY(tblBdays[[#This Row],[3rdTuesdayInMonth]],2)</f>
        <v>2</v>
      </c>
      <c r="I420" s="289">
        <f>LOOKUP(tblBdays[[#This Row],[Birthday 2024]],tblPeriods[Period])</f>
        <v>45550</v>
      </c>
      <c r="J420" s="316" t="b">
        <f>tblBdays[[#This Row],[Birthday 2024]] &gt;= EOMONTH(tblBdays[[#This Row],[Birthday 2024]],0) - 4</f>
        <v>0</v>
      </c>
      <c r="K420" s="317" t="b">
        <f>DAY(DATE(YEAR(tblBdays[[#This Row],[Birthday 2024]]),MONTH(tblBdays[[#This Row],[Birthday 2024]]) + 6,DAY(tblBdays[[#This Row],[Birthday 2024]]))) = DAY(tblBdays[[#This Row],[Birthday 2024]])</f>
        <v>1</v>
      </c>
    </row>
    <row r="421" spans="2:11" ht="23.25" customHeight="1">
      <c r="B421" s="61" t="s">
        <v>454</v>
      </c>
      <c r="C421" s="98">
        <v>37279</v>
      </c>
      <c r="D421" s="98">
        <f>EDATE(tblBdays[[#This Row],[Birthday]],12 * (2024 - YEAR(tblBdays[[#This Row],[Birthday]])))</f>
        <v>45314</v>
      </c>
      <c r="E421" s="282" t="b">
        <f>ISNUMBER(tblBdays[[#This Row],[Birthday 2024]])</f>
        <v>1</v>
      </c>
      <c r="F421" s="98" cm="1">
        <f t="array" ref="F4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21" s="98" t="b">
        <f>tblBdays[[#This Row],[3rdTuesdayInMonth]]=tblBdays[[#This Row],[Birthday 2024]]</f>
        <v>0</v>
      </c>
      <c r="H421" s="284">
        <f>WEEKDAY(tblBdays[[#This Row],[3rdTuesdayInMonth]],2)</f>
        <v>2</v>
      </c>
      <c r="I421" s="289">
        <f>LOOKUP(tblBdays[[#This Row],[Birthday 2024]],tblPeriods[Period])</f>
        <v>45312</v>
      </c>
      <c r="J421" s="316" t="b">
        <f>tblBdays[[#This Row],[Birthday 2024]] &gt;= EOMONTH(tblBdays[[#This Row],[Birthday 2024]],0) - 4</f>
        <v>0</v>
      </c>
      <c r="K421" s="317" t="b">
        <f>DAY(DATE(YEAR(tblBdays[[#This Row],[Birthday 2024]]),MONTH(tblBdays[[#This Row],[Birthday 2024]]) + 6,DAY(tblBdays[[#This Row],[Birthday 2024]]))) = DAY(tblBdays[[#This Row],[Birthday 2024]])</f>
        <v>1</v>
      </c>
    </row>
    <row r="422" spans="2:11" ht="23.25" customHeight="1">
      <c r="B422" s="61" t="s">
        <v>455</v>
      </c>
      <c r="C422" s="98">
        <v>37002</v>
      </c>
      <c r="D422" s="98">
        <f>EDATE(tblBdays[[#This Row],[Birthday]],12 * (2024 - YEAR(tblBdays[[#This Row],[Birthday]])))</f>
        <v>45403</v>
      </c>
      <c r="E422" s="282" t="b">
        <f>ISNUMBER(tblBdays[[#This Row],[Birthday 2024]])</f>
        <v>1</v>
      </c>
      <c r="F422" s="98" cm="1">
        <f t="array" ref="F4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22" s="98" t="b">
        <f>tblBdays[[#This Row],[3rdTuesdayInMonth]]=tblBdays[[#This Row],[Birthday 2024]]</f>
        <v>0</v>
      </c>
      <c r="H422" s="284">
        <f>WEEKDAY(tblBdays[[#This Row],[3rdTuesdayInMonth]],2)</f>
        <v>2</v>
      </c>
      <c r="I422" s="289">
        <f>LOOKUP(tblBdays[[#This Row],[Birthday 2024]],tblPeriods[Period])</f>
        <v>45403</v>
      </c>
      <c r="J422" s="316" t="b">
        <f>tblBdays[[#This Row],[Birthday 2024]] &gt;= EOMONTH(tblBdays[[#This Row],[Birthday 2024]],0) - 4</f>
        <v>0</v>
      </c>
      <c r="K422" s="317" t="b">
        <f>DAY(DATE(YEAR(tblBdays[[#This Row],[Birthday 2024]]),MONTH(tblBdays[[#This Row],[Birthday 2024]]) + 6,DAY(tblBdays[[#This Row],[Birthday 2024]]))) = DAY(tblBdays[[#This Row],[Birthday 2024]])</f>
        <v>1</v>
      </c>
    </row>
    <row r="423" spans="2:11" ht="23.25" customHeight="1">
      <c r="B423" s="61" t="s">
        <v>456</v>
      </c>
      <c r="C423" s="98">
        <v>38341</v>
      </c>
      <c r="D423" s="98">
        <f>EDATE(tblBdays[[#This Row],[Birthday]],12 * (2024 - YEAR(tblBdays[[#This Row],[Birthday]])))</f>
        <v>45646</v>
      </c>
      <c r="E423" s="282" t="b">
        <f>ISNUMBER(tblBdays[[#This Row],[Birthday 2024]])</f>
        <v>1</v>
      </c>
      <c r="F423" s="98" cm="1">
        <f t="array" ref="F4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23" s="98" t="b">
        <f>tblBdays[[#This Row],[3rdTuesdayInMonth]]=tblBdays[[#This Row],[Birthday 2024]]</f>
        <v>0</v>
      </c>
      <c r="H423" s="284">
        <f>WEEKDAY(tblBdays[[#This Row],[3rdTuesdayInMonth]],2)</f>
        <v>2</v>
      </c>
      <c r="I423" s="289">
        <f>LOOKUP(tblBdays[[#This Row],[Birthday 2024]],tblPeriods[Period])</f>
        <v>45641</v>
      </c>
      <c r="J423" s="316" t="b">
        <f>tblBdays[[#This Row],[Birthday 2024]] &gt;= EOMONTH(tblBdays[[#This Row],[Birthday 2024]],0) - 4</f>
        <v>0</v>
      </c>
      <c r="K423" s="317" t="b">
        <f>DAY(DATE(YEAR(tblBdays[[#This Row],[Birthday 2024]]),MONTH(tblBdays[[#This Row],[Birthday 2024]]) + 6,DAY(tblBdays[[#This Row],[Birthday 2024]]))) = DAY(tblBdays[[#This Row],[Birthday 2024]])</f>
        <v>1</v>
      </c>
    </row>
    <row r="424" spans="2:11" ht="23.25" customHeight="1">
      <c r="B424" s="61" t="s">
        <v>457</v>
      </c>
      <c r="C424" s="98">
        <v>37701</v>
      </c>
      <c r="D424" s="98">
        <f>EDATE(tblBdays[[#This Row],[Birthday]],12 * (2024 - YEAR(tblBdays[[#This Row],[Birthday]])))</f>
        <v>45372</v>
      </c>
      <c r="E424" s="282" t="b">
        <f>ISNUMBER(tblBdays[[#This Row],[Birthday 2024]])</f>
        <v>1</v>
      </c>
      <c r="F424" s="98" cm="1">
        <f t="array" ref="F4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424" s="98" t="b">
        <f>tblBdays[[#This Row],[3rdTuesdayInMonth]]=tblBdays[[#This Row],[Birthday 2024]]</f>
        <v>0</v>
      </c>
      <c r="H424" s="284">
        <f>WEEKDAY(tblBdays[[#This Row],[3rdTuesdayInMonth]],2)</f>
        <v>2</v>
      </c>
      <c r="I424" s="289">
        <f>LOOKUP(tblBdays[[#This Row],[Birthday 2024]],tblPeriods[Period])</f>
        <v>45368</v>
      </c>
      <c r="J424" s="316" t="b">
        <f>tblBdays[[#This Row],[Birthday 2024]] &gt;= EOMONTH(tblBdays[[#This Row],[Birthday 2024]],0) - 4</f>
        <v>0</v>
      </c>
      <c r="K424" s="317" t="b">
        <f>DAY(DATE(YEAR(tblBdays[[#This Row],[Birthday 2024]]),MONTH(tblBdays[[#This Row],[Birthday 2024]]) + 6,DAY(tblBdays[[#This Row],[Birthday 2024]]))) = DAY(tblBdays[[#This Row],[Birthday 2024]])</f>
        <v>1</v>
      </c>
    </row>
    <row r="425" spans="2:11" ht="23.25" customHeight="1">
      <c r="B425" s="61" t="s">
        <v>458</v>
      </c>
      <c r="C425" s="98">
        <v>37211</v>
      </c>
      <c r="D425" s="98">
        <f>EDATE(tblBdays[[#This Row],[Birthday]],12 * (2024 - YEAR(tblBdays[[#This Row],[Birthday]])))</f>
        <v>45612</v>
      </c>
      <c r="E425" s="282" t="b">
        <f>ISNUMBER(tblBdays[[#This Row],[Birthday 2024]])</f>
        <v>1</v>
      </c>
      <c r="F425" s="98" cm="1">
        <f t="array" ref="F4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25" s="98" t="b">
        <f>tblBdays[[#This Row],[3rdTuesdayInMonth]]=tblBdays[[#This Row],[Birthday 2024]]</f>
        <v>0</v>
      </c>
      <c r="H425" s="284">
        <f>WEEKDAY(tblBdays[[#This Row],[3rdTuesdayInMonth]],2)</f>
        <v>2</v>
      </c>
      <c r="I425" s="289">
        <f>LOOKUP(tblBdays[[#This Row],[Birthday 2024]],tblPeriods[Period])</f>
        <v>45606</v>
      </c>
      <c r="J425" s="316" t="b">
        <f>tblBdays[[#This Row],[Birthday 2024]] &gt;= EOMONTH(tblBdays[[#This Row],[Birthday 2024]],0) - 4</f>
        <v>0</v>
      </c>
      <c r="K425" s="317" t="b">
        <f>DAY(DATE(YEAR(tblBdays[[#This Row],[Birthday 2024]]),MONTH(tblBdays[[#This Row],[Birthday 2024]]) + 6,DAY(tblBdays[[#This Row],[Birthday 2024]]))) = DAY(tblBdays[[#This Row],[Birthday 2024]])</f>
        <v>1</v>
      </c>
    </row>
    <row r="426" spans="2:11" ht="23.25" customHeight="1">
      <c r="B426" s="61" t="s">
        <v>459</v>
      </c>
      <c r="C426" s="98">
        <v>37151</v>
      </c>
      <c r="D426" s="98">
        <f>EDATE(tblBdays[[#This Row],[Birthday]],12 * (2024 - YEAR(tblBdays[[#This Row],[Birthday]])))</f>
        <v>45552</v>
      </c>
      <c r="E426" s="282" t="b">
        <f>ISNUMBER(tblBdays[[#This Row],[Birthday 2024]])</f>
        <v>1</v>
      </c>
      <c r="F426" s="98" cm="1">
        <f t="array" ref="F4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26" s="98" t="b">
        <f>tblBdays[[#This Row],[3rdTuesdayInMonth]]=tblBdays[[#This Row],[Birthday 2024]]</f>
        <v>1</v>
      </c>
      <c r="H426" s="284">
        <f>WEEKDAY(tblBdays[[#This Row],[3rdTuesdayInMonth]],2)</f>
        <v>2</v>
      </c>
      <c r="I426" s="289">
        <f>LOOKUP(tblBdays[[#This Row],[Birthday 2024]],tblPeriods[Period])</f>
        <v>45550</v>
      </c>
      <c r="J426" s="316" t="b">
        <f>tblBdays[[#This Row],[Birthday 2024]] &gt;= EOMONTH(tblBdays[[#This Row],[Birthday 2024]],0) - 4</f>
        <v>0</v>
      </c>
      <c r="K426" s="317" t="b">
        <f>DAY(DATE(YEAR(tblBdays[[#This Row],[Birthday 2024]]),MONTH(tblBdays[[#This Row],[Birthday 2024]]) + 6,DAY(tblBdays[[#This Row],[Birthday 2024]]))) = DAY(tblBdays[[#This Row],[Birthday 2024]])</f>
        <v>1</v>
      </c>
    </row>
    <row r="427" spans="2:11" ht="23.25" customHeight="1">
      <c r="B427" s="61" t="s">
        <v>460</v>
      </c>
      <c r="C427" s="98">
        <v>37547</v>
      </c>
      <c r="D427" s="98">
        <f>EDATE(tblBdays[[#This Row],[Birthday]],12 * (2024 - YEAR(tblBdays[[#This Row],[Birthday]])))</f>
        <v>45583</v>
      </c>
      <c r="E427" s="282" t="b">
        <f>ISNUMBER(tblBdays[[#This Row],[Birthday 2024]])</f>
        <v>1</v>
      </c>
      <c r="F427" s="98" cm="1">
        <f t="array" ref="F4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427" s="98" t="b">
        <f>tblBdays[[#This Row],[3rdTuesdayInMonth]]=tblBdays[[#This Row],[Birthday 2024]]</f>
        <v>0</v>
      </c>
      <c r="H427" s="284">
        <f>WEEKDAY(tblBdays[[#This Row],[3rdTuesdayInMonth]],2)</f>
        <v>2</v>
      </c>
      <c r="I427" s="289">
        <f>LOOKUP(tblBdays[[#This Row],[Birthday 2024]],tblPeriods[Period])</f>
        <v>45578</v>
      </c>
      <c r="J427" s="316" t="b">
        <f>tblBdays[[#This Row],[Birthday 2024]] &gt;= EOMONTH(tblBdays[[#This Row],[Birthday 2024]],0) - 4</f>
        <v>0</v>
      </c>
      <c r="K427" s="317" t="b">
        <f>DAY(DATE(YEAR(tblBdays[[#This Row],[Birthday 2024]]),MONTH(tblBdays[[#This Row],[Birthday 2024]]) + 6,DAY(tblBdays[[#This Row],[Birthday 2024]]))) = DAY(tblBdays[[#This Row],[Birthday 2024]])</f>
        <v>1</v>
      </c>
    </row>
    <row r="428" spans="2:11" ht="23.25" customHeight="1">
      <c r="B428" s="61" t="s">
        <v>461</v>
      </c>
      <c r="C428" s="98">
        <v>37464</v>
      </c>
      <c r="D428" s="98">
        <f>EDATE(tblBdays[[#This Row],[Birthday]],12 * (2024 - YEAR(tblBdays[[#This Row],[Birthday]])))</f>
        <v>45500</v>
      </c>
      <c r="E428" s="282" t="b">
        <f>ISNUMBER(tblBdays[[#This Row],[Birthday 2024]])</f>
        <v>1</v>
      </c>
      <c r="F428" s="98" cm="1">
        <f t="array" ref="F4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28" s="98" t="b">
        <f>tblBdays[[#This Row],[3rdTuesdayInMonth]]=tblBdays[[#This Row],[Birthday 2024]]</f>
        <v>0</v>
      </c>
      <c r="H428" s="284">
        <f>WEEKDAY(tblBdays[[#This Row],[3rdTuesdayInMonth]],2)</f>
        <v>2</v>
      </c>
      <c r="I428" s="289">
        <f>LOOKUP(tblBdays[[#This Row],[Birthday 2024]],tblPeriods[Period])</f>
        <v>45494</v>
      </c>
      <c r="J428" s="316" t="b">
        <f>tblBdays[[#This Row],[Birthday 2024]] &gt;= EOMONTH(tblBdays[[#This Row],[Birthday 2024]],0) - 4</f>
        <v>1</v>
      </c>
      <c r="K428" s="317" t="b">
        <f>DAY(DATE(YEAR(tblBdays[[#This Row],[Birthday 2024]]),MONTH(tblBdays[[#This Row],[Birthday 2024]]) + 6,DAY(tblBdays[[#This Row],[Birthday 2024]]))) = DAY(tblBdays[[#This Row],[Birthday 2024]])</f>
        <v>1</v>
      </c>
    </row>
    <row r="429" spans="2:11" ht="23.25" customHeight="1">
      <c r="B429" s="61" t="s">
        <v>462</v>
      </c>
      <c r="C429" s="98">
        <v>38019</v>
      </c>
      <c r="D429" s="98">
        <f>EDATE(tblBdays[[#This Row],[Birthday]],12 * (2024 - YEAR(tblBdays[[#This Row],[Birthday]])))</f>
        <v>45324</v>
      </c>
      <c r="E429" s="282" t="b">
        <f>ISNUMBER(tblBdays[[#This Row],[Birthday 2024]])</f>
        <v>1</v>
      </c>
      <c r="F429" s="98" cm="1">
        <f t="array" ref="F4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29" s="98" t="b">
        <f>tblBdays[[#This Row],[3rdTuesdayInMonth]]=tblBdays[[#This Row],[Birthday 2024]]</f>
        <v>0</v>
      </c>
      <c r="H429" s="284">
        <f>WEEKDAY(tblBdays[[#This Row],[3rdTuesdayInMonth]],2)</f>
        <v>2</v>
      </c>
      <c r="I429" s="289">
        <f>LOOKUP(tblBdays[[#This Row],[Birthday 2024]],tblPeriods[Period])</f>
        <v>45319</v>
      </c>
      <c r="J429" s="316" t="b">
        <f>tblBdays[[#This Row],[Birthday 2024]] &gt;= EOMONTH(tblBdays[[#This Row],[Birthday 2024]],0) - 4</f>
        <v>0</v>
      </c>
      <c r="K429" s="317" t="b">
        <f>DAY(DATE(YEAR(tblBdays[[#This Row],[Birthday 2024]]),MONTH(tblBdays[[#This Row],[Birthday 2024]]) + 6,DAY(tblBdays[[#This Row],[Birthday 2024]]))) = DAY(tblBdays[[#This Row],[Birthday 2024]])</f>
        <v>1</v>
      </c>
    </row>
    <row r="430" spans="2:11" ht="23.25" customHeight="1">
      <c r="B430" s="61" t="s">
        <v>463</v>
      </c>
      <c r="C430" s="98">
        <v>36936</v>
      </c>
      <c r="D430" s="98">
        <f>EDATE(tblBdays[[#This Row],[Birthday]],12 * (2024 - YEAR(tblBdays[[#This Row],[Birthday]])))</f>
        <v>45336</v>
      </c>
      <c r="E430" s="282" t="b">
        <f>ISNUMBER(tblBdays[[#This Row],[Birthday 2024]])</f>
        <v>1</v>
      </c>
      <c r="F430" s="98" cm="1">
        <f t="array" ref="F4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30" s="98" t="b">
        <f>tblBdays[[#This Row],[3rdTuesdayInMonth]]=tblBdays[[#This Row],[Birthday 2024]]</f>
        <v>0</v>
      </c>
      <c r="H430" s="284">
        <f>WEEKDAY(tblBdays[[#This Row],[3rdTuesdayInMonth]],2)</f>
        <v>2</v>
      </c>
      <c r="I430" s="289">
        <f>LOOKUP(tblBdays[[#This Row],[Birthday 2024]],tblPeriods[Period])</f>
        <v>45333</v>
      </c>
      <c r="J430" s="316" t="b">
        <f>tblBdays[[#This Row],[Birthday 2024]] &gt;= EOMONTH(tblBdays[[#This Row],[Birthday 2024]],0) - 4</f>
        <v>0</v>
      </c>
      <c r="K430" s="317" t="b">
        <f>DAY(DATE(YEAR(tblBdays[[#This Row],[Birthday 2024]]),MONTH(tblBdays[[#This Row],[Birthday 2024]]) + 6,DAY(tblBdays[[#This Row],[Birthday 2024]]))) = DAY(tblBdays[[#This Row],[Birthday 2024]])</f>
        <v>1</v>
      </c>
    </row>
    <row r="431" spans="2:11" ht="23.25" customHeight="1">
      <c r="B431" s="61" t="s">
        <v>464</v>
      </c>
      <c r="C431" s="98">
        <v>37930</v>
      </c>
      <c r="D431" s="98">
        <f>EDATE(tblBdays[[#This Row],[Birthday]],12 * (2024 - YEAR(tblBdays[[#This Row],[Birthday]])))</f>
        <v>45601</v>
      </c>
      <c r="E431" s="282" t="b">
        <f>ISNUMBER(tblBdays[[#This Row],[Birthday 2024]])</f>
        <v>1</v>
      </c>
      <c r="F431" s="98" cm="1">
        <f t="array" ref="F4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31" s="98" t="b">
        <f>tblBdays[[#This Row],[3rdTuesdayInMonth]]=tblBdays[[#This Row],[Birthday 2024]]</f>
        <v>0</v>
      </c>
      <c r="H431" s="284">
        <f>WEEKDAY(tblBdays[[#This Row],[3rdTuesdayInMonth]],2)</f>
        <v>2</v>
      </c>
      <c r="I431" s="289">
        <f>LOOKUP(tblBdays[[#This Row],[Birthday 2024]],tblPeriods[Period])</f>
        <v>45599</v>
      </c>
      <c r="J431" s="316" t="b">
        <f>tblBdays[[#This Row],[Birthday 2024]] &gt;= EOMONTH(tblBdays[[#This Row],[Birthday 2024]],0) - 4</f>
        <v>0</v>
      </c>
      <c r="K431" s="317" t="b">
        <f>DAY(DATE(YEAR(tblBdays[[#This Row],[Birthday 2024]]),MONTH(tblBdays[[#This Row],[Birthday 2024]]) + 6,DAY(tblBdays[[#This Row],[Birthday 2024]]))) = DAY(tblBdays[[#This Row],[Birthday 2024]])</f>
        <v>1</v>
      </c>
    </row>
    <row r="432" spans="2:11" ht="23.25" customHeight="1">
      <c r="B432" s="61" t="s">
        <v>465</v>
      </c>
      <c r="C432" s="98">
        <v>37948</v>
      </c>
      <c r="D432" s="98">
        <f>EDATE(tblBdays[[#This Row],[Birthday]],12 * (2024 - YEAR(tblBdays[[#This Row],[Birthday]])))</f>
        <v>45619</v>
      </c>
      <c r="E432" s="282" t="b">
        <f>ISNUMBER(tblBdays[[#This Row],[Birthday 2024]])</f>
        <v>1</v>
      </c>
      <c r="F432" s="98" cm="1">
        <f t="array" ref="F4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32" s="98" t="b">
        <f>tblBdays[[#This Row],[3rdTuesdayInMonth]]=tblBdays[[#This Row],[Birthday 2024]]</f>
        <v>0</v>
      </c>
      <c r="H432" s="284">
        <f>WEEKDAY(tblBdays[[#This Row],[3rdTuesdayInMonth]],2)</f>
        <v>2</v>
      </c>
      <c r="I432" s="289">
        <f>LOOKUP(tblBdays[[#This Row],[Birthday 2024]],tblPeriods[Period])</f>
        <v>45613</v>
      </c>
      <c r="J432" s="316" t="b">
        <f>tblBdays[[#This Row],[Birthday 2024]] &gt;= EOMONTH(tblBdays[[#This Row],[Birthday 2024]],0) - 4</f>
        <v>0</v>
      </c>
      <c r="K432" s="317" t="b">
        <f>DAY(DATE(YEAR(tblBdays[[#This Row],[Birthday 2024]]),MONTH(tblBdays[[#This Row],[Birthday 2024]]) + 6,DAY(tblBdays[[#This Row],[Birthday 2024]]))) = DAY(tblBdays[[#This Row],[Birthday 2024]])</f>
        <v>1</v>
      </c>
    </row>
    <row r="433" spans="2:11" ht="23.25" customHeight="1">
      <c r="B433" s="61" t="s">
        <v>466</v>
      </c>
      <c r="C433" s="98">
        <v>36913</v>
      </c>
      <c r="D433" s="98">
        <f>EDATE(tblBdays[[#This Row],[Birthday]],12 * (2024 - YEAR(tblBdays[[#This Row],[Birthday]])))</f>
        <v>45313</v>
      </c>
      <c r="E433" s="282" t="b">
        <f>ISNUMBER(tblBdays[[#This Row],[Birthday 2024]])</f>
        <v>1</v>
      </c>
      <c r="F433" s="98" cm="1">
        <f t="array" ref="F4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33" s="98" t="b">
        <f>tblBdays[[#This Row],[3rdTuesdayInMonth]]=tblBdays[[#This Row],[Birthday 2024]]</f>
        <v>0</v>
      </c>
      <c r="H433" s="284">
        <f>WEEKDAY(tblBdays[[#This Row],[3rdTuesdayInMonth]],2)</f>
        <v>2</v>
      </c>
      <c r="I433" s="289">
        <f>LOOKUP(tblBdays[[#This Row],[Birthday 2024]],tblPeriods[Period])</f>
        <v>45312</v>
      </c>
      <c r="J433" s="316" t="b">
        <f>tblBdays[[#This Row],[Birthday 2024]] &gt;= EOMONTH(tblBdays[[#This Row],[Birthday 2024]],0) - 4</f>
        <v>0</v>
      </c>
      <c r="K433" s="317" t="b">
        <f>DAY(DATE(YEAR(tblBdays[[#This Row],[Birthday 2024]]),MONTH(tblBdays[[#This Row],[Birthday 2024]]) + 6,DAY(tblBdays[[#This Row],[Birthday 2024]]))) = DAY(tblBdays[[#This Row],[Birthday 2024]])</f>
        <v>1</v>
      </c>
    </row>
    <row r="434" spans="2:11" ht="23.25" customHeight="1">
      <c r="B434" s="61" t="s">
        <v>467</v>
      </c>
      <c r="C434" s="98">
        <v>37979</v>
      </c>
      <c r="D434" s="98">
        <f>EDATE(tblBdays[[#This Row],[Birthday]],12 * (2024 - YEAR(tblBdays[[#This Row],[Birthday]])))</f>
        <v>45650</v>
      </c>
      <c r="E434" s="282" t="b">
        <f>ISNUMBER(tblBdays[[#This Row],[Birthday 2024]])</f>
        <v>1</v>
      </c>
      <c r="F434" s="98" cm="1">
        <f t="array" ref="F4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34" s="98" t="b">
        <f>tblBdays[[#This Row],[3rdTuesdayInMonth]]=tblBdays[[#This Row],[Birthday 2024]]</f>
        <v>0</v>
      </c>
      <c r="H434" s="284">
        <f>WEEKDAY(tblBdays[[#This Row],[3rdTuesdayInMonth]],2)</f>
        <v>2</v>
      </c>
      <c r="I434" s="289">
        <f>LOOKUP(tblBdays[[#This Row],[Birthday 2024]],tblPeriods[Period])</f>
        <v>45648</v>
      </c>
      <c r="J434" s="316" t="b">
        <f>tblBdays[[#This Row],[Birthday 2024]] &gt;= EOMONTH(tblBdays[[#This Row],[Birthday 2024]],0) - 4</f>
        <v>0</v>
      </c>
      <c r="K434" s="317" t="b">
        <f>DAY(DATE(YEAR(tblBdays[[#This Row],[Birthday 2024]]),MONTH(tblBdays[[#This Row],[Birthday 2024]]) + 6,DAY(tblBdays[[#This Row],[Birthday 2024]]))) = DAY(tblBdays[[#This Row],[Birthday 2024]])</f>
        <v>1</v>
      </c>
    </row>
    <row r="435" spans="2:11" ht="23.25" customHeight="1">
      <c r="B435" s="61" t="s">
        <v>468</v>
      </c>
      <c r="C435" s="98">
        <v>38246</v>
      </c>
      <c r="D435" s="98">
        <f>EDATE(tblBdays[[#This Row],[Birthday]],12 * (2024 - YEAR(tblBdays[[#This Row],[Birthday]])))</f>
        <v>45551</v>
      </c>
      <c r="E435" s="282" t="b">
        <f>ISNUMBER(tblBdays[[#This Row],[Birthday 2024]])</f>
        <v>1</v>
      </c>
      <c r="F435" s="98" cm="1">
        <f t="array" ref="F4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35" s="98" t="b">
        <f>tblBdays[[#This Row],[3rdTuesdayInMonth]]=tblBdays[[#This Row],[Birthday 2024]]</f>
        <v>0</v>
      </c>
      <c r="H435" s="284">
        <f>WEEKDAY(tblBdays[[#This Row],[3rdTuesdayInMonth]],2)</f>
        <v>2</v>
      </c>
      <c r="I435" s="289">
        <f>LOOKUP(tblBdays[[#This Row],[Birthday 2024]],tblPeriods[Period])</f>
        <v>45550</v>
      </c>
      <c r="J435" s="316" t="b">
        <f>tblBdays[[#This Row],[Birthday 2024]] &gt;= EOMONTH(tblBdays[[#This Row],[Birthday 2024]],0) - 4</f>
        <v>0</v>
      </c>
      <c r="K435" s="317" t="b">
        <f>DAY(DATE(YEAR(tblBdays[[#This Row],[Birthday 2024]]),MONTH(tblBdays[[#This Row],[Birthday 2024]]) + 6,DAY(tblBdays[[#This Row],[Birthday 2024]]))) = DAY(tblBdays[[#This Row],[Birthday 2024]])</f>
        <v>1</v>
      </c>
    </row>
    <row r="436" spans="2:11" ht="23.25" customHeight="1">
      <c r="B436" s="61" t="s">
        <v>469</v>
      </c>
      <c r="C436" s="98">
        <v>37289</v>
      </c>
      <c r="D436" s="98">
        <f>EDATE(tblBdays[[#This Row],[Birthday]],12 * (2024 - YEAR(tblBdays[[#This Row],[Birthday]])))</f>
        <v>45324</v>
      </c>
      <c r="E436" s="282" t="b">
        <f>ISNUMBER(tblBdays[[#This Row],[Birthday 2024]])</f>
        <v>1</v>
      </c>
      <c r="F436" s="98" cm="1">
        <f t="array" ref="F4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36" s="98" t="b">
        <f>tblBdays[[#This Row],[3rdTuesdayInMonth]]=tblBdays[[#This Row],[Birthday 2024]]</f>
        <v>0</v>
      </c>
      <c r="H436" s="284">
        <f>WEEKDAY(tblBdays[[#This Row],[3rdTuesdayInMonth]],2)</f>
        <v>2</v>
      </c>
      <c r="I436" s="289">
        <f>LOOKUP(tblBdays[[#This Row],[Birthday 2024]],tblPeriods[Period])</f>
        <v>45319</v>
      </c>
      <c r="J436" s="316" t="b">
        <f>tblBdays[[#This Row],[Birthday 2024]] &gt;= EOMONTH(tblBdays[[#This Row],[Birthday 2024]],0) - 4</f>
        <v>0</v>
      </c>
      <c r="K436" s="317" t="b">
        <f>DAY(DATE(YEAR(tblBdays[[#This Row],[Birthday 2024]]),MONTH(tblBdays[[#This Row],[Birthday 2024]]) + 6,DAY(tblBdays[[#This Row],[Birthday 2024]]))) = DAY(tblBdays[[#This Row],[Birthday 2024]])</f>
        <v>1</v>
      </c>
    </row>
    <row r="437" spans="2:11" ht="23.25" customHeight="1">
      <c r="B437" s="61" t="s">
        <v>470</v>
      </c>
      <c r="C437" s="98">
        <v>37861</v>
      </c>
      <c r="D437" s="98">
        <f>EDATE(tblBdays[[#This Row],[Birthday]],12 * (2024 - YEAR(tblBdays[[#This Row],[Birthday]])))</f>
        <v>45532</v>
      </c>
      <c r="E437" s="282" t="b">
        <f>ISNUMBER(tblBdays[[#This Row],[Birthday 2024]])</f>
        <v>1</v>
      </c>
      <c r="F437" s="98" cm="1">
        <f t="array" ref="F4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37" s="98" t="b">
        <f>tblBdays[[#This Row],[3rdTuesdayInMonth]]=tblBdays[[#This Row],[Birthday 2024]]</f>
        <v>0</v>
      </c>
      <c r="H437" s="284">
        <f>WEEKDAY(tblBdays[[#This Row],[3rdTuesdayInMonth]],2)</f>
        <v>2</v>
      </c>
      <c r="I437" s="289">
        <f>LOOKUP(tblBdays[[#This Row],[Birthday 2024]],tblPeriods[Period])</f>
        <v>45529</v>
      </c>
      <c r="J437" s="316" t="b">
        <f>tblBdays[[#This Row],[Birthday 2024]] &gt;= EOMONTH(tblBdays[[#This Row],[Birthday 2024]],0) - 4</f>
        <v>1</v>
      </c>
      <c r="K437" s="317" t="b">
        <f>DAY(DATE(YEAR(tblBdays[[#This Row],[Birthday 2024]]),MONTH(tblBdays[[#This Row],[Birthday 2024]]) + 6,DAY(tblBdays[[#This Row],[Birthday 2024]]))) = DAY(tblBdays[[#This Row],[Birthday 2024]])</f>
        <v>1</v>
      </c>
    </row>
    <row r="438" spans="2:11" ht="23.25" customHeight="1">
      <c r="B438" s="61" t="s">
        <v>471</v>
      </c>
      <c r="C438" s="98">
        <v>38219</v>
      </c>
      <c r="D438" s="98">
        <f>EDATE(tblBdays[[#This Row],[Birthday]],12 * (2024 - YEAR(tblBdays[[#This Row],[Birthday]])))</f>
        <v>45524</v>
      </c>
      <c r="E438" s="282" t="b">
        <f>ISNUMBER(tblBdays[[#This Row],[Birthday 2024]])</f>
        <v>1</v>
      </c>
      <c r="F438" s="98" cm="1">
        <f t="array" ref="F4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38" s="98" t="b">
        <f>tblBdays[[#This Row],[3rdTuesdayInMonth]]=tblBdays[[#This Row],[Birthday 2024]]</f>
        <v>1</v>
      </c>
      <c r="H438" s="284">
        <f>WEEKDAY(tblBdays[[#This Row],[3rdTuesdayInMonth]],2)</f>
        <v>2</v>
      </c>
      <c r="I438" s="289">
        <f>LOOKUP(tblBdays[[#This Row],[Birthday 2024]],tblPeriods[Period])</f>
        <v>45522</v>
      </c>
      <c r="J438" s="316" t="b">
        <f>tblBdays[[#This Row],[Birthday 2024]] &gt;= EOMONTH(tblBdays[[#This Row],[Birthday 2024]],0) - 4</f>
        <v>0</v>
      </c>
      <c r="K438" s="317" t="b">
        <f>DAY(DATE(YEAR(tblBdays[[#This Row],[Birthday 2024]]),MONTH(tblBdays[[#This Row],[Birthday 2024]]) + 6,DAY(tblBdays[[#This Row],[Birthday 2024]]))) = DAY(tblBdays[[#This Row],[Birthday 2024]])</f>
        <v>1</v>
      </c>
    </row>
    <row r="439" spans="2:11" ht="23.25" customHeight="1">
      <c r="B439" s="61" t="s">
        <v>472</v>
      </c>
      <c r="C439" s="98">
        <v>37334</v>
      </c>
      <c r="D439" s="98">
        <f>EDATE(tblBdays[[#This Row],[Birthday]],12 * (2024 - YEAR(tblBdays[[#This Row],[Birthday]])))</f>
        <v>45370</v>
      </c>
      <c r="E439" s="282" t="b">
        <f>ISNUMBER(tblBdays[[#This Row],[Birthday 2024]])</f>
        <v>1</v>
      </c>
      <c r="F439" s="98" cm="1">
        <f t="array" ref="F4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439" s="98" t="b">
        <f>tblBdays[[#This Row],[3rdTuesdayInMonth]]=tblBdays[[#This Row],[Birthday 2024]]</f>
        <v>1</v>
      </c>
      <c r="H439" s="284">
        <f>WEEKDAY(tblBdays[[#This Row],[3rdTuesdayInMonth]],2)</f>
        <v>2</v>
      </c>
      <c r="I439" s="289">
        <f>LOOKUP(tblBdays[[#This Row],[Birthday 2024]],tblPeriods[Period])</f>
        <v>45368</v>
      </c>
      <c r="J439" s="316" t="b">
        <f>tblBdays[[#This Row],[Birthday 2024]] &gt;= EOMONTH(tblBdays[[#This Row],[Birthday 2024]],0) - 4</f>
        <v>0</v>
      </c>
      <c r="K439" s="317" t="b">
        <f>DAY(DATE(YEAR(tblBdays[[#This Row],[Birthday 2024]]),MONTH(tblBdays[[#This Row],[Birthday 2024]]) + 6,DAY(tblBdays[[#This Row],[Birthday 2024]]))) = DAY(tblBdays[[#This Row],[Birthday 2024]])</f>
        <v>1</v>
      </c>
    </row>
    <row r="440" spans="2:11" ht="23.25" customHeight="1">
      <c r="B440" s="61" t="s">
        <v>473</v>
      </c>
      <c r="C440" s="98">
        <v>37540</v>
      </c>
      <c r="D440" s="98">
        <f>EDATE(tblBdays[[#This Row],[Birthday]],12 * (2024 - YEAR(tblBdays[[#This Row],[Birthday]])))</f>
        <v>45576</v>
      </c>
      <c r="E440" s="282" t="b">
        <f>ISNUMBER(tblBdays[[#This Row],[Birthday 2024]])</f>
        <v>1</v>
      </c>
      <c r="F440" s="98" cm="1">
        <f t="array" ref="F4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440" s="98" t="b">
        <f>tblBdays[[#This Row],[3rdTuesdayInMonth]]=tblBdays[[#This Row],[Birthday 2024]]</f>
        <v>0</v>
      </c>
      <c r="H440" s="284">
        <f>WEEKDAY(tblBdays[[#This Row],[3rdTuesdayInMonth]],2)</f>
        <v>2</v>
      </c>
      <c r="I440" s="289">
        <f>LOOKUP(tblBdays[[#This Row],[Birthday 2024]],tblPeriods[Period])</f>
        <v>45571</v>
      </c>
      <c r="J440" s="316" t="b">
        <f>tblBdays[[#This Row],[Birthday 2024]] &gt;= EOMONTH(tblBdays[[#This Row],[Birthday 2024]],0) - 4</f>
        <v>0</v>
      </c>
      <c r="K440" s="317" t="b">
        <f>DAY(DATE(YEAR(tblBdays[[#This Row],[Birthday 2024]]),MONTH(tblBdays[[#This Row],[Birthday 2024]]) + 6,DAY(tblBdays[[#This Row],[Birthday 2024]]))) = DAY(tblBdays[[#This Row],[Birthday 2024]])</f>
        <v>1</v>
      </c>
    </row>
    <row r="441" spans="2:11" ht="23.25" customHeight="1">
      <c r="B441" s="61" t="s">
        <v>474</v>
      </c>
      <c r="C441" s="98">
        <v>37121</v>
      </c>
      <c r="D441" s="98">
        <f>EDATE(tblBdays[[#This Row],[Birthday]],12 * (2024 - YEAR(tblBdays[[#This Row],[Birthday]])))</f>
        <v>45522</v>
      </c>
      <c r="E441" s="282" t="b">
        <f>ISNUMBER(tblBdays[[#This Row],[Birthday 2024]])</f>
        <v>1</v>
      </c>
      <c r="F441" s="98" cm="1">
        <f t="array" ref="F4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41" s="98" t="b">
        <f>tblBdays[[#This Row],[3rdTuesdayInMonth]]=tblBdays[[#This Row],[Birthday 2024]]</f>
        <v>0</v>
      </c>
      <c r="H441" s="284">
        <f>WEEKDAY(tblBdays[[#This Row],[3rdTuesdayInMonth]],2)</f>
        <v>2</v>
      </c>
      <c r="I441" s="289">
        <f>LOOKUP(tblBdays[[#This Row],[Birthday 2024]],tblPeriods[Period])</f>
        <v>45522</v>
      </c>
      <c r="J441" s="316" t="b">
        <f>tblBdays[[#This Row],[Birthday 2024]] &gt;= EOMONTH(tblBdays[[#This Row],[Birthday 2024]],0) - 4</f>
        <v>0</v>
      </c>
      <c r="K441" s="317" t="b">
        <f>DAY(DATE(YEAR(tblBdays[[#This Row],[Birthday 2024]]),MONTH(tblBdays[[#This Row],[Birthday 2024]]) + 6,DAY(tblBdays[[#This Row],[Birthday 2024]]))) = DAY(tblBdays[[#This Row],[Birthday 2024]])</f>
        <v>1</v>
      </c>
    </row>
    <row r="442" spans="2:11" ht="23.25" customHeight="1">
      <c r="B442" s="61" t="s">
        <v>475</v>
      </c>
      <c r="C442" s="98">
        <v>37815</v>
      </c>
      <c r="D442" s="98">
        <f>EDATE(tblBdays[[#This Row],[Birthday]],12 * (2024 - YEAR(tblBdays[[#This Row],[Birthday]])))</f>
        <v>45486</v>
      </c>
      <c r="E442" s="282" t="b">
        <f>ISNUMBER(tblBdays[[#This Row],[Birthday 2024]])</f>
        <v>1</v>
      </c>
      <c r="F442" s="98" cm="1">
        <f t="array" ref="F4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42" s="98" t="b">
        <f>tblBdays[[#This Row],[3rdTuesdayInMonth]]=tblBdays[[#This Row],[Birthday 2024]]</f>
        <v>0</v>
      </c>
      <c r="H442" s="284">
        <f>WEEKDAY(tblBdays[[#This Row],[3rdTuesdayInMonth]],2)</f>
        <v>2</v>
      </c>
      <c r="I442" s="289">
        <f>LOOKUP(tblBdays[[#This Row],[Birthday 2024]],tblPeriods[Period])</f>
        <v>45480</v>
      </c>
      <c r="J442" s="316" t="b">
        <f>tblBdays[[#This Row],[Birthday 2024]] &gt;= EOMONTH(tblBdays[[#This Row],[Birthday 2024]],0) - 4</f>
        <v>0</v>
      </c>
      <c r="K442" s="317" t="b">
        <f>DAY(DATE(YEAR(tblBdays[[#This Row],[Birthday 2024]]),MONTH(tblBdays[[#This Row],[Birthday 2024]]) + 6,DAY(tblBdays[[#This Row],[Birthday 2024]]))) = DAY(tblBdays[[#This Row],[Birthday 2024]])</f>
        <v>1</v>
      </c>
    </row>
    <row r="443" spans="2:11" ht="23.25" customHeight="1">
      <c r="B443" s="61" t="s">
        <v>476</v>
      </c>
      <c r="C443" s="98">
        <v>37385</v>
      </c>
      <c r="D443" s="98">
        <f>EDATE(tblBdays[[#This Row],[Birthday]],12 * (2024 - YEAR(tblBdays[[#This Row],[Birthday]])))</f>
        <v>45421</v>
      </c>
      <c r="E443" s="282" t="b">
        <f>ISNUMBER(tblBdays[[#This Row],[Birthday 2024]])</f>
        <v>1</v>
      </c>
      <c r="F443" s="98" cm="1">
        <f t="array" ref="F4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43" s="98" t="b">
        <f>tblBdays[[#This Row],[3rdTuesdayInMonth]]=tblBdays[[#This Row],[Birthday 2024]]</f>
        <v>0</v>
      </c>
      <c r="H443" s="284">
        <f>WEEKDAY(tblBdays[[#This Row],[3rdTuesdayInMonth]],2)</f>
        <v>2</v>
      </c>
      <c r="I443" s="289">
        <f>LOOKUP(tblBdays[[#This Row],[Birthday 2024]],tblPeriods[Period])</f>
        <v>45417</v>
      </c>
      <c r="J443" s="316" t="b">
        <f>tblBdays[[#This Row],[Birthday 2024]] &gt;= EOMONTH(tblBdays[[#This Row],[Birthday 2024]],0) - 4</f>
        <v>0</v>
      </c>
      <c r="K443" s="317" t="b">
        <f>DAY(DATE(YEAR(tblBdays[[#This Row],[Birthday 2024]]),MONTH(tblBdays[[#This Row],[Birthday 2024]]) + 6,DAY(tblBdays[[#This Row],[Birthday 2024]]))) = DAY(tblBdays[[#This Row],[Birthday 2024]])</f>
        <v>1</v>
      </c>
    </row>
    <row r="444" spans="2:11" ht="23.25" customHeight="1">
      <c r="B444" s="61" t="s">
        <v>477</v>
      </c>
      <c r="C444" s="98">
        <v>38132</v>
      </c>
      <c r="D444" s="98">
        <f>EDATE(tblBdays[[#This Row],[Birthday]],12 * (2024 - YEAR(tblBdays[[#This Row],[Birthday]])))</f>
        <v>45437</v>
      </c>
      <c r="E444" s="282" t="b">
        <f>ISNUMBER(tblBdays[[#This Row],[Birthday 2024]])</f>
        <v>1</v>
      </c>
      <c r="F444" s="98" cm="1">
        <f t="array" ref="F4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44" s="98" t="b">
        <f>tblBdays[[#This Row],[3rdTuesdayInMonth]]=tblBdays[[#This Row],[Birthday 2024]]</f>
        <v>0</v>
      </c>
      <c r="H444" s="284">
        <f>WEEKDAY(tblBdays[[#This Row],[3rdTuesdayInMonth]],2)</f>
        <v>2</v>
      </c>
      <c r="I444" s="289">
        <f>LOOKUP(tblBdays[[#This Row],[Birthday 2024]],tblPeriods[Period])</f>
        <v>45431</v>
      </c>
      <c r="J444" s="316" t="b">
        <f>tblBdays[[#This Row],[Birthday 2024]] &gt;= EOMONTH(tblBdays[[#This Row],[Birthday 2024]],0) - 4</f>
        <v>0</v>
      </c>
      <c r="K444" s="317" t="b">
        <f>DAY(DATE(YEAR(tblBdays[[#This Row],[Birthday 2024]]),MONTH(tblBdays[[#This Row],[Birthday 2024]]) + 6,DAY(tblBdays[[#This Row],[Birthday 2024]]))) = DAY(tblBdays[[#This Row],[Birthday 2024]])</f>
        <v>1</v>
      </c>
    </row>
    <row r="445" spans="2:11" ht="23.25" customHeight="1">
      <c r="B445" s="61" t="s">
        <v>478</v>
      </c>
      <c r="C445" s="98">
        <v>37203</v>
      </c>
      <c r="D445" s="98">
        <f>EDATE(tblBdays[[#This Row],[Birthday]],12 * (2024 - YEAR(tblBdays[[#This Row],[Birthday]])))</f>
        <v>45604</v>
      </c>
      <c r="E445" s="282" t="b">
        <f>ISNUMBER(tblBdays[[#This Row],[Birthday 2024]])</f>
        <v>1</v>
      </c>
      <c r="F445" s="98" cm="1">
        <f t="array" ref="F4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45" s="98" t="b">
        <f>tblBdays[[#This Row],[3rdTuesdayInMonth]]=tblBdays[[#This Row],[Birthday 2024]]</f>
        <v>0</v>
      </c>
      <c r="H445" s="284">
        <f>WEEKDAY(tblBdays[[#This Row],[3rdTuesdayInMonth]],2)</f>
        <v>2</v>
      </c>
      <c r="I445" s="289">
        <f>LOOKUP(tblBdays[[#This Row],[Birthday 2024]],tblPeriods[Period])</f>
        <v>45599</v>
      </c>
      <c r="J445" s="316" t="b">
        <f>tblBdays[[#This Row],[Birthday 2024]] &gt;= EOMONTH(tblBdays[[#This Row],[Birthday 2024]],0) - 4</f>
        <v>0</v>
      </c>
      <c r="K445" s="317" t="b">
        <f>DAY(DATE(YEAR(tblBdays[[#This Row],[Birthday 2024]]),MONTH(tblBdays[[#This Row],[Birthday 2024]]) + 6,DAY(tblBdays[[#This Row],[Birthday 2024]]))) = DAY(tblBdays[[#This Row],[Birthday 2024]])</f>
        <v>1</v>
      </c>
    </row>
    <row r="446" spans="2:11" ht="23.25" customHeight="1">
      <c r="B446" s="61" t="s">
        <v>479</v>
      </c>
      <c r="C446" s="98">
        <v>38131</v>
      </c>
      <c r="D446" s="98">
        <f>EDATE(tblBdays[[#This Row],[Birthday]],12 * (2024 - YEAR(tblBdays[[#This Row],[Birthday]])))</f>
        <v>45436</v>
      </c>
      <c r="E446" s="282" t="b">
        <f>ISNUMBER(tblBdays[[#This Row],[Birthday 2024]])</f>
        <v>1</v>
      </c>
      <c r="F446" s="98" cm="1">
        <f t="array" ref="F4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46" s="98" t="b">
        <f>tblBdays[[#This Row],[3rdTuesdayInMonth]]=tblBdays[[#This Row],[Birthday 2024]]</f>
        <v>0</v>
      </c>
      <c r="H446" s="284">
        <f>WEEKDAY(tblBdays[[#This Row],[3rdTuesdayInMonth]],2)</f>
        <v>2</v>
      </c>
      <c r="I446" s="289">
        <f>LOOKUP(tblBdays[[#This Row],[Birthday 2024]],tblPeriods[Period])</f>
        <v>45431</v>
      </c>
      <c r="J446" s="316" t="b">
        <f>tblBdays[[#This Row],[Birthday 2024]] &gt;= EOMONTH(tblBdays[[#This Row],[Birthday 2024]],0) - 4</f>
        <v>0</v>
      </c>
      <c r="K446" s="317" t="b">
        <f>DAY(DATE(YEAR(tblBdays[[#This Row],[Birthday 2024]]),MONTH(tblBdays[[#This Row],[Birthday 2024]]) + 6,DAY(tblBdays[[#This Row],[Birthday 2024]]))) = DAY(tblBdays[[#This Row],[Birthday 2024]])</f>
        <v>1</v>
      </c>
    </row>
    <row r="447" spans="2:11" ht="23.25" customHeight="1">
      <c r="B447" s="61" t="s">
        <v>480</v>
      </c>
      <c r="C447" s="98">
        <v>37007</v>
      </c>
      <c r="D447" s="98">
        <f>EDATE(tblBdays[[#This Row],[Birthday]],12 * (2024 - YEAR(tblBdays[[#This Row],[Birthday]])))</f>
        <v>45408</v>
      </c>
      <c r="E447" s="282" t="b">
        <f>ISNUMBER(tblBdays[[#This Row],[Birthday 2024]])</f>
        <v>1</v>
      </c>
      <c r="F447" s="98" cm="1">
        <f t="array" ref="F4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47" s="98" t="b">
        <f>tblBdays[[#This Row],[3rdTuesdayInMonth]]=tblBdays[[#This Row],[Birthday 2024]]</f>
        <v>0</v>
      </c>
      <c r="H447" s="284">
        <f>WEEKDAY(tblBdays[[#This Row],[3rdTuesdayInMonth]],2)</f>
        <v>2</v>
      </c>
      <c r="I447" s="289">
        <f>LOOKUP(tblBdays[[#This Row],[Birthday 2024]],tblPeriods[Period])</f>
        <v>45403</v>
      </c>
      <c r="J447" s="316" t="b">
        <f>tblBdays[[#This Row],[Birthday 2024]] &gt;= EOMONTH(tblBdays[[#This Row],[Birthday 2024]],0) - 4</f>
        <v>1</v>
      </c>
      <c r="K447" s="317" t="b">
        <f>DAY(DATE(YEAR(tblBdays[[#This Row],[Birthday 2024]]),MONTH(tblBdays[[#This Row],[Birthday 2024]]) + 6,DAY(tblBdays[[#This Row],[Birthday 2024]]))) = DAY(tblBdays[[#This Row],[Birthday 2024]])</f>
        <v>1</v>
      </c>
    </row>
    <row r="448" spans="2:11" ht="23.25" customHeight="1">
      <c r="B448" s="61" t="s">
        <v>481</v>
      </c>
      <c r="C448" s="98">
        <v>38160</v>
      </c>
      <c r="D448" s="98">
        <f>EDATE(tblBdays[[#This Row],[Birthday]],12 * (2024 - YEAR(tblBdays[[#This Row],[Birthday]])))</f>
        <v>45465</v>
      </c>
      <c r="E448" s="282" t="b">
        <f>ISNUMBER(tblBdays[[#This Row],[Birthday 2024]])</f>
        <v>1</v>
      </c>
      <c r="F448" s="98" cm="1">
        <f t="array" ref="F4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48" s="98" t="b">
        <f>tblBdays[[#This Row],[3rdTuesdayInMonth]]=tblBdays[[#This Row],[Birthday 2024]]</f>
        <v>0</v>
      </c>
      <c r="H448" s="284">
        <f>WEEKDAY(tblBdays[[#This Row],[3rdTuesdayInMonth]],2)</f>
        <v>2</v>
      </c>
      <c r="I448" s="289">
        <f>LOOKUP(tblBdays[[#This Row],[Birthday 2024]],tblPeriods[Period])</f>
        <v>45459</v>
      </c>
      <c r="J448" s="316" t="b">
        <f>tblBdays[[#This Row],[Birthday 2024]] &gt;= EOMONTH(tblBdays[[#This Row],[Birthday 2024]],0) - 4</f>
        <v>0</v>
      </c>
      <c r="K448" s="317" t="b">
        <f>DAY(DATE(YEAR(tblBdays[[#This Row],[Birthday 2024]]),MONTH(tblBdays[[#This Row],[Birthday 2024]]) + 6,DAY(tblBdays[[#This Row],[Birthday 2024]]))) = DAY(tblBdays[[#This Row],[Birthday 2024]])</f>
        <v>1</v>
      </c>
    </row>
    <row r="449" spans="2:11" ht="23.25" customHeight="1">
      <c r="B449" s="61" t="s">
        <v>482</v>
      </c>
      <c r="C449" s="98">
        <v>37999</v>
      </c>
      <c r="D449" s="98">
        <f>EDATE(tblBdays[[#This Row],[Birthday]],12 * (2024 - YEAR(tblBdays[[#This Row],[Birthday]])))</f>
        <v>45304</v>
      </c>
      <c r="E449" s="282" t="b">
        <f>ISNUMBER(tblBdays[[#This Row],[Birthday 2024]])</f>
        <v>1</v>
      </c>
      <c r="F449" s="98" cm="1">
        <f t="array" ref="F4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49" s="98" t="b">
        <f>tblBdays[[#This Row],[3rdTuesdayInMonth]]=tblBdays[[#This Row],[Birthday 2024]]</f>
        <v>0</v>
      </c>
      <c r="H449" s="284">
        <f>WEEKDAY(tblBdays[[#This Row],[3rdTuesdayInMonth]],2)</f>
        <v>2</v>
      </c>
      <c r="I449" s="289">
        <f>LOOKUP(tblBdays[[#This Row],[Birthday 2024]],tblPeriods[Period])</f>
        <v>45298</v>
      </c>
      <c r="J449" s="316" t="b">
        <f>tblBdays[[#This Row],[Birthday 2024]] &gt;= EOMONTH(tblBdays[[#This Row],[Birthday 2024]],0) - 4</f>
        <v>0</v>
      </c>
      <c r="K449" s="317" t="b">
        <f>DAY(DATE(YEAR(tblBdays[[#This Row],[Birthday 2024]]),MONTH(tblBdays[[#This Row],[Birthday 2024]]) + 6,DAY(tblBdays[[#This Row],[Birthday 2024]]))) = DAY(tblBdays[[#This Row],[Birthday 2024]])</f>
        <v>1</v>
      </c>
    </row>
    <row r="450" spans="2:11" ht="23.25" customHeight="1">
      <c r="B450" s="61" t="s">
        <v>483</v>
      </c>
      <c r="C450" s="98">
        <v>37266</v>
      </c>
      <c r="D450" s="98">
        <f>EDATE(tblBdays[[#This Row],[Birthday]],12 * (2024 - YEAR(tblBdays[[#This Row],[Birthday]])))</f>
        <v>45301</v>
      </c>
      <c r="E450" s="282" t="b">
        <f>ISNUMBER(tblBdays[[#This Row],[Birthday 2024]])</f>
        <v>1</v>
      </c>
      <c r="F450" s="98" cm="1">
        <f t="array" ref="F4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50" s="98" t="b">
        <f>tblBdays[[#This Row],[3rdTuesdayInMonth]]=tblBdays[[#This Row],[Birthday 2024]]</f>
        <v>0</v>
      </c>
      <c r="H450" s="284">
        <f>WEEKDAY(tblBdays[[#This Row],[3rdTuesdayInMonth]],2)</f>
        <v>2</v>
      </c>
      <c r="I450" s="289">
        <f>LOOKUP(tblBdays[[#This Row],[Birthday 2024]],tblPeriods[Period])</f>
        <v>45298</v>
      </c>
      <c r="J450" s="316" t="b">
        <f>tblBdays[[#This Row],[Birthday 2024]] &gt;= EOMONTH(tblBdays[[#This Row],[Birthday 2024]],0) - 4</f>
        <v>0</v>
      </c>
      <c r="K450" s="317" t="b">
        <f>DAY(DATE(YEAR(tblBdays[[#This Row],[Birthday 2024]]),MONTH(tblBdays[[#This Row],[Birthday 2024]]) + 6,DAY(tblBdays[[#This Row],[Birthday 2024]]))) = DAY(tblBdays[[#This Row],[Birthday 2024]])</f>
        <v>1</v>
      </c>
    </row>
    <row r="451" spans="2:11" ht="23.25" customHeight="1">
      <c r="B451" s="61" t="s">
        <v>484</v>
      </c>
      <c r="C451" s="98">
        <v>37444</v>
      </c>
      <c r="D451" s="98">
        <f>EDATE(tblBdays[[#This Row],[Birthday]],12 * (2024 - YEAR(tblBdays[[#This Row],[Birthday]])))</f>
        <v>45480</v>
      </c>
      <c r="E451" s="282" t="b">
        <f>ISNUMBER(tblBdays[[#This Row],[Birthday 2024]])</f>
        <v>1</v>
      </c>
      <c r="F451" s="98" cm="1">
        <f t="array" ref="F4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51" s="98" t="b">
        <f>tblBdays[[#This Row],[3rdTuesdayInMonth]]=tblBdays[[#This Row],[Birthday 2024]]</f>
        <v>0</v>
      </c>
      <c r="H451" s="284">
        <f>WEEKDAY(tblBdays[[#This Row],[3rdTuesdayInMonth]],2)</f>
        <v>2</v>
      </c>
      <c r="I451" s="289">
        <f>LOOKUP(tblBdays[[#This Row],[Birthday 2024]],tblPeriods[Period])</f>
        <v>45480</v>
      </c>
      <c r="J451" s="316" t="b">
        <f>tblBdays[[#This Row],[Birthday 2024]] &gt;= EOMONTH(tblBdays[[#This Row],[Birthday 2024]],0) - 4</f>
        <v>0</v>
      </c>
      <c r="K451" s="317" t="b">
        <f>DAY(DATE(YEAR(tblBdays[[#This Row],[Birthday 2024]]),MONTH(tblBdays[[#This Row],[Birthday 2024]]) + 6,DAY(tblBdays[[#This Row],[Birthday 2024]]))) = DAY(tblBdays[[#This Row],[Birthday 2024]])</f>
        <v>1</v>
      </c>
    </row>
    <row r="452" spans="2:11" ht="23.25" customHeight="1">
      <c r="B452" s="61" t="s">
        <v>485</v>
      </c>
      <c r="C452" s="98">
        <v>38161</v>
      </c>
      <c r="D452" s="98">
        <f>EDATE(tblBdays[[#This Row],[Birthday]],12 * (2024 - YEAR(tblBdays[[#This Row],[Birthday]])))</f>
        <v>45466</v>
      </c>
      <c r="E452" s="282" t="b">
        <f>ISNUMBER(tblBdays[[#This Row],[Birthday 2024]])</f>
        <v>1</v>
      </c>
      <c r="F452" s="98" cm="1">
        <f t="array" ref="F4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52" s="98" t="b">
        <f>tblBdays[[#This Row],[3rdTuesdayInMonth]]=tblBdays[[#This Row],[Birthday 2024]]</f>
        <v>0</v>
      </c>
      <c r="H452" s="284">
        <f>WEEKDAY(tblBdays[[#This Row],[3rdTuesdayInMonth]],2)</f>
        <v>2</v>
      </c>
      <c r="I452" s="289">
        <f>LOOKUP(tblBdays[[#This Row],[Birthday 2024]],tblPeriods[Period])</f>
        <v>45466</v>
      </c>
      <c r="J452" s="316" t="b">
        <f>tblBdays[[#This Row],[Birthday 2024]] &gt;= EOMONTH(tblBdays[[#This Row],[Birthday 2024]],0) - 4</f>
        <v>0</v>
      </c>
      <c r="K452" s="317" t="b">
        <f>DAY(DATE(YEAR(tblBdays[[#This Row],[Birthday 2024]]),MONTH(tblBdays[[#This Row],[Birthday 2024]]) + 6,DAY(tblBdays[[#This Row],[Birthday 2024]]))) = DAY(tblBdays[[#This Row],[Birthday 2024]])</f>
        <v>1</v>
      </c>
    </row>
    <row r="453" spans="2:11" ht="23.25" customHeight="1">
      <c r="B453" s="61" t="s">
        <v>486</v>
      </c>
      <c r="C453" s="98">
        <v>37086</v>
      </c>
      <c r="D453" s="98">
        <f>EDATE(tblBdays[[#This Row],[Birthday]],12 * (2024 - YEAR(tblBdays[[#This Row],[Birthday]])))</f>
        <v>45487</v>
      </c>
      <c r="E453" s="282" t="b">
        <f>ISNUMBER(tblBdays[[#This Row],[Birthday 2024]])</f>
        <v>1</v>
      </c>
      <c r="F453" s="98" cm="1">
        <f t="array" ref="F4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53" s="98" t="b">
        <f>tblBdays[[#This Row],[3rdTuesdayInMonth]]=tblBdays[[#This Row],[Birthday 2024]]</f>
        <v>0</v>
      </c>
      <c r="H453" s="284">
        <f>WEEKDAY(tblBdays[[#This Row],[3rdTuesdayInMonth]],2)</f>
        <v>2</v>
      </c>
      <c r="I453" s="289">
        <f>LOOKUP(tblBdays[[#This Row],[Birthday 2024]],tblPeriods[Period])</f>
        <v>45487</v>
      </c>
      <c r="J453" s="316" t="b">
        <f>tblBdays[[#This Row],[Birthday 2024]] &gt;= EOMONTH(tblBdays[[#This Row],[Birthday 2024]],0) - 4</f>
        <v>0</v>
      </c>
      <c r="K453" s="317" t="b">
        <f>DAY(DATE(YEAR(tblBdays[[#This Row],[Birthday 2024]]),MONTH(tblBdays[[#This Row],[Birthday 2024]]) + 6,DAY(tblBdays[[#This Row],[Birthday 2024]]))) = DAY(tblBdays[[#This Row],[Birthday 2024]])</f>
        <v>1</v>
      </c>
    </row>
    <row r="454" spans="2:11" ht="23.25" customHeight="1">
      <c r="B454" s="61" t="s">
        <v>487</v>
      </c>
      <c r="C454" s="98">
        <v>37311</v>
      </c>
      <c r="D454" s="98">
        <f>EDATE(tblBdays[[#This Row],[Birthday]],12 * (2024 - YEAR(tblBdays[[#This Row],[Birthday]])))</f>
        <v>45346</v>
      </c>
      <c r="E454" s="282" t="b">
        <f>ISNUMBER(tblBdays[[#This Row],[Birthday 2024]])</f>
        <v>1</v>
      </c>
      <c r="F454" s="98" cm="1">
        <f t="array" ref="F4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54" s="98" t="b">
        <f>tblBdays[[#This Row],[3rdTuesdayInMonth]]=tblBdays[[#This Row],[Birthday 2024]]</f>
        <v>0</v>
      </c>
      <c r="H454" s="284">
        <f>WEEKDAY(tblBdays[[#This Row],[3rdTuesdayInMonth]],2)</f>
        <v>2</v>
      </c>
      <c r="I454" s="289">
        <f>LOOKUP(tblBdays[[#This Row],[Birthday 2024]],tblPeriods[Period])</f>
        <v>45340</v>
      </c>
      <c r="J454" s="316" t="b">
        <f>tblBdays[[#This Row],[Birthday 2024]] &gt;= EOMONTH(tblBdays[[#This Row],[Birthday 2024]],0) - 4</f>
        <v>0</v>
      </c>
      <c r="K454" s="317" t="b">
        <f>DAY(DATE(YEAR(tblBdays[[#This Row],[Birthday 2024]]),MONTH(tblBdays[[#This Row],[Birthday 2024]]) + 6,DAY(tblBdays[[#This Row],[Birthday 2024]]))) = DAY(tblBdays[[#This Row],[Birthday 2024]])</f>
        <v>1</v>
      </c>
    </row>
    <row r="455" spans="2:11" ht="23.25" customHeight="1">
      <c r="B455" s="61" t="s">
        <v>488</v>
      </c>
      <c r="C455" s="98">
        <v>37252</v>
      </c>
      <c r="D455" s="98">
        <f>EDATE(tblBdays[[#This Row],[Birthday]],12 * (2024 - YEAR(tblBdays[[#This Row],[Birthday]])))</f>
        <v>45653</v>
      </c>
      <c r="E455" s="282" t="b">
        <f>ISNUMBER(tblBdays[[#This Row],[Birthday 2024]])</f>
        <v>1</v>
      </c>
      <c r="F455" s="98" cm="1">
        <f t="array" ref="F4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55" s="98" t="b">
        <f>tblBdays[[#This Row],[3rdTuesdayInMonth]]=tblBdays[[#This Row],[Birthday 2024]]</f>
        <v>0</v>
      </c>
      <c r="H455" s="284">
        <f>WEEKDAY(tblBdays[[#This Row],[3rdTuesdayInMonth]],2)</f>
        <v>2</v>
      </c>
      <c r="I455" s="289">
        <f>LOOKUP(tblBdays[[#This Row],[Birthday 2024]],tblPeriods[Period])</f>
        <v>45648</v>
      </c>
      <c r="J455" s="316" t="b">
        <f>tblBdays[[#This Row],[Birthday 2024]] &gt;= EOMONTH(tblBdays[[#This Row],[Birthday 2024]],0) - 4</f>
        <v>1</v>
      </c>
      <c r="K455" s="317" t="b">
        <f>DAY(DATE(YEAR(tblBdays[[#This Row],[Birthday 2024]]),MONTH(tblBdays[[#This Row],[Birthday 2024]]) + 6,DAY(tblBdays[[#This Row],[Birthday 2024]]))) = DAY(tblBdays[[#This Row],[Birthday 2024]])</f>
        <v>1</v>
      </c>
    </row>
    <row r="456" spans="2:11" ht="23.25" customHeight="1">
      <c r="B456" s="61" t="s">
        <v>489</v>
      </c>
      <c r="C456" s="98">
        <v>37152</v>
      </c>
      <c r="D456" s="98">
        <f>EDATE(tblBdays[[#This Row],[Birthday]],12 * (2024 - YEAR(tblBdays[[#This Row],[Birthday]])))</f>
        <v>45553</v>
      </c>
      <c r="E456" s="282" t="b">
        <f>ISNUMBER(tblBdays[[#This Row],[Birthday 2024]])</f>
        <v>1</v>
      </c>
      <c r="F456" s="98" cm="1">
        <f t="array" ref="F4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56" s="98" t="b">
        <f>tblBdays[[#This Row],[3rdTuesdayInMonth]]=tblBdays[[#This Row],[Birthday 2024]]</f>
        <v>0</v>
      </c>
      <c r="H456" s="284">
        <f>WEEKDAY(tblBdays[[#This Row],[3rdTuesdayInMonth]],2)</f>
        <v>2</v>
      </c>
      <c r="I456" s="289">
        <f>LOOKUP(tblBdays[[#This Row],[Birthday 2024]],tblPeriods[Period])</f>
        <v>45550</v>
      </c>
      <c r="J456" s="316" t="b">
        <f>tblBdays[[#This Row],[Birthday 2024]] &gt;= EOMONTH(tblBdays[[#This Row],[Birthday 2024]],0) - 4</f>
        <v>0</v>
      </c>
      <c r="K456" s="317" t="b">
        <f>DAY(DATE(YEAR(tblBdays[[#This Row],[Birthday 2024]]),MONTH(tblBdays[[#This Row],[Birthday 2024]]) + 6,DAY(tblBdays[[#This Row],[Birthday 2024]]))) = DAY(tblBdays[[#This Row],[Birthday 2024]])</f>
        <v>1</v>
      </c>
    </row>
    <row r="457" spans="2:11" ht="23.25" customHeight="1">
      <c r="B457" s="61" t="s">
        <v>490</v>
      </c>
      <c r="C457" s="98">
        <v>36947</v>
      </c>
      <c r="D457" s="98">
        <f>EDATE(tblBdays[[#This Row],[Birthday]],12 * (2024 - YEAR(tblBdays[[#This Row],[Birthday]])))</f>
        <v>45347</v>
      </c>
      <c r="E457" s="282" t="b">
        <f>ISNUMBER(tblBdays[[#This Row],[Birthday 2024]])</f>
        <v>1</v>
      </c>
      <c r="F457" s="98" cm="1">
        <f t="array" ref="F4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57" s="98" t="b">
        <f>tblBdays[[#This Row],[3rdTuesdayInMonth]]=tblBdays[[#This Row],[Birthday 2024]]</f>
        <v>0</v>
      </c>
      <c r="H457" s="284">
        <f>WEEKDAY(tblBdays[[#This Row],[3rdTuesdayInMonth]],2)</f>
        <v>2</v>
      </c>
      <c r="I457" s="289">
        <f>LOOKUP(tblBdays[[#This Row],[Birthday 2024]],tblPeriods[Period])</f>
        <v>45347</v>
      </c>
      <c r="J457" s="316" t="b">
        <f>tblBdays[[#This Row],[Birthday 2024]] &gt;= EOMONTH(tblBdays[[#This Row],[Birthday 2024]],0) - 4</f>
        <v>1</v>
      </c>
      <c r="K457" s="317" t="b">
        <f>DAY(DATE(YEAR(tblBdays[[#This Row],[Birthday 2024]]),MONTH(tblBdays[[#This Row],[Birthday 2024]]) + 6,DAY(tblBdays[[#This Row],[Birthday 2024]]))) = DAY(tblBdays[[#This Row],[Birthday 2024]])</f>
        <v>1</v>
      </c>
    </row>
    <row r="458" spans="2:11" ht="23.25" customHeight="1">
      <c r="B458" s="61" t="s">
        <v>491</v>
      </c>
      <c r="C458" s="98">
        <v>37008</v>
      </c>
      <c r="D458" s="98">
        <f>EDATE(tblBdays[[#This Row],[Birthday]],12 * (2024 - YEAR(tblBdays[[#This Row],[Birthday]])))</f>
        <v>45409</v>
      </c>
      <c r="E458" s="282" t="b">
        <f>ISNUMBER(tblBdays[[#This Row],[Birthday 2024]])</f>
        <v>1</v>
      </c>
      <c r="F458" s="98" cm="1">
        <f t="array" ref="F4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58" s="98" t="b">
        <f>tblBdays[[#This Row],[3rdTuesdayInMonth]]=tblBdays[[#This Row],[Birthday 2024]]</f>
        <v>0</v>
      </c>
      <c r="H458" s="284">
        <f>WEEKDAY(tblBdays[[#This Row],[3rdTuesdayInMonth]],2)</f>
        <v>2</v>
      </c>
      <c r="I458" s="289">
        <f>LOOKUP(tblBdays[[#This Row],[Birthday 2024]],tblPeriods[Period])</f>
        <v>45403</v>
      </c>
      <c r="J458" s="316" t="b">
        <f>tblBdays[[#This Row],[Birthday 2024]] &gt;= EOMONTH(tblBdays[[#This Row],[Birthday 2024]],0) - 4</f>
        <v>1</v>
      </c>
      <c r="K458" s="317" t="b">
        <f>DAY(DATE(YEAR(tblBdays[[#This Row],[Birthday 2024]]),MONTH(tblBdays[[#This Row],[Birthday 2024]]) + 6,DAY(tblBdays[[#This Row],[Birthday 2024]]))) = DAY(tblBdays[[#This Row],[Birthday 2024]])</f>
        <v>1</v>
      </c>
    </row>
    <row r="459" spans="2:11" ht="23.25" customHeight="1">
      <c r="B459" s="61" t="s">
        <v>492</v>
      </c>
      <c r="C459" s="98">
        <v>37259</v>
      </c>
      <c r="D459" s="98">
        <f>EDATE(tblBdays[[#This Row],[Birthday]],12 * (2024 - YEAR(tblBdays[[#This Row],[Birthday]])))</f>
        <v>45294</v>
      </c>
      <c r="E459" s="282" t="b">
        <f>ISNUMBER(tblBdays[[#This Row],[Birthday 2024]])</f>
        <v>1</v>
      </c>
      <c r="F459" s="98" cm="1">
        <f t="array" ref="F4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59" s="98" t="b">
        <f>tblBdays[[#This Row],[3rdTuesdayInMonth]]=tblBdays[[#This Row],[Birthday 2024]]</f>
        <v>0</v>
      </c>
      <c r="H459" s="284">
        <f>WEEKDAY(tblBdays[[#This Row],[3rdTuesdayInMonth]],2)</f>
        <v>2</v>
      </c>
      <c r="I459" s="289" t="e">
        <f>LOOKUP(tblBdays[[#This Row],[Birthday 2024]],tblPeriods[Period])</f>
        <v>#N/A</v>
      </c>
      <c r="J459" s="316" t="b">
        <f>tblBdays[[#This Row],[Birthday 2024]] &gt;= EOMONTH(tblBdays[[#This Row],[Birthday 2024]],0) - 4</f>
        <v>0</v>
      </c>
      <c r="K459" s="317" t="b">
        <f>DAY(DATE(YEAR(tblBdays[[#This Row],[Birthday 2024]]),MONTH(tblBdays[[#This Row],[Birthday 2024]]) + 6,DAY(tblBdays[[#This Row],[Birthday 2024]]))) = DAY(tblBdays[[#This Row],[Birthday 2024]])</f>
        <v>1</v>
      </c>
    </row>
    <row r="460" spans="2:11" ht="23.25" customHeight="1">
      <c r="B460" s="61" t="s">
        <v>493</v>
      </c>
      <c r="C460" s="98">
        <v>37634</v>
      </c>
      <c r="D460" s="98">
        <f>EDATE(tblBdays[[#This Row],[Birthday]],12 * (2024 - YEAR(tblBdays[[#This Row],[Birthday]])))</f>
        <v>45304</v>
      </c>
      <c r="E460" s="282" t="b">
        <f>ISNUMBER(tblBdays[[#This Row],[Birthday 2024]])</f>
        <v>1</v>
      </c>
      <c r="F460" s="98" cm="1">
        <f t="array" ref="F4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460" s="98" t="b">
        <f>tblBdays[[#This Row],[3rdTuesdayInMonth]]=tblBdays[[#This Row],[Birthday 2024]]</f>
        <v>0</v>
      </c>
      <c r="H460" s="284">
        <f>WEEKDAY(tblBdays[[#This Row],[3rdTuesdayInMonth]],2)</f>
        <v>2</v>
      </c>
      <c r="I460" s="289">
        <f>LOOKUP(tblBdays[[#This Row],[Birthday 2024]],tblPeriods[Period])</f>
        <v>45298</v>
      </c>
      <c r="J460" s="316" t="b">
        <f>tblBdays[[#This Row],[Birthday 2024]] &gt;= EOMONTH(tblBdays[[#This Row],[Birthday 2024]],0) - 4</f>
        <v>0</v>
      </c>
      <c r="K460" s="317" t="b">
        <f>DAY(DATE(YEAR(tblBdays[[#This Row],[Birthday 2024]]),MONTH(tblBdays[[#This Row],[Birthday 2024]]) + 6,DAY(tblBdays[[#This Row],[Birthday 2024]]))) = DAY(tblBdays[[#This Row],[Birthday 2024]])</f>
        <v>1</v>
      </c>
    </row>
    <row r="461" spans="2:11" ht="23.25" customHeight="1">
      <c r="B461" s="61" t="s">
        <v>494</v>
      </c>
      <c r="C461" s="98">
        <v>37292</v>
      </c>
      <c r="D461" s="98">
        <f>EDATE(tblBdays[[#This Row],[Birthday]],12 * (2024 - YEAR(tblBdays[[#This Row],[Birthday]])))</f>
        <v>45327</v>
      </c>
      <c r="E461" s="282" t="b">
        <f>ISNUMBER(tblBdays[[#This Row],[Birthday 2024]])</f>
        <v>1</v>
      </c>
      <c r="F461" s="98" cm="1">
        <f t="array" ref="F4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61" s="98" t="b">
        <f>tblBdays[[#This Row],[3rdTuesdayInMonth]]=tblBdays[[#This Row],[Birthday 2024]]</f>
        <v>0</v>
      </c>
      <c r="H461" s="284">
        <f>WEEKDAY(tblBdays[[#This Row],[3rdTuesdayInMonth]],2)</f>
        <v>2</v>
      </c>
      <c r="I461" s="289">
        <f>LOOKUP(tblBdays[[#This Row],[Birthday 2024]],tblPeriods[Period])</f>
        <v>45326</v>
      </c>
      <c r="J461" s="316" t="b">
        <f>tblBdays[[#This Row],[Birthday 2024]] &gt;= EOMONTH(tblBdays[[#This Row],[Birthday 2024]],0) - 4</f>
        <v>0</v>
      </c>
      <c r="K461" s="317" t="b">
        <f>DAY(DATE(YEAR(tblBdays[[#This Row],[Birthday 2024]]),MONTH(tblBdays[[#This Row],[Birthday 2024]]) + 6,DAY(tblBdays[[#This Row],[Birthday 2024]]))) = DAY(tblBdays[[#This Row],[Birthday 2024]])</f>
        <v>1</v>
      </c>
    </row>
    <row r="462" spans="2:11" ht="23.25" customHeight="1">
      <c r="B462" s="61" t="s">
        <v>495</v>
      </c>
      <c r="C462" s="98">
        <v>38099</v>
      </c>
      <c r="D462" s="98">
        <f>EDATE(tblBdays[[#This Row],[Birthday]],12 * (2024 - YEAR(tblBdays[[#This Row],[Birthday]])))</f>
        <v>45404</v>
      </c>
      <c r="E462" s="282" t="b">
        <f>ISNUMBER(tblBdays[[#This Row],[Birthday 2024]])</f>
        <v>1</v>
      </c>
      <c r="F462" s="98" cm="1">
        <f t="array" ref="F4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62" s="98" t="b">
        <f>tblBdays[[#This Row],[3rdTuesdayInMonth]]=tblBdays[[#This Row],[Birthday 2024]]</f>
        <v>0</v>
      </c>
      <c r="H462" s="284">
        <f>WEEKDAY(tblBdays[[#This Row],[3rdTuesdayInMonth]],2)</f>
        <v>2</v>
      </c>
      <c r="I462" s="289">
        <f>LOOKUP(tblBdays[[#This Row],[Birthday 2024]],tblPeriods[Period])</f>
        <v>45403</v>
      </c>
      <c r="J462" s="316" t="b">
        <f>tblBdays[[#This Row],[Birthday 2024]] &gt;= EOMONTH(tblBdays[[#This Row],[Birthday 2024]],0) - 4</f>
        <v>0</v>
      </c>
      <c r="K462" s="317" t="b">
        <f>DAY(DATE(YEAR(tblBdays[[#This Row],[Birthday 2024]]),MONTH(tblBdays[[#This Row],[Birthday 2024]]) + 6,DAY(tblBdays[[#This Row],[Birthday 2024]]))) = DAY(tblBdays[[#This Row],[Birthday 2024]])</f>
        <v>1</v>
      </c>
    </row>
    <row r="463" spans="2:11" ht="23.25" customHeight="1">
      <c r="B463" s="61" t="s">
        <v>496</v>
      </c>
      <c r="C463" s="98">
        <v>37496</v>
      </c>
      <c r="D463" s="98">
        <f>EDATE(tblBdays[[#This Row],[Birthday]],12 * (2024 - YEAR(tblBdays[[#This Row],[Birthday]])))</f>
        <v>45532</v>
      </c>
      <c r="E463" s="282" t="b">
        <f>ISNUMBER(tblBdays[[#This Row],[Birthday 2024]])</f>
        <v>1</v>
      </c>
      <c r="F463" s="98" cm="1">
        <f t="array" ref="F4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63" s="98" t="b">
        <f>tblBdays[[#This Row],[3rdTuesdayInMonth]]=tblBdays[[#This Row],[Birthday 2024]]</f>
        <v>0</v>
      </c>
      <c r="H463" s="284">
        <f>WEEKDAY(tblBdays[[#This Row],[3rdTuesdayInMonth]],2)</f>
        <v>2</v>
      </c>
      <c r="I463" s="289">
        <f>LOOKUP(tblBdays[[#This Row],[Birthday 2024]],tblPeriods[Period])</f>
        <v>45529</v>
      </c>
      <c r="J463" s="316" t="b">
        <f>tblBdays[[#This Row],[Birthday 2024]] &gt;= EOMONTH(tblBdays[[#This Row],[Birthday 2024]],0) - 4</f>
        <v>1</v>
      </c>
      <c r="K463" s="317" t="b">
        <f>DAY(DATE(YEAR(tblBdays[[#This Row],[Birthday 2024]]),MONTH(tblBdays[[#This Row],[Birthday 2024]]) + 6,DAY(tblBdays[[#This Row],[Birthday 2024]]))) = DAY(tblBdays[[#This Row],[Birthday 2024]])</f>
        <v>1</v>
      </c>
    </row>
    <row r="464" spans="2:11" ht="23.25" customHeight="1">
      <c r="B464" s="61" t="s">
        <v>497</v>
      </c>
      <c r="C464" s="98">
        <v>37575</v>
      </c>
      <c r="D464" s="98">
        <f>EDATE(tblBdays[[#This Row],[Birthday]],12 * (2024 - YEAR(tblBdays[[#This Row],[Birthday]])))</f>
        <v>45611</v>
      </c>
      <c r="E464" s="282" t="b">
        <f>ISNUMBER(tblBdays[[#This Row],[Birthday 2024]])</f>
        <v>1</v>
      </c>
      <c r="F464" s="98" cm="1">
        <f t="array" ref="F4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64" s="98" t="b">
        <f>tblBdays[[#This Row],[3rdTuesdayInMonth]]=tblBdays[[#This Row],[Birthday 2024]]</f>
        <v>0</v>
      </c>
      <c r="H464" s="284">
        <f>WEEKDAY(tblBdays[[#This Row],[3rdTuesdayInMonth]],2)</f>
        <v>2</v>
      </c>
      <c r="I464" s="289">
        <f>LOOKUP(tblBdays[[#This Row],[Birthday 2024]],tblPeriods[Period])</f>
        <v>45606</v>
      </c>
      <c r="J464" s="316" t="b">
        <f>tblBdays[[#This Row],[Birthday 2024]] &gt;= EOMONTH(tblBdays[[#This Row],[Birthday 2024]],0) - 4</f>
        <v>0</v>
      </c>
      <c r="K464" s="317" t="b">
        <f>DAY(DATE(YEAR(tblBdays[[#This Row],[Birthday 2024]]),MONTH(tblBdays[[#This Row],[Birthday 2024]]) + 6,DAY(tblBdays[[#This Row],[Birthday 2024]]))) = DAY(tblBdays[[#This Row],[Birthday 2024]])</f>
        <v>1</v>
      </c>
    </row>
    <row r="465" spans="2:11" ht="23.25" customHeight="1">
      <c r="B465" s="61" t="s">
        <v>498</v>
      </c>
      <c r="C465" s="98">
        <v>37193</v>
      </c>
      <c r="D465" s="98">
        <f>EDATE(tblBdays[[#This Row],[Birthday]],12 * (2024 - YEAR(tblBdays[[#This Row],[Birthday]])))</f>
        <v>45594</v>
      </c>
      <c r="E465" s="282" t="b">
        <f>ISNUMBER(tblBdays[[#This Row],[Birthday 2024]])</f>
        <v>1</v>
      </c>
      <c r="F465" s="98" cm="1">
        <f t="array" ref="F4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465" s="98" t="b">
        <f>tblBdays[[#This Row],[3rdTuesdayInMonth]]=tblBdays[[#This Row],[Birthday 2024]]</f>
        <v>0</v>
      </c>
      <c r="H465" s="284">
        <f>WEEKDAY(tblBdays[[#This Row],[3rdTuesdayInMonth]],2)</f>
        <v>2</v>
      </c>
      <c r="I465" s="289">
        <f>LOOKUP(tblBdays[[#This Row],[Birthday 2024]],tblPeriods[Period])</f>
        <v>45592</v>
      </c>
      <c r="J465" s="316" t="b">
        <f>tblBdays[[#This Row],[Birthday 2024]] &gt;= EOMONTH(tblBdays[[#This Row],[Birthday 2024]],0) - 4</f>
        <v>1</v>
      </c>
      <c r="K465" s="317" t="b">
        <f>DAY(DATE(YEAR(tblBdays[[#This Row],[Birthday 2024]]),MONTH(tblBdays[[#This Row],[Birthday 2024]]) + 6,DAY(tblBdays[[#This Row],[Birthday 2024]]))) = DAY(tblBdays[[#This Row],[Birthday 2024]])</f>
        <v>1</v>
      </c>
    </row>
    <row r="466" spans="2:11" ht="23.25" customHeight="1">
      <c r="B466" s="61" t="s">
        <v>499</v>
      </c>
      <c r="C466" s="98">
        <v>38254</v>
      </c>
      <c r="D466" s="98">
        <f>EDATE(tblBdays[[#This Row],[Birthday]],12 * (2024 - YEAR(tblBdays[[#This Row],[Birthday]])))</f>
        <v>45559</v>
      </c>
      <c r="E466" s="282" t="b">
        <f>ISNUMBER(tblBdays[[#This Row],[Birthday 2024]])</f>
        <v>1</v>
      </c>
      <c r="F466" s="98" cm="1">
        <f t="array" ref="F4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66" s="98" t="b">
        <f>tblBdays[[#This Row],[3rdTuesdayInMonth]]=tblBdays[[#This Row],[Birthday 2024]]</f>
        <v>0</v>
      </c>
      <c r="H466" s="284">
        <f>WEEKDAY(tblBdays[[#This Row],[3rdTuesdayInMonth]],2)</f>
        <v>2</v>
      </c>
      <c r="I466" s="289">
        <f>LOOKUP(tblBdays[[#This Row],[Birthday 2024]],tblPeriods[Period])</f>
        <v>45557</v>
      </c>
      <c r="J466" s="316" t="b">
        <f>tblBdays[[#This Row],[Birthday 2024]] &gt;= EOMONTH(tblBdays[[#This Row],[Birthday 2024]],0) - 4</f>
        <v>0</v>
      </c>
      <c r="K466" s="317" t="b">
        <f>DAY(DATE(YEAR(tblBdays[[#This Row],[Birthday 2024]]),MONTH(tblBdays[[#This Row],[Birthday 2024]]) + 6,DAY(tblBdays[[#This Row],[Birthday 2024]]))) = DAY(tblBdays[[#This Row],[Birthday 2024]])</f>
        <v>1</v>
      </c>
    </row>
    <row r="467" spans="2:11" ht="23.25" customHeight="1">
      <c r="B467" s="61" t="s">
        <v>500</v>
      </c>
      <c r="C467" s="98">
        <v>37846</v>
      </c>
      <c r="D467" s="98">
        <f>EDATE(tblBdays[[#This Row],[Birthday]],12 * (2024 - YEAR(tblBdays[[#This Row],[Birthday]])))</f>
        <v>45517</v>
      </c>
      <c r="E467" s="282" t="b">
        <f>ISNUMBER(tblBdays[[#This Row],[Birthday 2024]])</f>
        <v>1</v>
      </c>
      <c r="F467" s="98" cm="1">
        <f t="array" ref="F4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67" s="98" t="b">
        <f>tblBdays[[#This Row],[3rdTuesdayInMonth]]=tblBdays[[#This Row],[Birthday 2024]]</f>
        <v>0</v>
      </c>
      <c r="H467" s="284">
        <f>WEEKDAY(tblBdays[[#This Row],[3rdTuesdayInMonth]],2)</f>
        <v>2</v>
      </c>
      <c r="I467" s="289">
        <f>LOOKUP(tblBdays[[#This Row],[Birthday 2024]],tblPeriods[Period])</f>
        <v>45515</v>
      </c>
      <c r="J467" s="316" t="b">
        <f>tblBdays[[#This Row],[Birthday 2024]] &gt;= EOMONTH(tblBdays[[#This Row],[Birthday 2024]],0) - 4</f>
        <v>0</v>
      </c>
      <c r="K467" s="317" t="b">
        <f>DAY(DATE(YEAR(tblBdays[[#This Row],[Birthday 2024]]),MONTH(tblBdays[[#This Row],[Birthday 2024]]) + 6,DAY(tblBdays[[#This Row],[Birthday 2024]]))) = DAY(tblBdays[[#This Row],[Birthday 2024]])</f>
        <v>1</v>
      </c>
    </row>
    <row r="468" spans="2:11" ht="23.25" customHeight="1">
      <c r="B468" s="61" t="s">
        <v>501</v>
      </c>
      <c r="C468" s="98">
        <v>37095</v>
      </c>
      <c r="D468" s="98">
        <f>EDATE(tblBdays[[#This Row],[Birthday]],12 * (2024 - YEAR(tblBdays[[#This Row],[Birthday]])))</f>
        <v>45496</v>
      </c>
      <c r="E468" s="282" t="b">
        <f>ISNUMBER(tblBdays[[#This Row],[Birthday 2024]])</f>
        <v>1</v>
      </c>
      <c r="F468" s="98" cm="1">
        <f t="array" ref="F4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68" s="98" t="b">
        <f>tblBdays[[#This Row],[3rdTuesdayInMonth]]=tblBdays[[#This Row],[Birthday 2024]]</f>
        <v>0</v>
      </c>
      <c r="H468" s="284">
        <f>WEEKDAY(tblBdays[[#This Row],[3rdTuesdayInMonth]],2)</f>
        <v>2</v>
      </c>
      <c r="I468" s="289">
        <f>LOOKUP(tblBdays[[#This Row],[Birthday 2024]],tblPeriods[Period])</f>
        <v>45494</v>
      </c>
      <c r="J468" s="316" t="b">
        <f>tblBdays[[#This Row],[Birthday 2024]] &gt;= EOMONTH(tblBdays[[#This Row],[Birthday 2024]],0) - 4</f>
        <v>0</v>
      </c>
      <c r="K468" s="317" t="b">
        <f>DAY(DATE(YEAR(tblBdays[[#This Row],[Birthday 2024]]),MONTH(tblBdays[[#This Row],[Birthday 2024]]) + 6,DAY(tblBdays[[#This Row],[Birthday 2024]]))) = DAY(tblBdays[[#This Row],[Birthday 2024]])</f>
        <v>1</v>
      </c>
    </row>
    <row r="469" spans="2:11" ht="23.25" customHeight="1">
      <c r="B469" s="61" t="s">
        <v>502</v>
      </c>
      <c r="C469" s="98">
        <v>38130</v>
      </c>
      <c r="D469" s="98">
        <f>EDATE(tblBdays[[#This Row],[Birthday]],12 * (2024 - YEAR(tblBdays[[#This Row],[Birthday]])))</f>
        <v>45435</v>
      </c>
      <c r="E469" s="282" t="b">
        <f>ISNUMBER(tblBdays[[#This Row],[Birthday 2024]])</f>
        <v>1</v>
      </c>
      <c r="F469" s="98" cm="1">
        <f t="array" ref="F4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69" s="98" t="b">
        <f>tblBdays[[#This Row],[3rdTuesdayInMonth]]=tblBdays[[#This Row],[Birthday 2024]]</f>
        <v>0</v>
      </c>
      <c r="H469" s="284">
        <f>WEEKDAY(tblBdays[[#This Row],[3rdTuesdayInMonth]],2)</f>
        <v>2</v>
      </c>
      <c r="I469" s="289">
        <f>LOOKUP(tblBdays[[#This Row],[Birthday 2024]],tblPeriods[Period])</f>
        <v>45431</v>
      </c>
      <c r="J469" s="316" t="b">
        <f>tblBdays[[#This Row],[Birthday 2024]] &gt;= EOMONTH(tblBdays[[#This Row],[Birthday 2024]],0) - 4</f>
        <v>0</v>
      </c>
      <c r="K469" s="317" t="b">
        <f>DAY(DATE(YEAR(tblBdays[[#This Row],[Birthday 2024]]),MONTH(tblBdays[[#This Row],[Birthday 2024]]) + 6,DAY(tblBdays[[#This Row],[Birthday 2024]]))) = DAY(tblBdays[[#This Row],[Birthday 2024]])</f>
        <v>1</v>
      </c>
    </row>
    <row r="470" spans="2:11" ht="23.25" customHeight="1">
      <c r="B470" s="61" t="s">
        <v>503</v>
      </c>
      <c r="C470" s="98">
        <v>37381</v>
      </c>
      <c r="D470" s="98">
        <f>EDATE(tblBdays[[#This Row],[Birthday]],12 * (2024 - YEAR(tblBdays[[#This Row],[Birthday]])))</f>
        <v>45417</v>
      </c>
      <c r="E470" s="282" t="b">
        <f>ISNUMBER(tblBdays[[#This Row],[Birthday 2024]])</f>
        <v>1</v>
      </c>
      <c r="F470" s="98" cm="1">
        <f t="array" ref="F4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70" s="98" t="b">
        <f>tblBdays[[#This Row],[3rdTuesdayInMonth]]=tblBdays[[#This Row],[Birthday 2024]]</f>
        <v>0</v>
      </c>
      <c r="H470" s="284">
        <f>WEEKDAY(tblBdays[[#This Row],[3rdTuesdayInMonth]],2)</f>
        <v>2</v>
      </c>
      <c r="I470" s="289">
        <f>LOOKUP(tblBdays[[#This Row],[Birthday 2024]],tblPeriods[Period])</f>
        <v>45417</v>
      </c>
      <c r="J470" s="316" t="b">
        <f>tblBdays[[#This Row],[Birthday 2024]] &gt;= EOMONTH(tblBdays[[#This Row],[Birthday 2024]],0) - 4</f>
        <v>0</v>
      </c>
      <c r="K470" s="317" t="b">
        <f>DAY(DATE(YEAR(tblBdays[[#This Row],[Birthday 2024]]),MONTH(tblBdays[[#This Row],[Birthday 2024]]) + 6,DAY(tblBdays[[#This Row],[Birthday 2024]]))) = DAY(tblBdays[[#This Row],[Birthday 2024]])</f>
        <v>1</v>
      </c>
    </row>
    <row r="471" spans="2:11" ht="23.25" customHeight="1">
      <c r="B471" s="61" t="s">
        <v>504</v>
      </c>
      <c r="C471" s="98">
        <v>37123</v>
      </c>
      <c r="D471" s="98">
        <f>EDATE(tblBdays[[#This Row],[Birthday]],12 * (2024 - YEAR(tblBdays[[#This Row],[Birthday]])))</f>
        <v>45524</v>
      </c>
      <c r="E471" s="282" t="b">
        <f>ISNUMBER(tblBdays[[#This Row],[Birthday 2024]])</f>
        <v>1</v>
      </c>
      <c r="F471" s="98" cm="1">
        <f t="array" ref="F4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471" s="98" t="b">
        <f>tblBdays[[#This Row],[3rdTuesdayInMonth]]=tblBdays[[#This Row],[Birthday 2024]]</f>
        <v>1</v>
      </c>
      <c r="H471" s="284">
        <f>WEEKDAY(tblBdays[[#This Row],[3rdTuesdayInMonth]],2)</f>
        <v>2</v>
      </c>
      <c r="I471" s="289">
        <f>LOOKUP(tblBdays[[#This Row],[Birthday 2024]],tblPeriods[Period])</f>
        <v>45522</v>
      </c>
      <c r="J471" s="316" t="b">
        <f>tblBdays[[#This Row],[Birthday 2024]] &gt;= EOMONTH(tblBdays[[#This Row],[Birthday 2024]],0) - 4</f>
        <v>0</v>
      </c>
      <c r="K471" s="317" t="b">
        <f>DAY(DATE(YEAR(tblBdays[[#This Row],[Birthday 2024]]),MONTH(tblBdays[[#This Row],[Birthday 2024]]) + 6,DAY(tblBdays[[#This Row],[Birthday 2024]]))) = DAY(tblBdays[[#This Row],[Birthday 2024]])</f>
        <v>1</v>
      </c>
    </row>
    <row r="472" spans="2:11" ht="23.25" customHeight="1">
      <c r="B472" s="61" t="s">
        <v>505</v>
      </c>
      <c r="C472" s="98">
        <v>37146</v>
      </c>
      <c r="D472" s="98">
        <f>EDATE(tblBdays[[#This Row],[Birthday]],12 * (2024 - YEAR(tblBdays[[#This Row],[Birthday]])))</f>
        <v>45547</v>
      </c>
      <c r="E472" s="282" t="b">
        <f>ISNUMBER(tblBdays[[#This Row],[Birthday 2024]])</f>
        <v>1</v>
      </c>
      <c r="F472" s="98" cm="1">
        <f t="array" ref="F4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72" s="98" t="b">
        <f>tblBdays[[#This Row],[3rdTuesdayInMonth]]=tblBdays[[#This Row],[Birthday 2024]]</f>
        <v>0</v>
      </c>
      <c r="H472" s="284">
        <f>WEEKDAY(tblBdays[[#This Row],[3rdTuesdayInMonth]],2)</f>
        <v>2</v>
      </c>
      <c r="I472" s="289">
        <f>LOOKUP(tblBdays[[#This Row],[Birthday 2024]],tblPeriods[Period])</f>
        <v>45543</v>
      </c>
      <c r="J472" s="316" t="b">
        <f>tblBdays[[#This Row],[Birthday 2024]] &gt;= EOMONTH(tblBdays[[#This Row],[Birthday 2024]],0) - 4</f>
        <v>0</v>
      </c>
      <c r="K472" s="317" t="b">
        <f>DAY(DATE(YEAR(tblBdays[[#This Row],[Birthday 2024]]),MONTH(tblBdays[[#This Row],[Birthday 2024]]) + 6,DAY(tblBdays[[#This Row],[Birthday 2024]]))) = DAY(tblBdays[[#This Row],[Birthday 2024]])</f>
        <v>1</v>
      </c>
    </row>
    <row r="473" spans="2:11" ht="23.25" customHeight="1">
      <c r="B473" s="61" t="s">
        <v>506</v>
      </c>
      <c r="C473" s="98">
        <v>37822</v>
      </c>
      <c r="D473" s="98">
        <f>EDATE(tblBdays[[#This Row],[Birthday]],12 * (2024 - YEAR(tblBdays[[#This Row],[Birthday]])))</f>
        <v>45493</v>
      </c>
      <c r="E473" s="282" t="b">
        <f>ISNUMBER(tblBdays[[#This Row],[Birthday 2024]])</f>
        <v>1</v>
      </c>
      <c r="F473" s="98" cm="1">
        <f t="array" ref="F4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73" s="98" t="b">
        <f>tblBdays[[#This Row],[3rdTuesdayInMonth]]=tblBdays[[#This Row],[Birthday 2024]]</f>
        <v>0</v>
      </c>
      <c r="H473" s="284">
        <f>WEEKDAY(tblBdays[[#This Row],[3rdTuesdayInMonth]],2)</f>
        <v>2</v>
      </c>
      <c r="I473" s="289">
        <f>LOOKUP(tblBdays[[#This Row],[Birthday 2024]],tblPeriods[Period])</f>
        <v>45487</v>
      </c>
      <c r="J473" s="316" t="b">
        <f>tblBdays[[#This Row],[Birthday 2024]] &gt;= EOMONTH(tblBdays[[#This Row],[Birthday 2024]],0) - 4</f>
        <v>0</v>
      </c>
      <c r="K473" s="317" t="b">
        <f>DAY(DATE(YEAR(tblBdays[[#This Row],[Birthday 2024]]),MONTH(tblBdays[[#This Row],[Birthday 2024]]) + 6,DAY(tblBdays[[#This Row],[Birthday 2024]]))) = DAY(tblBdays[[#This Row],[Birthday 2024]])</f>
        <v>1</v>
      </c>
    </row>
    <row r="474" spans="2:11" ht="23.25" customHeight="1">
      <c r="B474" s="61" t="s">
        <v>507</v>
      </c>
      <c r="C474" s="98">
        <v>37306</v>
      </c>
      <c r="D474" s="98">
        <f>EDATE(tblBdays[[#This Row],[Birthday]],12 * (2024 - YEAR(tblBdays[[#This Row],[Birthday]])))</f>
        <v>45341</v>
      </c>
      <c r="E474" s="282" t="b">
        <f>ISNUMBER(tblBdays[[#This Row],[Birthday 2024]])</f>
        <v>1</v>
      </c>
      <c r="F474" s="98" cm="1">
        <f t="array" ref="F4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74" s="98" t="b">
        <f>tblBdays[[#This Row],[3rdTuesdayInMonth]]=tblBdays[[#This Row],[Birthday 2024]]</f>
        <v>0</v>
      </c>
      <c r="H474" s="284">
        <f>WEEKDAY(tblBdays[[#This Row],[3rdTuesdayInMonth]],2)</f>
        <v>2</v>
      </c>
      <c r="I474" s="289">
        <f>LOOKUP(tblBdays[[#This Row],[Birthday 2024]],tblPeriods[Period])</f>
        <v>45340</v>
      </c>
      <c r="J474" s="316" t="b">
        <f>tblBdays[[#This Row],[Birthday 2024]] &gt;= EOMONTH(tblBdays[[#This Row],[Birthday 2024]],0) - 4</f>
        <v>0</v>
      </c>
      <c r="K474" s="317" t="b">
        <f>DAY(DATE(YEAR(tblBdays[[#This Row],[Birthday 2024]]),MONTH(tblBdays[[#This Row],[Birthday 2024]]) + 6,DAY(tblBdays[[#This Row],[Birthday 2024]]))) = DAY(tblBdays[[#This Row],[Birthday 2024]])</f>
        <v>1</v>
      </c>
    </row>
    <row r="475" spans="2:11" ht="23.25" customHeight="1">
      <c r="B475" s="61" t="s">
        <v>508</v>
      </c>
      <c r="C475" s="98">
        <v>37201</v>
      </c>
      <c r="D475" s="98">
        <f>EDATE(tblBdays[[#This Row],[Birthday]],12 * (2024 - YEAR(tblBdays[[#This Row],[Birthday]])))</f>
        <v>45602</v>
      </c>
      <c r="E475" s="282" t="b">
        <f>ISNUMBER(tblBdays[[#This Row],[Birthday 2024]])</f>
        <v>1</v>
      </c>
      <c r="F475" s="98" cm="1">
        <f t="array" ref="F4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75" s="98" t="b">
        <f>tblBdays[[#This Row],[3rdTuesdayInMonth]]=tblBdays[[#This Row],[Birthday 2024]]</f>
        <v>0</v>
      </c>
      <c r="H475" s="284">
        <f>WEEKDAY(tblBdays[[#This Row],[3rdTuesdayInMonth]],2)</f>
        <v>2</v>
      </c>
      <c r="I475" s="289">
        <f>LOOKUP(tblBdays[[#This Row],[Birthday 2024]],tblPeriods[Period])</f>
        <v>45599</v>
      </c>
      <c r="J475" s="316" t="b">
        <f>tblBdays[[#This Row],[Birthday 2024]] &gt;= EOMONTH(tblBdays[[#This Row],[Birthday 2024]],0) - 4</f>
        <v>0</v>
      </c>
      <c r="K475" s="317" t="b">
        <f>DAY(DATE(YEAR(tblBdays[[#This Row],[Birthday 2024]]),MONTH(tblBdays[[#This Row],[Birthday 2024]]) + 6,DAY(tblBdays[[#This Row],[Birthday 2024]]))) = DAY(tblBdays[[#This Row],[Birthday 2024]])</f>
        <v>1</v>
      </c>
    </row>
    <row r="476" spans="2:11" ht="23.25" customHeight="1">
      <c r="B476" s="61" t="s">
        <v>509</v>
      </c>
      <c r="C476" s="98">
        <v>37591</v>
      </c>
      <c r="D476" s="98">
        <f>EDATE(tblBdays[[#This Row],[Birthday]],12 * (2024 - YEAR(tblBdays[[#This Row],[Birthday]])))</f>
        <v>45627</v>
      </c>
      <c r="E476" s="282" t="b">
        <f>ISNUMBER(tblBdays[[#This Row],[Birthday 2024]])</f>
        <v>1</v>
      </c>
      <c r="F476" s="98" cm="1">
        <f t="array" ref="F4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76" s="98" t="b">
        <f>tblBdays[[#This Row],[3rdTuesdayInMonth]]=tblBdays[[#This Row],[Birthday 2024]]</f>
        <v>0</v>
      </c>
      <c r="H476" s="284">
        <f>WEEKDAY(tblBdays[[#This Row],[3rdTuesdayInMonth]],2)</f>
        <v>2</v>
      </c>
      <c r="I476" s="289">
        <f>LOOKUP(tblBdays[[#This Row],[Birthday 2024]],tblPeriods[Period])</f>
        <v>45627</v>
      </c>
      <c r="J476" s="316" t="b">
        <f>tblBdays[[#This Row],[Birthday 2024]] &gt;= EOMONTH(tblBdays[[#This Row],[Birthday 2024]],0) - 4</f>
        <v>0</v>
      </c>
      <c r="K476" s="317" t="b">
        <f>DAY(DATE(YEAR(tblBdays[[#This Row],[Birthday 2024]]),MONTH(tblBdays[[#This Row],[Birthday 2024]]) + 6,DAY(tblBdays[[#This Row],[Birthday 2024]]))) = DAY(tblBdays[[#This Row],[Birthday 2024]])</f>
        <v>1</v>
      </c>
    </row>
    <row r="477" spans="2:11" ht="23.25" customHeight="1">
      <c r="B477" s="61" t="s">
        <v>510</v>
      </c>
      <c r="C477" s="98">
        <v>38086</v>
      </c>
      <c r="D477" s="98">
        <f>EDATE(tblBdays[[#This Row],[Birthday]],12 * (2024 - YEAR(tblBdays[[#This Row],[Birthday]])))</f>
        <v>45391</v>
      </c>
      <c r="E477" s="282" t="b">
        <f>ISNUMBER(tblBdays[[#This Row],[Birthday 2024]])</f>
        <v>1</v>
      </c>
      <c r="F477" s="98" cm="1">
        <f t="array" ref="F4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77" s="98" t="b">
        <f>tblBdays[[#This Row],[3rdTuesdayInMonth]]=tblBdays[[#This Row],[Birthday 2024]]</f>
        <v>0</v>
      </c>
      <c r="H477" s="284">
        <f>WEEKDAY(tblBdays[[#This Row],[3rdTuesdayInMonth]],2)</f>
        <v>2</v>
      </c>
      <c r="I477" s="289">
        <f>LOOKUP(tblBdays[[#This Row],[Birthday 2024]],tblPeriods[Period])</f>
        <v>45389</v>
      </c>
      <c r="J477" s="316" t="b">
        <f>tblBdays[[#This Row],[Birthday 2024]] &gt;= EOMONTH(tblBdays[[#This Row],[Birthday 2024]],0) - 4</f>
        <v>0</v>
      </c>
      <c r="K477" s="317" t="b">
        <f>DAY(DATE(YEAR(tblBdays[[#This Row],[Birthday 2024]]),MONTH(tblBdays[[#This Row],[Birthday 2024]]) + 6,DAY(tblBdays[[#This Row],[Birthday 2024]]))) = DAY(tblBdays[[#This Row],[Birthday 2024]])</f>
        <v>1</v>
      </c>
    </row>
    <row r="478" spans="2:11" ht="23.25" customHeight="1">
      <c r="B478" s="61" t="s">
        <v>511</v>
      </c>
      <c r="C478" s="98">
        <v>38040</v>
      </c>
      <c r="D478" s="98">
        <f>EDATE(tblBdays[[#This Row],[Birthday]],12 * (2024 - YEAR(tblBdays[[#This Row],[Birthday]])))</f>
        <v>45345</v>
      </c>
      <c r="E478" s="282" t="b">
        <f>ISNUMBER(tblBdays[[#This Row],[Birthday 2024]])</f>
        <v>1</v>
      </c>
      <c r="F478" s="98" cm="1">
        <f t="array" ref="F4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78" s="98" t="b">
        <f>tblBdays[[#This Row],[3rdTuesdayInMonth]]=tblBdays[[#This Row],[Birthday 2024]]</f>
        <v>0</v>
      </c>
      <c r="H478" s="284">
        <f>WEEKDAY(tblBdays[[#This Row],[3rdTuesdayInMonth]],2)</f>
        <v>2</v>
      </c>
      <c r="I478" s="289">
        <f>LOOKUP(tblBdays[[#This Row],[Birthday 2024]],tblPeriods[Period])</f>
        <v>45340</v>
      </c>
      <c r="J478" s="316" t="b">
        <f>tblBdays[[#This Row],[Birthday 2024]] &gt;= EOMONTH(tblBdays[[#This Row],[Birthday 2024]],0) - 4</f>
        <v>0</v>
      </c>
      <c r="K478" s="317" t="b">
        <f>DAY(DATE(YEAR(tblBdays[[#This Row],[Birthday 2024]]),MONTH(tblBdays[[#This Row],[Birthday 2024]]) + 6,DAY(tblBdays[[#This Row],[Birthday 2024]]))) = DAY(tblBdays[[#This Row],[Birthday 2024]])</f>
        <v>1</v>
      </c>
    </row>
    <row r="479" spans="2:11" ht="23.25" customHeight="1">
      <c r="B479" s="61" t="s">
        <v>512</v>
      </c>
      <c r="C479" s="98">
        <v>37957</v>
      </c>
      <c r="D479" s="98">
        <f>EDATE(tblBdays[[#This Row],[Birthday]],12 * (2024 - YEAR(tblBdays[[#This Row],[Birthday]])))</f>
        <v>45628</v>
      </c>
      <c r="E479" s="282" t="b">
        <f>ISNUMBER(tblBdays[[#This Row],[Birthday 2024]])</f>
        <v>1</v>
      </c>
      <c r="F479" s="98" cm="1">
        <f t="array" ref="F4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79" s="98" t="b">
        <f>tblBdays[[#This Row],[3rdTuesdayInMonth]]=tblBdays[[#This Row],[Birthday 2024]]</f>
        <v>0</v>
      </c>
      <c r="H479" s="284">
        <f>WEEKDAY(tblBdays[[#This Row],[3rdTuesdayInMonth]],2)</f>
        <v>2</v>
      </c>
      <c r="I479" s="289">
        <f>LOOKUP(tblBdays[[#This Row],[Birthday 2024]],tblPeriods[Period])</f>
        <v>45627</v>
      </c>
      <c r="J479" s="316" t="b">
        <f>tblBdays[[#This Row],[Birthday 2024]] &gt;= EOMONTH(tblBdays[[#This Row],[Birthday 2024]],0) - 4</f>
        <v>0</v>
      </c>
      <c r="K479" s="317" t="b">
        <f>DAY(DATE(YEAR(tblBdays[[#This Row],[Birthday 2024]]),MONTH(tblBdays[[#This Row],[Birthday 2024]]) + 6,DAY(tblBdays[[#This Row],[Birthday 2024]]))) = DAY(tblBdays[[#This Row],[Birthday 2024]])</f>
        <v>1</v>
      </c>
    </row>
    <row r="480" spans="2:11" ht="23.25" customHeight="1">
      <c r="B480" s="61" t="s">
        <v>513</v>
      </c>
      <c r="C480" s="98">
        <v>38330</v>
      </c>
      <c r="D480" s="98">
        <f>EDATE(tblBdays[[#This Row],[Birthday]],12 * (2024 - YEAR(tblBdays[[#This Row],[Birthday]])))</f>
        <v>45635</v>
      </c>
      <c r="E480" s="282" t="b">
        <f>ISNUMBER(tblBdays[[#This Row],[Birthday 2024]])</f>
        <v>1</v>
      </c>
      <c r="F480" s="98" cm="1">
        <f t="array" ref="F4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80" s="98" t="b">
        <f>tblBdays[[#This Row],[3rdTuesdayInMonth]]=tblBdays[[#This Row],[Birthday 2024]]</f>
        <v>0</v>
      </c>
      <c r="H480" s="284">
        <f>WEEKDAY(tblBdays[[#This Row],[3rdTuesdayInMonth]],2)</f>
        <v>2</v>
      </c>
      <c r="I480" s="289">
        <f>LOOKUP(tblBdays[[#This Row],[Birthday 2024]],tblPeriods[Period])</f>
        <v>45634</v>
      </c>
      <c r="J480" s="316" t="b">
        <f>tblBdays[[#This Row],[Birthday 2024]] &gt;= EOMONTH(tblBdays[[#This Row],[Birthday 2024]],0) - 4</f>
        <v>0</v>
      </c>
      <c r="K480" s="317" t="b">
        <f>DAY(DATE(YEAR(tblBdays[[#This Row],[Birthday 2024]]),MONTH(tblBdays[[#This Row],[Birthday 2024]]) + 6,DAY(tblBdays[[#This Row],[Birthday 2024]]))) = DAY(tblBdays[[#This Row],[Birthday 2024]])</f>
        <v>1</v>
      </c>
    </row>
    <row r="481" spans="2:11" ht="23.25" customHeight="1">
      <c r="B481" s="61" t="s">
        <v>514</v>
      </c>
      <c r="C481" s="98">
        <v>37364</v>
      </c>
      <c r="D481" s="98">
        <f>EDATE(tblBdays[[#This Row],[Birthday]],12 * (2024 - YEAR(tblBdays[[#This Row],[Birthday]])))</f>
        <v>45400</v>
      </c>
      <c r="E481" s="282" t="b">
        <f>ISNUMBER(tblBdays[[#This Row],[Birthday 2024]])</f>
        <v>1</v>
      </c>
      <c r="F481" s="98" cm="1">
        <f t="array" ref="F4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81" s="98" t="b">
        <f>tblBdays[[#This Row],[3rdTuesdayInMonth]]=tblBdays[[#This Row],[Birthday 2024]]</f>
        <v>0</v>
      </c>
      <c r="H481" s="284">
        <f>WEEKDAY(tblBdays[[#This Row],[3rdTuesdayInMonth]],2)</f>
        <v>2</v>
      </c>
      <c r="I481" s="289">
        <f>LOOKUP(tblBdays[[#This Row],[Birthday 2024]],tblPeriods[Period])</f>
        <v>45396</v>
      </c>
      <c r="J481" s="316" t="b">
        <f>tblBdays[[#This Row],[Birthday 2024]] &gt;= EOMONTH(tblBdays[[#This Row],[Birthday 2024]],0) - 4</f>
        <v>0</v>
      </c>
      <c r="K481" s="317" t="b">
        <f>DAY(DATE(YEAR(tblBdays[[#This Row],[Birthday 2024]]),MONTH(tblBdays[[#This Row],[Birthday 2024]]) + 6,DAY(tblBdays[[#This Row],[Birthday 2024]]))) = DAY(tblBdays[[#This Row],[Birthday 2024]])</f>
        <v>1</v>
      </c>
    </row>
    <row r="482" spans="2:11" ht="23.25" customHeight="1">
      <c r="B482" s="61" t="s">
        <v>515</v>
      </c>
      <c r="C482" s="98">
        <v>38025</v>
      </c>
      <c r="D482" s="98">
        <f>EDATE(tblBdays[[#This Row],[Birthday]],12 * (2024 - YEAR(tblBdays[[#This Row],[Birthday]])))</f>
        <v>45330</v>
      </c>
      <c r="E482" s="282" t="b">
        <f>ISNUMBER(tblBdays[[#This Row],[Birthday 2024]])</f>
        <v>1</v>
      </c>
      <c r="F482" s="98" cm="1">
        <f t="array" ref="F4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82" s="98" t="b">
        <f>tblBdays[[#This Row],[3rdTuesdayInMonth]]=tblBdays[[#This Row],[Birthday 2024]]</f>
        <v>0</v>
      </c>
      <c r="H482" s="284">
        <f>WEEKDAY(tblBdays[[#This Row],[3rdTuesdayInMonth]],2)</f>
        <v>2</v>
      </c>
      <c r="I482" s="289">
        <f>LOOKUP(tblBdays[[#This Row],[Birthday 2024]],tblPeriods[Period])</f>
        <v>45326</v>
      </c>
      <c r="J482" s="316" t="b">
        <f>tblBdays[[#This Row],[Birthday 2024]] &gt;= EOMONTH(tblBdays[[#This Row],[Birthday 2024]],0) - 4</f>
        <v>0</v>
      </c>
      <c r="K482" s="317" t="b">
        <f>DAY(DATE(YEAR(tblBdays[[#This Row],[Birthday 2024]]),MONTH(tblBdays[[#This Row],[Birthday 2024]]) + 6,DAY(tblBdays[[#This Row],[Birthday 2024]]))) = DAY(tblBdays[[#This Row],[Birthday 2024]])</f>
        <v>1</v>
      </c>
    </row>
    <row r="483" spans="2:11" ht="23.25" customHeight="1">
      <c r="B483" s="61" t="s">
        <v>516</v>
      </c>
      <c r="C483" s="98">
        <v>37888</v>
      </c>
      <c r="D483" s="98">
        <f>EDATE(tblBdays[[#This Row],[Birthday]],12 * (2024 - YEAR(tblBdays[[#This Row],[Birthday]])))</f>
        <v>45559</v>
      </c>
      <c r="E483" s="282" t="b">
        <f>ISNUMBER(tblBdays[[#This Row],[Birthday 2024]])</f>
        <v>1</v>
      </c>
      <c r="F483" s="98" cm="1">
        <f t="array" ref="F4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83" s="98" t="b">
        <f>tblBdays[[#This Row],[3rdTuesdayInMonth]]=tblBdays[[#This Row],[Birthday 2024]]</f>
        <v>0</v>
      </c>
      <c r="H483" s="284">
        <f>WEEKDAY(tblBdays[[#This Row],[3rdTuesdayInMonth]],2)</f>
        <v>2</v>
      </c>
      <c r="I483" s="289">
        <f>LOOKUP(tblBdays[[#This Row],[Birthday 2024]],tblPeriods[Period])</f>
        <v>45557</v>
      </c>
      <c r="J483" s="316" t="b">
        <f>tblBdays[[#This Row],[Birthday 2024]] &gt;= EOMONTH(tblBdays[[#This Row],[Birthday 2024]],0) - 4</f>
        <v>0</v>
      </c>
      <c r="K483" s="317" t="b">
        <f>DAY(DATE(YEAR(tblBdays[[#This Row],[Birthday 2024]]),MONTH(tblBdays[[#This Row],[Birthday 2024]]) + 6,DAY(tblBdays[[#This Row],[Birthday 2024]]))) = DAY(tblBdays[[#This Row],[Birthday 2024]])</f>
        <v>1</v>
      </c>
    </row>
    <row r="484" spans="2:11" ht="23.25" customHeight="1">
      <c r="B484" s="61" t="s">
        <v>517</v>
      </c>
      <c r="C484" s="98">
        <v>37514</v>
      </c>
      <c r="D484" s="98">
        <f>EDATE(tblBdays[[#This Row],[Birthday]],12 * (2024 - YEAR(tblBdays[[#This Row],[Birthday]])))</f>
        <v>45550</v>
      </c>
      <c r="E484" s="282" t="b">
        <f>ISNUMBER(tblBdays[[#This Row],[Birthday 2024]])</f>
        <v>1</v>
      </c>
      <c r="F484" s="98" cm="1">
        <f t="array" ref="F4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484" s="98" t="b">
        <f>tblBdays[[#This Row],[3rdTuesdayInMonth]]=tblBdays[[#This Row],[Birthday 2024]]</f>
        <v>0</v>
      </c>
      <c r="H484" s="284">
        <f>WEEKDAY(tblBdays[[#This Row],[3rdTuesdayInMonth]],2)</f>
        <v>2</v>
      </c>
      <c r="I484" s="289">
        <f>LOOKUP(tblBdays[[#This Row],[Birthday 2024]],tblPeriods[Period])</f>
        <v>45550</v>
      </c>
      <c r="J484" s="316" t="b">
        <f>tblBdays[[#This Row],[Birthday 2024]] &gt;= EOMONTH(tblBdays[[#This Row],[Birthday 2024]],0) - 4</f>
        <v>0</v>
      </c>
      <c r="K484" s="317" t="b">
        <f>DAY(DATE(YEAR(tblBdays[[#This Row],[Birthday 2024]]),MONTH(tblBdays[[#This Row],[Birthday 2024]]) + 6,DAY(tblBdays[[#This Row],[Birthday 2024]]))) = DAY(tblBdays[[#This Row],[Birthday 2024]])</f>
        <v>1</v>
      </c>
    </row>
    <row r="485" spans="2:11" ht="23.25" customHeight="1">
      <c r="B485" s="61" t="s">
        <v>518</v>
      </c>
      <c r="C485" s="98">
        <v>37971</v>
      </c>
      <c r="D485" s="98">
        <f>EDATE(tblBdays[[#This Row],[Birthday]],12 * (2024 - YEAR(tblBdays[[#This Row],[Birthday]])))</f>
        <v>45642</v>
      </c>
      <c r="E485" s="282" t="b">
        <f>ISNUMBER(tblBdays[[#This Row],[Birthday 2024]])</f>
        <v>1</v>
      </c>
      <c r="F485" s="98" cm="1">
        <f t="array" ref="F4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85" s="98" t="b">
        <f>tblBdays[[#This Row],[3rdTuesdayInMonth]]=tblBdays[[#This Row],[Birthday 2024]]</f>
        <v>0</v>
      </c>
      <c r="H485" s="284">
        <f>WEEKDAY(tblBdays[[#This Row],[3rdTuesdayInMonth]],2)</f>
        <v>2</v>
      </c>
      <c r="I485" s="289">
        <f>LOOKUP(tblBdays[[#This Row],[Birthday 2024]],tblPeriods[Period])</f>
        <v>45641</v>
      </c>
      <c r="J485" s="316" t="b">
        <f>tblBdays[[#This Row],[Birthday 2024]] &gt;= EOMONTH(tblBdays[[#This Row],[Birthday 2024]],0) - 4</f>
        <v>0</v>
      </c>
      <c r="K485" s="317" t="b">
        <f>DAY(DATE(YEAR(tblBdays[[#This Row],[Birthday 2024]]),MONTH(tblBdays[[#This Row],[Birthday 2024]]) + 6,DAY(tblBdays[[#This Row],[Birthday 2024]]))) = DAY(tblBdays[[#This Row],[Birthday 2024]])</f>
        <v>1</v>
      </c>
    </row>
    <row r="486" spans="2:11" ht="23.25" customHeight="1">
      <c r="B486" s="61" t="s">
        <v>519</v>
      </c>
      <c r="C486" s="98">
        <v>37913</v>
      </c>
      <c r="D486" s="98">
        <f>EDATE(tblBdays[[#This Row],[Birthday]],12 * (2024 - YEAR(tblBdays[[#This Row],[Birthday]])))</f>
        <v>45584</v>
      </c>
      <c r="E486" s="282" t="b">
        <f>ISNUMBER(tblBdays[[#This Row],[Birthday 2024]])</f>
        <v>1</v>
      </c>
      <c r="F486" s="98" cm="1">
        <f t="array" ref="F4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486" s="98" t="b">
        <f>tblBdays[[#This Row],[3rdTuesdayInMonth]]=tblBdays[[#This Row],[Birthday 2024]]</f>
        <v>0</v>
      </c>
      <c r="H486" s="284">
        <f>WEEKDAY(tblBdays[[#This Row],[3rdTuesdayInMonth]],2)</f>
        <v>2</v>
      </c>
      <c r="I486" s="289">
        <f>LOOKUP(tblBdays[[#This Row],[Birthday 2024]],tblPeriods[Period])</f>
        <v>45578</v>
      </c>
      <c r="J486" s="316" t="b">
        <f>tblBdays[[#This Row],[Birthday 2024]] &gt;= EOMONTH(tblBdays[[#This Row],[Birthday 2024]],0) - 4</f>
        <v>0</v>
      </c>
      <c r="K486" s="317" t="b">
        <f>DAY(DATE(YEAR(tblBdays[[#This Row],[Birthday 2024]]),MONTH(tblBdays[[#This Row],[Birthday 2024]]) + 6,DAY(tblBdays[[#This Row],[Birthday 2024]]))) = DAY(tblBdays[[#This Row],[Birthday 2024]])</f>
        <v>1</v>
      </c>
    </row>
    <row r="487" spans="2:11" ht="23.25" customHeight="1">
      <c r="B487" s="61" t="s">
        <v>520</v>
      </c>
      <c r="C487" s="98">
        <v>36994</v>
      </c>
      <c r="D487" s="98">
        <f>EDATE(tblBdays[[#This Row],[Birthday]],12 * (2024 - YEAR(tblBdays[[#This Row],[Birthday]])))</f>
        <v>45395</v>
      </c>
      <c r="E487" s="282" t="b">
        <f>ISNUMBER(tblBdays[[#This Row],[Birthday 2024]])</f>
        <v>1</v>
      </c>
      <c r="F487" s="98" cm="1">
        <f t="array" ref="F4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487" s="98" t="b">
        <f>tblBdays[[#This Row],[3rdTuesdayInMonth]]=tblBdays[[#This Row],[Birthday 2024]]</f>
        <v>0</v>
      </c>
      <c r="H487" s="284">
        <f>WEEKDAY(tblBdays[[#This Row],[3rdTuesdayInMonth]],2)</f>
        <v>2</v>
      </c>
      <c r="I487" s="289">
        <f>LOOKUP(tblBdays[[#This Row],[Birthday 2024]],tblPeriods[Period])</f>
        <v>45389</v>
      </c>
      <c r="J487" s="316" t="b">
        <f>tblBdays[[#This Row],[Birthday 2024]] &gt;= EOMONTH(tblBdays[[#This Row],[Birthday 2024]],0) - 4</f>
        <v>0</v>
      </c>
      <c r="K487" s="317" t="b">
        <f>DAY(DATE(YEAR(tblBdays[[#This Row],[Birthday 2024]]),MONTH(tblBdays[[#This Row],[Birthday 2024]]) + 6,DAY(tblBdays[[#This Row],[Birthday 2024]]))) = DAY(tblBdays[[#This Row],[Birthday 2024]])</f>
        <v>1</v>
      </c>
    </row>
    <row r="488" spans="2:11" ht="23.25" customHeight="1">
      <c r="B488" s="61" t="s">
        <v>521</v>
      </c>
      <c r="C488" s="98">
        <v>38129</v>
      </c>
      <c r="D488" s="98">
        <f>EDATE(tblBdays[[#This Row],[Birthday]],12 * (2024 - YEAR(tblBdays[[#This Row],[Birthday]])))</f>
        <v>45434</v>
      </c>
      <c r="E488" s="282" t="b">
        <f>ISNUMBER(tblBdays[[#This Row],[Birthday 2024]])</f>
        <v>1</v>
      </c>
      <c r="F488" s="98" cm="1">
        <f t="array" ref="F4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88" s="98" t="b">
        <f>tblBdays[[#This Row],[3rdTuesdayInMonth]]=tblBdays[[#This Row],[Birthday 2024]]</f>
        <v>0</v>
      </c>
      <c r="H488" s="284">
        <f>WEEKDAY(tblBdays[[#This Row],[3rdTuesdayInMonth]],2)</f>
        <v>2</v>
      </c>
      <c r="I488" s="289">
        <f>LOOKUP(tblBdays[[#This Row],[Birthday 2024]],tblPeriods[Period])</f>
        <v>45431</v>
      </c>
      <c r="J488" s="316" t="b">
        <f>tblBdays[[#This Row],[Birthday 2024]] &gt;= EOMONTH(tblBdays[[#This Row],[Birthday 2024]],0) - 4</f>
        <v>0</v>
      </c>
      <c r="K488" s="317" t="b">
        <f>DAY(DATE(YEAR(tblBdays[[#This Row],[Birthday 2024]]),MONTH(tblBdays[[#This Row],[Birthday 2024]]) + 6,DAY(tblBdays[[#This Row],[Birthday 2024]]))) = DAY(tblBdays[[#This Row],[Birthday 2024]])</f>
        <v>1</v>
      </c>
    </row>
    <row r="489" spans="2:11" ht="23.25" customHeight="1">
      <c r="B489" s="61" t="s">
        <v>522</v>
      </c>
      <c r="C489" s="98">
        <v>38323</v>
      </c>
      <c r="D489" s="98">
        <f>EDATE(tblBdays[[#This Row],[Birthday]],12 * (2024 - YEAR(tblBdays[[#This Row],[Birthday]])))</f>
        <v>45628</v>
      </c>
      <c r="E489" s="282" t="b">
        <f>ISNUMBER(tblBdays[[#This Row],[Birthday 2024]])</f>
        <v>1</v>
      </c>
      <c r="F489" s="98" cm="1">
        <f t="array" ref="F4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489" s="98" t="b">
        <f>tblBdays[[#This Row],[3rdTuesdayInMonth]]=tblBdays[[#This Row],[Birthday 2024]]</f>
        <v>0</v>
      </c>
      <c r="H489" s="284">
        <f>WEEKDAY(tblBdays[[#This Row],[3rdTuesdayInMonth]],2)</f>
        <v>2</v>
      </c>
      <c r="I489" s="289">
        <f>LOOKUP(tblBdays[[#This Row],[Birthday 2024]],tblPeriods[Period])</f>
        <v>45627</v>
      </c>
      <c r="J489" s="316" t="b">
        <f>tblBdays[[#This Row],[Birthday 2024]] &gt;= EOMONTH(tblBdays[[#This Row],[Birthday 2024]],0) - 4</f>
        <v>0</v>
      </c>
      <c r="K489" s="317" t="b">
        <f>DAY(DATE(YEAR(tblBdays[[#This Row],[Birthday 2024]]),MONTH(tblBdays[[#This Row],[Birthday 2024]]) + 6,DAY(tblBdays[[#This Row],[Birthday 2024]]))) = DAY(tblBdays[[#This Row],[Birthday 2024]])</f>
        <v>1</v>
      </c>
    </row>
    <row r="490" spans="2:11" ht="23.25" customHeight="1">
      <c r="B490" s="61" t="s">
        <v>523</v>
      </c>
      <c r="C490" s="98">
        <v>36976</v>
      </c>
      <c r="D490" s="98">
        <f>EDATE(tblBdays[[#This Row],[Birthday]],12 * (2024 - YEAR(tblBdays[[#This Row],[Birthday]])))</f>
        <v>45377</v>
      </c>
      <c r="E490" s="282" t="b">
        <f>ISNUMBER(tblBdays[[#This Row],[Birthday 2024]])</f>
        <v>1</v>
      </c>
      <c r="F490" s="98" cm="1">
        <f t="array" ref="F4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490" s="98" t="b">
        <f>tblBdays[[#This Row],[3rdTuesdayInMonth]]=tblBdays[[#This Row],[Birthday 2024]]</f>
        <v>0</v>
      </c>
      <c r="H490" s="284">
        <f>WEEKDAY(tblBdays[[#This Row],[3rdTuesdayInMonth]],2)</f>
        <v>2</v>
      </c>
      <c r="I490" s="289">
        <f>LOOKUP(tblBdays[[#This Row],[Birthday 2024]],tblPeriods[Period])</f>
        <v>45375</v>
      </c>
      <c r="J490" s="316" t="b">
        <f>tblBdays[[#This Row],[Birthday 2024]] &gt;= EOMONTH(tblBdays[[#This Row],[Birthday 2024]],0) - 4</f>
        <v>0</v>
      </c>
      <c r="K490" s="317" t="b">
        <f>DAY(DATE(YEAR(tblBdays[[#This Row],[Birthday 2024]]),MONTH(tblBdays[[#This Row],[Birthday 2024]]) + 6,DAY(tblBdays[[#This Row],[Birthday 2024]]))) = DAY(tblBdays[[#This Row],[Birthday 2024]])</f>
        <v>1</v>
      </c>
    </row>
    <row r="491" spans="2:11" ht="23.25" customHeight="1">
      <c r="B491" s="61" t="s">
        <v>524</v>
      </c>
      <c r="C491" s="98">
        <v>37690</v>
      </c>
      <c r="D491" s="98">
        <f>EDATE(tblBdays[[#This Row],[Birthday]],12 * (2024 - YEAR(tblBdays[[#This Row],[Birthday]])))</f>
        <v>45361</v>
      </c>
      <c r="E491" s="282" t="b">
        <f>ISNUMBER(tblBdays[[#This Row],[Birthday 2024]])</f>
        <v>1</v>
      </c>
      <c r="F491" s="98" cm="1">
        <f t="array" ref="F4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491" s="98" t="b">
        <f>tblBdays[[#This Row],[3rdTuesdayInMonth]]=tblBdays[[#This Row],[Birthday 2024]]</f>
        <v>0</v>
      </c>
      <c r="H491" s="284">
        <f>WEEKDAY(tblBdays[[#This Row],[3rdTuesdayInMonth]],2)</f>
        <v>2</v>
      </c>
      <c r="I491" s="289">
        <f>LOOKUP(tblBdays[[#This Row],[Birthday 2024]],tblPeriods[Period])</f>
        <v>45361</v>
      </c>
      <c r="J491" s="316" t="b">
        <f>tblBdays[[#This Row],[Birthday 2024]] &gt;= EOMONTH(tblBdays[[#This Row],[Birthday 2024]],0) - 4</f>
        <v>0</v>
      </c>
      <c r="K491" s="317" t="b">
        <f>DAY(DATE(YEAR(tblBdays[[#This Row],[Birthday 2024]]),MONTH(tblBdays[[#This Row],[Birthday 2024]]) + 6,DAY(tblBdays[[#This Row],[Birthday 2024]]))) = DAY(tblBdays[[#This Row],[Birthday 2024]])</f>
        <v>1</v>
      </c>
    </row>
    <row r="492" spans="2:11" ht="23.25" customHeight="1">
      <c r="B492" s="61" t="s">
        <v>525</v>
      </c>
      <c r="C492" s="98">
        <v>37344</v>
      </c>
      <c r="D492" s="98">
        <f>EDATE(tblBdays[[#This Row],[Birthday]],12 * (2024 - YEAR(tblBdays[[#This Row],[Birthday]])))</f>
        <v>45380</v>
      </c>
      <c r="E492" s="282" t="b">
        <f>ISNUMBER(tblBdays[[#This Row],[Birthday 2024]])</f>
        <v>1</v>
      </c>
      <c r="F492" s="98" cm="1">
        <f t="array" ref="F4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492" s="98" t="b">
        <f>tblBdays[[#This Row],[3rdTuesdayInMonth]]=tblBdays[[#This Row],[Birthday 2024]]</f>
        <v>0</v>
      </c>
      <c r="H492" s="284">
        <f>WEEKDAY(tblBdays[[#This Row],[3rdTuesdayInMonth]],2)</f>
        <v>2</v>
      </c>
      <c r="I492" s="289">
        <f>LOOKUP(tblBdays[[#This Row],[Birthday 2024]],tblPeriods[Period])</f>
        <v>45375</v>
      </c>
      <c r="J492" s="316" t="b">
        <f>tblBdays[[#This Row],[Birthday 2024]] &gt;= EOMONTH(tblBdays[[#This Row],[Birthday 2024]],0) - 4</f>
        <v>1</v>
      </c>
      <c r="K492" s="317" t="b">
        <f>DAY(DATE(YEAR(tblBdays[[#This Row],[Birthday 2024]]),MONTH(tblBdays[[#This Row],[Birthday 2024]]) + 6,DAY(tblBdays[[#This Row],[Birthday 2024]]))) = DAY(tblBdays[[#This Row],[Birthday 2024]])</f>
        <v>1</v>
      </c>
    </row>
    <row r="493" spans="2:11" ht="23.25" customHeight="1">
      <c r="B493" s="61" t="s">
        <v>526</v>
      </c>
      <c r="C493" s="98">
        <v>38157</v>
      </c>
      <c r="D493" s="98">
        <f>EDATE(tblBdays[[#This Row],[Birthday]],12 * (2024 - YEAR(tblBdays[[#This Row],[Birthday]])))</f>
        <v>45462</v>
      </c>
      <c r="E493" s="282" t="b">
        <f>ISNUMBER(tblBdays[[#This Row],[Birthday 2024]])</f>
        <v>1</v>
      </c>
      <c r="F493" s="98" cm="1">
        <f t="array" ref="F4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493" s="98" t="b">
        <f>tblBdays[[#This Row],[3rdTuesdayInMonth]]=tblBdays[[#This Row],[Birthday 2024]]</f>
        <v>0</v>
      </c>
      <c r="H493" s="284">
        <f>WEEKDAY(tblBdays[[#This Row],[3rdTuesdayInMonth]],2)</f>
        <v>2</v>
      </c>
      <c r="I493" s="289">
        <f>LOOKUP(tblBdays[[#This Row],[Birthday 2024]],tblPeriods[Period])</f>
        <v>45459</v>
      </c>
      <c r="J493" s="316" t="b">
        <f>tblBdays[[#This Row],[Birthday 2024]] &gt;= EOMONTH(tblBdays[[#This Row],[Birthday 2024]],0) - 4</f>
        <v>0</v>
      </c>
      <c r="K493" s="317" t="b">
        <f>DAY(DATE(YEAR(tblBdays[[#This Row],[Birthday 2024]]),MONTH(tblBdays[[#This Row],[Birthday 2024]]) + 6,DAY(tblBdays[[#This Row],[Birthday 2024]]))) = DAY(tblBdays[[#This Row],[Birthday 2024]])</f>
        <v>1</v>
      </c>
    </row>
    <row r="494" spans="2:11" ht="23.25" customHeight="1">
      <c r="B494" s="61" t="s">
        <v>527</v>
      </c>
      <c r="C494" s="98">
        <v>36937</v>
      </c>
      <c r="D494" s="98">
        <f>EDATE(tblBdays[[#This Row],[Birthday]],12 * (2024 - YEAR(tblBdays[[#This Row],[Birthday]])))</f>
        <v>45337</v>
      </c>
      <c r="E494" s="282" t="b">
        <f>ISNUMBER(tblBdays[[#This Row],[Birthday 2024]])</f>
        <v>1</v>
      </c>
      <c r="F494" s="98" cm="1">
        <f t="array" ref="F4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494" s="98" t="b">
        <f>tblBdays[[#This Row],[3rdTuesdayInMonth]]=tblBdays[[#This Row],[Birthday 2024]]</f>
        <v>0</v>
      </c>
      <c r="H494" s="284">
        <f>WEEKDAY(tblBdays[[#This Row],[3rdTuesdayInMonth]],2)</f>
        <v>2</v>
      </c>
      <c r="I494" s="289">
        <f>LOOKUP(tblBdays[[#This Row],[Birthday 2024]],tblPeriods[Period])</f>
        <v>45333</v>
      </c>
      <c r="J494" s="316" t="b">
        <f>tblBdays[[#This Row],[Birthday 2024]] &gt;= EOMONTH(tblBdays[[#This Row],[Birthday 2024]],0) - 4</f>
        <v>0</v>
      </c>
      <c r="K494" s="317" t="b">
        <f>DAY(DATE(YEAR(tblBdays[[#This Row],[Birthday 2024]]),MONTH(tblBdays[[#This Row],[Birthday 2024]]) + 6,DAY(tblBdays[[#This Row],[Birthday 2024]]))) = DAY(tblBdays[[#This Row],[Birthday 2024]])</f>
        <v>1</v>
      </c>
    </row>
    <row r="495" spans="2:11" ht="23.25" customHeight="1">
      <c r="B495" s="61" t="s">
        <v>528</v>
      </c>
      <c r="C495" s="98">
        <v>37032</v>
      </c>
      <c r="D495" s="98">
        <f>EDATE(tblBdays[[#This Row],[Birthday]],12 * (2024 - YEAR(tblBdays[[#This Row],[Birthday]])))</f>
        <v>45433</v>
      </c>
      <c r="E495" s="282" t="b">
        <f>ISNUMBER(tblBdays[[#This Row],[Birthday 2024]])</f>
        <v>1</v>
      </c>
      <c r="F495" s="98" cm="1">
        <f t="array" ref="F4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495" s="98" t="b">
        <f>tblBdays[[#This Row],[3rdTuesdayInMonth]]=tblBdays[[#This Row],[Birthday 2024]]</f>
        <v>1</v>
      </c>
      <c r="H495" s="284">
        <f>WEEKDAY(tblBdays[[#This Row],[3rdTuesdayInMonth]],2)</f>
        <v>2</v>
      </c>
      <c r="I495" s="289">
        <f>LOOKUP(tblBdays[[#This Row],[Birthday 2024]],tblPeriods[Period])</f>
        <v>45431</v>
      </c>
      <c r="J495" s="316" t="b">
        <f>tblBdays[[#This Row],[Birthday 2024]] &gt;= EOMONTH(tblBdays[[#This Row],[Birthday 2024]],0) - 4</f>
        <v>0</v>
      </c>
      <c r="K495" s="317" t="b">
        <f>DAY(DATE(YEAR(tblBdays[[#This Row],[Birthday 2024]]),MONTH(tblBdays[[#This Row],[Birthday 2024]]) + 6,DAY(tblBdays[[#This Row],[Birthday 2024]]))) = DAY(tblBdays[[#This Row],[Birthday 2024]])</f>
        <v>1</v>
      </c>
    </row>
    <row r="496" spans="2:11" ht="23.25" customHeight="1">
      <c r="B496" s="61" t="s">
        <v>529</v>
      </c>
      <c r="C496" s="98">
        <v>38196</v>
      </c>
      <c r="D496" s="98">
        <f>EDATE(tblBdays[[#This Row],[Birthday]],12 * (2024 - YEAR(tblBdays[[#This Row],[Birthday]])))</f>
        <v>45501</v>
      </c>
      <c r="E496" s="282" t="b">
        <f>ISNUMBER(tblBdays[[#This Row],[Birthday 2024]])</f>
        <v>1</v>
      </c>
      <c r="F496" s="98" cm="1">
        <f t="array" ref="F4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496" s="98" t="b">
        <f>tblBdays[[#This Row],[3rdTuesdayInMonth]]=tblBdays[[#This Row],[Birthday 2024]]</f>
        <v>0</v>
      </c>
      <c r="H496" s="284">
        <f>WEEKDAY(tblBdays[[#This Row],[3rdTuesdayInMonth]],2)</f>
        <v>2</v>
      </c>
      <c r="I496" s="289">
        <f>LOOKUP(tblBdays[[#This Row],[Birthday 2024]],tblPeriods[Period])</f>
        <v>45501</v>
      </c>
      <c r="J496" s="316" t="b">
        <f>tblBdays[[#This Row],[Birthday 2024]] &gt;= EOMONTH(tblBdays[[#This Row],[Birthday 2024]],0) - 4</f>
        <v>1</v>
      </c>
      <c r="K496" s="317" t="b">
        <f>DAY(DATE(YEAR(tblBdays[[#This Row],[Birthday 2024]]),MONTH(tblBdays[[#This Row],[Birthday 2024]]) + 6,DAY(tblBdays[[#This Row],[Birthday 2024]]))) = DAY(tblBdays[[#This Row],[Birthday 2024]])</f>
        <v>1</v>
      </c>
    </row>
    <row r="497" spans="2:11" ht="23.25" customHeight="1">
      <c r="B497" s="61" t="s">
        <v>530</v>
      </c>
      <c r="C497" s="98">
        <v>37952</v>
      </c>
      <c r="D497" s="98">
        <f>EDATE(tblBdays[[#This Row],[Birthday]],12 * (2024 - YEAR(tblBdays[[#This Row],[Birthday]])))</f>
        <v>45623</v>
      </c>
      <c r="E497" s="282" t="b">
        <f>ISNUMBER(tblBdays[[#This Row],[Birthday 2024]])</f>
        <v>1</v>
      </c>
      <c r="F497" s="98" cm="1">
        <f t="array" ref="F4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97" s="98" t="b">
        <f>tblBdays[[#This Row],[3rdTuesdayInMonth]]=tblBdays[[#This Row],[Birthday 2024]]</f>
        <v>0</v>
      </c>
      <c r="H497" s="284">
        <f>WEEKDAY(tblBdays[[#This Row],[3rdTuesdayInMonth]],2)</f>
        <v>2</v>
      </c>
      <c r="I497" s="289">
        <f>LOOKUP(tblBdays[[#This Row],[Birthday 2024]],tblPeriods[Period])</f>
        <v>45620</v>
      </c>
      <c r="J497" s="316" t="b">
        <f>tblBdays[[#This Row],[Birthday 2024]] &gt;= EOMONTH(tblBdays[[#This Row],[Birthday 2024]],0) - 4</f>
        <v>1</v>
      </c>
      <c r="K497" s="317" t="b">
        <f>DAY(DATE(YEAR(tblBdays[[#This Row],[Birthday 2024]]),MONTH(tblBdays[[#This Row],[Birthday 2024]]) + 6,DAY(tblBdays[[#This Row],[Birthday 2024]]))) = DAY(tblBdays[[#This Row],[Birthday 2024]])</f>
        <v>1</v>
      </c>
    </row>
    <row r="498" spans="2:11" ht="23.25" customHeight="1">
      <c r="B498" s="61" t="s">
        <v>531</v>
      </c>
      <c r="C498" s="98">
        <v>37219</v>
      </c>
      <c r="D498" s="98">
        <f>EDATE(tblBdays[[#This Row],[Birthday]],12 * (2024 - YEAR(tblBdays[[#This Row],[Birthday]])))</f>
        <v>45620</v>
      </c>
      <c r="E498" s="282" t="b">
        <f>ISNUMBER(tblBdays[[#This Row],[Birthday 2024]])</f>
        <v>1</v>
      </c>
      <c r="F498" s="98" cm="1">
        <f t="array" ref="F4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498" s="98" t="b">
        <f>tblBdays[[#This Row],[3rdTuesdayInMonth]]=tblBdays[[#This Row],[Birthday 2024]]</f>
        <v>0</v>
      </c>
      <c r="H498" s="284">
        <f>WEEKDAY(tblBdays[[#This Row],[3rdTuesdayInMonth]],2)</f>
        <v>2</v>
      </c>
      <c r="I498" s="289">
        <f>LOOKUP(tblBdays[[#This Row],[Birthday 2024]],tblPeriods[Period])</f>
        <v>45620</v>
      </c>
      <c r="J498" s="316" t="b">
        <f>tblBdays[[#This Row],[Birthday 2024]] &gt;= EOMONTH(tblBdays[[#This Row],[Birthday 2024]],0) - 4</f>
        <v>0</v>
      </c>
      <c r="K498" s="317" t="b">
        <f>DAY(DATE(YEAR(tblBdays[[#This Row],[Birthday 2024]]),MONTH(tblBdays[[#This Row],[Birthday 2024]]) + 6,DAY(tblBdays[[#This Row],[Birthday 2024]]))) = DAY(tblBdays[[#This Row],[Birthday 2024]])</f>
        <v>1</v>
      </c>
    </row>
    <row r="499" spans="2:11" ht="23.25" customHeight="1">
      <c r="B499" s="61" t="s">
        <v>532</v>
      </c>
      <c r="C499" s="98">
        <v>37684</v>
      </c>
      <c r="D499" s="98">
        <f>EDATE(tblBdays[[#This Row],[Birthday]],12 * (2024 - YEAR(tblBdays[[#This Row],[Birthday]])))</f>
        <v>45355</v>
      </c>
      <c r="E499" s="282" t="b">
        <f>ISNUMBER(tblBdays[[#This Row],[Birthday 2024]])</f>
        <v>1</v>
      </c>
      <c r="F499" s="98" cm="1">
        <f t="array" ref="F4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499" s="98" t="b">
        <f>tblBdays[[#This Row],[3rdTuesdayInMonth]]=tblBdays[[#This Row],[Birthday 2024]]</f>
        <v>0</v>
      </c>
      <c r="H499" s="284">
        <f>WEEKDAY(tblBdays[[#This Row],[3rdTuesdayInMonth]],2)</f>
        <v>2</v>
      </c>
      <c r="I499" s="289">
        <f>LOOKUP(tblBdays[[#This Row],[Birthday 2024]],tblPeriods[Period])</f>
        <v>45354</v>
      </c>
      <c r="J499" s="316" t="b">
        <f>tblBdays[[#This Row],[Birthday 2024]] &gt;= EOMONTH(tblBdays[[#This Row],[Birthday 2024]],0) - 4</f>
        <v>0</v>
      </c>
      <c r="K499" s="317" t="b">
        <f>DAY(DATE(YEAR(tblBdays[[#This Row],[Birthday 2024]]),MONTH(tblBdays[[#This Row],[Birthday 2024]]) + 6,DAY(tblBdays[[#This Row],[Birthday 2024]]))) = DAY(tblBdays[[#This Row],[Birthday 2024]])</f>
        <v>1</v>
      </c>
    </row>
    <row r="500" spans="2:11" ht="23.25" customHeight="1">
      <c r="B500" s="61" t="s">
        <v>533</v>
      </c>
      <c r="C500" s="98">
        <v>37623</v>
      </c>
      <c r="D500" s="98">
        <f>EDATE(tblBdays[[#This Row],[Birthday]],12 * (2024 - YEAR(tblBdays[[#This Row],[Birthday]])))</f>
        <v>45293</v>
      </c>
      <c r="E500" s="282" t="b">
        <f>ISNUMBER(tblBdays[[#This Row],[Birthday 2024]])</f>
        <v>1</v>
      </c>
      <c r="F500" s="98" cm="1">
        <f t="array" ref="F5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500" s="98" t="b">
        <f>tblBdays[[#This Row],[3rdTuesdayInMonth]]=tblBdays[[#This Row],[Birthday 2024]]</f>
        <v>0</v>
      </c>
      <c r="H500" s="284">
        <f>WEEKDAY(tblBdays[[#This Row],[3rdTuesdayInMonth]],2)</f>
        <v>2</v>
      </c>
      <c r="I500" s="289" t="e">
        <f>LOOKUP(tblBdays[[#This Row],[Birthday 2024]],tblPeriods[Period])</f>
        <v>#N/A</v>
      </c>
      <c r="J500" s="316" t="b">
        <f>tblBdays[[#This Row],[Birthday 2024]] &gt;= EOMONTH(tblBdays[[#This Row],[Birthday 2024]],0) - 4</f>
        <v>0</v>
      </c>
      <c r="K500" s="317" t="b">
        <f>DAY(DATE(YEAR(tblBdays[[#This Row],[Birthday 2024]]),MONTH(tblBdays[[#This Row],[Birthday 2024]]) + 6,DAY(tblBdays[[#This Row],[Birthday 2024]]))) = DAY(tblBdays[[#This Row],[Birthday 2024]])</f>
        <v>1</v>
      </c>
    </row>
    <row r="501" spans="2:11" ht="23.25" customHeight="1">
      <c r="B501" s="61" t="s">
        <v>534</v>
      </c>
      <c r="C501" s="98">
        <v>37698</v>
      </c>
      <c r="D501" s="98">
        <f>EDATE(tblBdays[[#This Row],[Birthday]],12 * (2024 - YEAR(tblBdays[[#This Row],[Birthday]])))</f>
        <v>45369</v>
      </c>
      <c r="E501" s="282" t="b">
        <f>ISNUMBER(tblBdays[[#This Row],[Birthday 2024]])</f>
        <v>1</v>
      </c>
      <c r="F501" s="98" cm="1">
        <f t="array" ref="F5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01" s="98" t="b">
        <f>tblBdays[[#This Row],[3rdTuesdayInMonth]]=tblBdays[[#This Row],[Birthday 2024]]</f>
        <v>0</v>
      </c>
      <c r="H501" s="284">
        <f>WEEKDAY(tblBdays[[#This Row],[3rdTuesdayInMonth]],2)</f>
        <v>2</v>
      </c>
      <c r="I501" s="289">
        <f>LOOKUP(tblBdays[[#This Row],[Birthday 2024]],tblPeriods[Period])</f>
        <v>45368</v>
      </c>
      <c r="J501" s="316" t="b">
        <f>tblBdays[[#This Row],[Birthday 2024]] &gt;= EOMONTH(tblBdays[[#This Row],[Birthday 2024]],0) - 4</f>
        <v>0</v>
      </c>
      <c r="K501" s="317" t="b">
        <f>DAY(DATE(YEAR(tblBdays[[#This Row],[Birthday 2024]]),MONTH(tblBdays[[#This Row],[Birthday 2024]]) + 6,DAY(tblBdays[[#This Row],[Birthday 2024]]))) = DAY(tblBdays[[#This Row],[Birthday 2024]])</f>
        <v>1</v>
      </c>
    </row>
    <row r="502" spans="2:11" ht="23.25" customHeight="1">
      <c r="B502" s="61" t="s">
        <v>535</v>
      </c>
      <c r="C502" s="98">
        <v>37550</v>
      </c>
      <c r="D502" s="98">
        <f>EDATE(tblBdays[[#This Row],[Birthday]],12 * (2024 - YEAR(tblBdays[[#This Row],[Birthday]])))</f>
        <v>45586</v>
      </c>
      <c r="E502" s="282" t="b">
        <f>ISNUMBER(tblBdays[[#This Row],[Birthday 2024]])</f>
        <v>1</v>
      </c>
      <c r="F502" s="98" cm="1">
        <f t="array" ref="F5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02" s="98" t="b">
        <f>tblBdays[[#This Row],[3rdTuesdayInMonth]]=tblBdays[[#This Row],[Birthday 2024]]</f>
        <v>0</v>
      </c>
      <c r="H502" s="284">
        <f>WEEKDAY(tblBdays[[#This Row],[3rdTuesdayInMonth]],2)</f>
        <v>2</v>
      </c>
      <c r="I502" s="289">
        <f>LOOKUP(tblBdays[[#This Row],[Birthday 2024]],tblPeriods[Period])</f>
        <v>45585</v>
      </c>
      <c r="J502" s="316" t="b">
        <f>tblBdays[[#This Row],[Birthday 2024]] &gt;= EOMONTH(tblBdays[[#This Row],[Birthday 2024]],0) - 4</f>
        <v>0</v>
      </c>
      <c r="K502" s="317" t="b">
        <f>DAY(DATE(YEAR(tblBdays[[#This Row],[Birthday 2024]]),MONTH(tblBdays[[#This Row],[Birthday 2024]]) + 6,DAY(tblBdays[[#This Row],[Birthday 2024]]))) = DAY(tblBdays[[#This Row],[Birthday 2024]])</f>
        <v>1</v>
      </c>
    </row>
    <row r="503" spans="2:11" ht="23.25" customHeight="1">
      <c r="B503" s="61" t="s">
        <v>536</v>
      </c>
      <c r="C503" s="98">
        <v>38303</v>
      </c>
      <c r="D503" s="98">
        <f>EDATE(tblBdays[[#This Row],[Birthday]],12 * (2024 - YEAR(tblBdays[[#This Row],[Birthday]])))</f>
        <v>45608</v>
      </c>
      <c r="E503" s="282" t="b">
        <f>ISNUMBER(tblBdays[[#This Row],[Birthday 2024]])</f>
        <v>1</v>
      </c>
      <c r="F503" s="98" cm="1">
        <f t="array" ref="F5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03" s="98" t="b">
        <f>tblBdays[[#This Row],[3rdTuesdayInMonth]]=tblBdays[[#This Row],[Birthday 2024]]</f>
        <v>0</v>
      </c>
      <c r="H503" s="284">
        <f>WEEKDAY(tblBdays[[#This Row],[3rdTuesdayInMonth]],2)</f>
        <v>2</v>
      </c>
      <c r="I503" s="289">
        <f>LOOKUP(tblBdays[[#This Row],[Birthday 2024]],tblPeriods[Period])</f>
        <v>45606</v>
      </c>
      <c r="J503" s="316" t="b">
        <f>tblBdays[[#This Row],[Birthday 2024]] &gt;= EOMONTH(tblBdays[[#This Row],[Birthday 2024]],0) - 4</f>
        <v>0</v>
      </c>
      <c r="K503" s="317" t="b">
        <f>DAY(DATE(YEAR(tblBdays[[#This Row],[Birthday 2024]]),MONTH(tblBdays[[#This Row],[Birthday 2024]]) + 6,DAY(tblBdays[[#This Row],[Birthday 2024]]))) = DAY(tblBdays[[#This Row],[Birthday 2024]])</f>
        <v>1</v>
      </c>
    </row>
    <row r="504" spans="2:11" ht="23.25" customHeight="1">
      <c r="B504" s="61" t="s">
        <v>537</v>
      </c>
      <c r="C504" s="98">
        <v>37377</v>
      </c>
      <c r="D504" s="98">
        <f>EDATE(tblBdays[[#This Row],[Birthday]],12 * (2024 - YEAR(tblBdays[[#This Row],[Birthday]])))</f>
        <v>45413</v>
      </c>
      <c r="E504" s="282" t="b">
        <f>ISNUMBER(tblBdays[[#This Row],[Birthday 2024]])</f>
        <v>1</v>
      </c>
      <c r="F504" s="98" cm="1">
        <f t="array" ref="F5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04" s="98" t="b">
        <f>tblBdays[[#This Row],[3rdTuesdayInMonth]]=tblBdays[[#This Row],[Birthday 2024]]</f>
        <v>0</v>
      </c>
      <c r="H504" s="284">
        <f>WEEKDAY(tblBdays[[#This Row],[3rdTuesdayInMonth]],2)</f>
        <v>2</v>
      </c>
      <c r="I504" s="289">
        <f>LOOKUP(tblBdays[[#This Row],[Birthday 2024]],tblPeriods[Period])</f>
        <v>45410</v>
      </c>
      <c r="J504" s="316" t="b">
        <f>tblBdays[[#This Row],[Birthday 2024]] &gt;= EOMONTH(tblBdays[[#This Row],[Birthday 2024]],0) - 4</f>
        <v>0</v>
      </c>
      <c r="K504" s="317" t="b">
        <f>DAY(DATE(YEAR(tblBdays[[#This Row],[Birthday 2024]]),MONTH(tblBdays[[#This Row],[Birthday 2024]]) + 6,DAY(tblBdays[[#This Row],[Birthday 2024]]))) = DAY(tblBdays[[#This Row],[Birthday 2024]])</f>
        <v>1</v>
      </c>
    </row>
    <row r="505" spans="2:11" ht="23.25" customHeight="1">
      <c r="B505" s="61" t="s">
        <v>538</v>
      </c>
      <c r="C505" s="98">
        <v>37783</v>
      </c>
      <c r="D505" s="98">
        <f>EDATE(tblBdays[[#This Row],[Birthday]],12 * (2024 - YEAR(tblBdays[[#This Row],[Birthday]])))</f>
        <v>45454</v>
      </c>
      <c r="E505" s="282" t="b">
        <f>ISNUMBER(tblBdays[[#This Row],[Birthday 2024]])</f>
        <v>1</v>
      </c>
      <c r="F505" s="98" cm="1">
        <f t="array" ref="F5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05" s="98" t="b">
        <f>tblBdays[[#This Row],[3rdTuesdayInMonth]]=tblBdays[[#This Row],[Birthday 2024]]</f>
        <v>0</v>
      </c>
      <c r="H505" s="284">
        <f>WEEKDAY(tblBdays[[#This Row],[3rdTuesdayInMonth]],2)</f>
        <v>2</v>
      </c>
      <c r="I505" s="289">
        <f>LOOKUP(tblBdays[[#This Row],[Birthday 2024]],tblPeriods[Period])</f>
        <v>45452</v>
      </c>
      <c r="J505" s="316" t="b">
        <f>tblBdays[[#This Row],[Birthday 2024]] &gt;= EOMONTH(tblBdays[[#This Row],[Birthday 2024]],0) - 4</f>
        <v>0</v>
      </c>
      <c r="K505" s="317" t="b">
        <f>DAY(DATE(YEAR(tblBdays[[#This Row],[Birthday 2024]]),MONTH(tblBdays[[#This Row],[Birthday 2024]]) + 6,DAY(tblBdays[[#This Row],[Birthday 2024]]))) = DAY(tblBdays[[#This Row],[Birthday 2024]])</f>
        <v>1</v>
      </c>
    </row>
    <row r="506" spans="2:11" ht="23.25" customHeight="1">
      <c r="B506" s="61" t="s">
        <v>539</v>
      </c>
      <c r="C506" s="98">
        <v>37463</v>
      </c>
      <c r="D506" s="98">
        <f>EDATE(tblBdays[[#This Row],[Birthday]],12 * (2024 - YEAR(tblBdays[[#This Row],[Birthday]])))</f>
        <v>45499</v>
      </c>
      <c r="E506" s="282" t="b">
        <f>ISNUMBER(tblBdays[[#This Row],[Birthday 2024]])</f>
        <v>1</v>
      </c>
      <c r="F506" s="98" cm="1">
        <f t="array" ref="F5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06" s="98" t="b">
        <f>tblBdays[[#This Row],[3rdTuesdayInMonth]]=tblBdays[[#This Row],[Birthday 2024]]</f>
        <v>0</v>
      </c>
      <c r="H506" s="284">
        <f>WEEKDAY(tblBdays[[#This Row],[3rdTuesdayInMonth]],2)</f>
        <v>2</v>
      </c>
      <c r="I506" s="289">
        <f>LOOKUP(tblBdays[[#This Row],[Birthday 2024]],tblPeriods[Period])</f>
        <v>45494</v>
      </c>
      <c r="J506" s="316" t="b">
        <f>tblBdays[[#This Row],[Birthday 2024]] &gt;= EOMONTH(tblBdays[[#This Row],[Birthday 2024]],0) - 4</f>
        <v>0</v>
      </c>
      <c r="K506" s="317" t="b">
        <f>DAY(DATE(YEAR(tblBdays[[#This Row],[Birthday 2024]]),MONTH(tblBdays[[#This Row],[Birthday 2024]]) + 6,DAY(tblBdays[[#This Row],[Birthday 2024]]))) = DAY(tblBdays[[#This Row],[Birthday 2024]])</f>
        <v>1</v>
      </c>
    </row>
    <row r="507" spans="2:11" ht="23.25" customHeight="1">
      <c r="B507" s="61" t="s">
        <v>540</v>
      </c>
      <c r="C507" s="98">
        <v>37863</v>
      </c>
      <c r="D507" s="98">
        <f>EDATE(tblBdays[[#This Row],[Birthday]],12 * (2024 - YEAR(tblBdays[[#This Row],[Birthday]])))</f>
        <v>45534</v>
      </c>
      <c r="E507" s="282" t="b">
        <f>ISNUMBER(tblBdays[[#This Row],[Birthday 2024]])</f>
        <v>1</v>
      </c>
      <c r="F507" s="98" cm="1">
        <f t="array" ref="F5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507" s="98" t="b">
        <f>tblBdays[[#This Row],[3rdTuesdayInMonth]]=tblBdays[[#This Row],[Birthday 2024]]</f>
        <v>0</v>
      </c>
      <c r="H507" s="284">
        <f>WEEKDAY(tblBdays[[#This Row],[3rdTuesdayInMonth]],2)</f>
        <v>2</v>
      </c>
      <c r="I507" s="289">
        <f>LOOKUP(tblBdays[[#This Row],[Birthday 2024]],tblPeriods[Period])</f>
        <v>45529</v>
      </c>
      <c r="J507" s="316" t="b">
        <f>tblBdays[[#This Row],[Birthday 2024]] &gt;= EOMONTH(tblBdays[[#This Row],[Birthday 2024]],0) - 4</f>
        <v>1</v>
      </c>
      <c r="K507" s="317" t="b">
        <f>DAY(DATE(YEAR(tblBdays[[#This Row],[Birthday 2024]]),MONTH(tblBdays[[#This Row],[Birthday 2024]]) + 6,DAY(tblBdays[[#This Row],[Birthday 2024]]))) = DAY(tblBdays[[#This Row],[Birthday 2024]])</f>
        <v>0</v>
      </c>
    </row>
    <row r="508" spans="2:11" ht="23.25" customHeight="1">
      <c r="B508" s="61" t="s">
        <v>541</v>
      </c>
      <c r="C508" s="98">
        <v>37642</v>
      </c>
      <c r="D508" s="98">
        <f>EDATE(tblBdays[[#This Row],[Birthday]],12 * (2024 - YEAR(tblBdays[[#This Row],[Birthday]])))</f>
        <v>45312</v>
      </c>
      <c r="E508" s="282" t="b">
        <f>ISNUMBER(tblBdays[[#This Row],[Birthday 2024]])</f>
        <v>1</v>
      </c>
      <c r="F508" s="98" cm="1">
        <f t="array" ref="F5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508" s="98" t="b">
        <f>tblBdays[[#This Row],[3rdTuesdayInMonth]]=tblBdays[[#This Row],[Birthday 2024]]</f>
        <v>0</v>
      </c>
      <c r="H508" s="284">
        <f>WEEKDAY(tblBdays[[#This Row],[3rdTuesdayInMonth]],2)</f>
        <v>2</v>
      </c>
      <c r="I508" s="289">
        <f>LOOKUP(tblBdays[[#This Row],[Birthday 2024]],tblPeriods[Period])</f>
        <v>45312</v>
      </c>
      <c r="J508" s="316" t="b">
        <f>tblBdays[[#This Row],[Birthday 2024]] &gt;= EOMONTH(tblBdays[[#This Row],[Birthday 2024]],0) - 4</f>
        <v>0</v>
      </c>
      <c r="K508" s="317" t="b">
        <f>DAY(DATE(YEAR(tblBdays[[#This Row],[Birthday 2024]]),MONTH(tblBdays[[#This Row],[Birthday 2024]]) + 6,DAY(tblBdays[[#This Row],[Birthday 2024]]))) = DAY(tblBdays[[#This Row],[Birthday 2024]])</f>
        <v>1</v>
      </c>
    </row>
    <row r="509" spans="2:11" ht="23.25" customHeight="1">
      <c r="B509" s="61" t="s">
        <v>542</v>
      </c>
      <c r="C509" s="98">
        <v>38095</v>
      </c>
      <c r="D509" s="98">
        <f>EDATE(tblBdays[[#This Row],[Birthday]],12 * (2024 - YEAR(tblBdays[[#This Row],[Birthday]])))</f>
        <v>45400</v>
      </c>
      <c r="E509" s="282" t="b">
        <f>ISNUMBER(tblBdays[[#This Row],[Birthday 2024]])</f>
        <v>1</v>
      </c>
      <c r="F509" s="98" cm="1">
        <f t="array" ref="F5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509" s="98" t="b">
        <f>tblBdays[[#This Row],[3rdTuesdayInMonth]]=tblBdays[[#This Row],[Birthday 2024]]</f>
        <v>0</v>
      </c>
      <c r="H509" s="284">
        <f>WEEKDAY(tblBdays[[#This Row],[3rdTuesdayInMonth]],2)</f>
        <v>2</v>
      </c>
      <c r="I509" s="289">
        <f>LOOKUP(tblBdays[[#This Row],[Birthday 2024]],tblPeriods[Period])</f>
        <v>45396</v>
      </c>
      <c r="J509" s="316" t="b">
        <f>tblBdays[[#This Row],[Birthday 2024]] &gt;= EOMONTH(tblBdays[[#This Row],[Birthday 2024]],0) - 4</f>
        <v>0</v>
      </c>
      <c r="K509" s="317" t="b">
        <f>DAY(DATE(YEAR(tblBdays[[#This Row],[Birthday 2024]]),MONTH(tblBdays[[#This Row],[Birthday 2024]]) + 6,DAY(tblBdays[[#This Row],[Birthday 2024]]))) = DAY(tblBdays[[#This Row],[Birthday 2024]])</f>
        <v>1</v>
      </c>
    </row>
    <row r="510" spans="2:11" ht="23.25" customHeight="1">
      <c r="B510" s="61" t="s">
        <v>543</v>
      </c>
      <c r="C510" s="98">
        <v>37983</v>
      </c>
      <c r="D510" s="98">
        <f>EDATE(tblBdays[[#This Row],[Birthday]],12 * (2024 - YEAR(tblBdays[[#This Row],[Birthday]])))</f>
        <v>45654</v>
      </c>
      <c r="E510" s="282" t="b">
        <f>ISNUMBER(tblBdays[[#This Row],[Birthday 2024]])</f>
        <v>1</v>
      </c>
      <c r="F510" s="98" cm="1">
        <f t="array" ref="F5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10" s="98" t="b">
        <f>tblBdays[[#This Row],[3rdTuesdayInMonth]]=tblBdays[[#This Row],[Birthday 2024]]</f>
        <v>0</v>
      </c>
      <c r="H510" s="284">
        <f>WEEKDAY(tblBdays[[#This Row],[3rdTuesdayInMonth]],2)</f>
        <v>2</v>
      </c>
      <c r="I510" s="289">
        <f>LOOKUP(tblBdays[[#This Row],[Birthday 2024]],tblPeriods[Period])</f>
        <v>45648</v>
      </c>
      <c r="J510" s="316" t="b">
        <f>tblBdays[[#This Row],[Birthday 2024]] &gt;= EOMONTH(tblBdays[[#This Row],[Birthday 2024]],0) - 4</f>
        <v>1</v>
      </c>
      <c r="K510" s="317" t="b">
        <f>DAY(DATE(YEAR(tblBdays[[#This Row],[Birthday 2024]]),MONTH(tblBdays[[#This Row],[Birthday 2024]]) + 6,DAY(tblBdays[[#This Row],[Birthday 2024]]))) = DAY(tblBdays[[#This Row],[Birthday 2024]])</f>
        <v>1</v>
      </c>
    </row>
    <row r="511" spans="2:11" ht="23.25" customHeight="1">
      <c r="B511" s="61" t="s">
        <v>544</v>
      </c>
      <c r="C511" s="98">
        <v>38255</v>
      </c>
      <c r="D511" s="98">
        <f>EDATE(tblBdays[[#This Row],[Birthday]],12 * (2024 - YEAR(tblBdays[[#This Row],[Birthday]])))</f>
        <v>45560</v>
      </c>
      <c r="E511" s="282" t="b">
        <f>ISNUMBER(tblBdays[[#This Row],[Birthday 2024]])</f>
        <v>1</v>
      </c>
      <c r="F511" s="98" cm="1">
        <f t="array" ref="F5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11" s="98" t="b">
        <f>tblBdays[[#This Row],[3rdTuesdayInMonth]]=tblBdays[[#This Row],[Birthday 2024]]</f>
        <v>0</v>
      </c>
      <c r="H511" s="284">
        <f>WEEKDAY(tblBdays[[#This Row],[3rdTuesdayInMonth]],2)</f>
        <v>2</v>
      </c>
      <c r="I511" s="289">
        <f>LOOKUP(tblBdays[[#This Row],[Birthday 2024]],tblPeriods[Period])</f>
        <v>45557</v>
      </c>
      <c r="J511" s="316" t="b">
        <f>tblBdays[[#This Row],[Birthday 2024]] &gt;= EOMONTH(tblBdays[[#This Row],[Birthday 2024]],0) - 4</f>
        <v>0</v>
      </c>
      <c r="K511" s="317" t="b">
        <f>DAY(DATE(YEAR(tblBdays[[#This Row],[Birthday 2024]]),MONTH(tblBdays[[#This Row],[Birthday 2024]]) + 6,DAY(tblBdays[[#This Row],[Birthday 2024]]))) = DAY(tblBdays[[#This Row],[Birthday 2024]])</f>
        <v>1</v>
      </c>
    </row>
    <row r="512" spans="2:11" ht="23.25" customHeight="1">
      <c r="B512" s="61" t="s">
        <v>545</v>
      </c>
      <c r="C512" s="98">
        <v>35344</v>
      </c>
      <c r="D512" s="98">
        <f>EDATE(tblBdays[[#This Row],[Birthday]],12 * (2024 - YEAR(tblBdays[[#This Row],[Birthday]])))</f>
        <v>45571</v>
      </c>
      <c r="E512" s="282" t="b">
        <f>ISNUMBER(tblBdays[[#This Row],[Birthday 2024]])</f>
        <v>1</v>
      </c>
      <c r="F512" s="98" cm="1">
        <f t="array" ref="F5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12" s="98" t="b">
        <f>tblBdays[[#This Row],[3rdTuesdayInMonth]]=tblBdays[[#This Row],[Birthday 2024]]</f>
        <v>0</v>
      </c>
      <c r="H512" s="284">
        <f>WEEKDAY(tblBdays[[#This Row],[3rdTuesdayInMonth]],2)</f>
        <v>2</v>
      </c>
      <c r="I512" s="289">
        <f>LOOKUP(tblBdays[[#This Row],[Birthday 2024]],tblPeriods[Period])</f>
        <v>45571</v>
      </c>
      <c r="J512" s="316" t="b">
        <f>tblBdays[[#This Row],[Birthday 2024]] &gt;= EOMONTH(tblBdays[[#This Row],[Birthday 2024]],0) - 4</f>
        <v>0</v>
      </c>
      <c r="K512" s="317" t="b">
        <f>DAY(DATE(YEAR(tblBdays[[#This Row],[Birthday 2024]]),MONTH(tblBdays[[#This Row],[Birthday 2024]]) + 6,DAY(tblBdays[[#This Row],[Birthday 2024]]))) = DAY(tblBdays[[#This Row],[Birthday 2024]])</f>
        <v>1</v>
      </c>
    </row>
    <row r="513" spans="2:11" ht="23.25" customHeight="1">
      <c r="B513" s="61" t="s">
        <v>546</v>
      </c>
      <c r="C513" s="98">
        <v>37525</v>
      </c>
      <c r="D513" s="98">
        <f>EDATE(tblBdays[[#This Row],[Birthday]],12 * (2024 - YEAR(tblBdays[[#This Row],[Birthday]])))</f>
        <v>45561</v>
      </c>
      <c r="E513" s="282" t="b">
        <f>ISNUMBER(tblBdays[[#This Row],[Birthday 2024]])</f>
        <v>1</v>
      </c>
      <c r="F513" s="98" cm="1">
        <f t="array" ref="F5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13" s="98" t="b">
        <f>tblBdays[[#This Row],[3rdTuesdayInMonth]]=tblBdays[[#This Row],[Birthday 2024]]</f>
        <v>0</v>
      </c>
      <c r="H513" s="284">
        <f>WEEKDAY(tblBdays[[#This Row],[3rdTuesdayInMonth]],2)</f>
        <v>2</v>
      </c>
      <c r="I513" s="289">
        <f>LOOKUP(tblBdays[[#This Row],[Birthday 2024]],tblPeriods[Period])</f>
        <v>45557</v>
      </c>
      <c r="J513" s="316" t="b">
        <f>tblBdays[[#This Row],[Birthday 2024]] &gt;= EOMONTH(tblBdays[[#This Row],[Birthday 2024]],0) - 4</f>
        <v>1</v>
      </c>
      <c r="K513" s="317" t="b">
        <f>DAY(DATE(YEAR(tblBdays[[#This Row],[Birthday 2024]]),MONTH(tblBdays[[#This Row],[Birthday 2024]]) + 6,DAY(tblBdays[[#This Row],[Birthday 2024]]))) = DAY(tblBdays[[#This Row],[Birthday 2024]])</f>
        <v>1</v>
      </c>
    </row>
    <row r="514" spans="2:11" ht="23.25" customHeight="1">
      <c r="B514" s="61" t="s">
        <v>547</v>
      </c>
      <c r="C514" s="98">
        <v>37149</v>
      </c>
      <c r="D514" s="98">
        <f>EDATE(tblBdays[[#This Row],[Birthday]],12 * (2024 - YEAR(tblBdays[[#This Row],[Birthday]])))</f>
        <v>45550</v>
      </c>
      <c r="E514" s="282" t="b">
        <f>ISNUMBER(tblBdays[[#This Row],[Birthday 2024]])</f>
        <v>1</v>
      </c>
      <c r="F514" s="98" cm="1">
        <f t="array" ref="F5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14" s="98" t="b">
        <f>tblBdays[[#This Row],[3rdTuesdayInMonth]]=tblBdays[[#This Row],[Birthday 2024]]</f>
        <v>0</v>
      </c>
      <c r="H514" s="284">
        <f>WEEKDAY(tblBdays[[#This Row],[3rdTuesdayInMonth]],2)</f>
        <v>2</v>
      </c>
      <c r="I514" s="289">
        <f>LOOKUP(tblBdays[[#This Row],[Birthday 2024]],tblPeriods[Period])</f>
        <v>45550</v>
      </c>
      <c r="J514" s="316" t="b">
        <f>tblBdays[[#This Row],[Birthday 2024]] &gt;= EOMONTH(tblBdays[[#This Row],[Birthday 2024]],0) - 4</f>
        <v>0</v>
      </c>
      <c r="K514" s="317" t="b">
        <f>DAY(DATE(YEAR(tblBdays[[#This Row],[Birthday 2024]]),MONTH(tblBdays[[#This Row],[Birthday 2024]]) + 6,DAY(tblBdays[[#This Row],[Birthday 2024]]))) = DAY(tblBdays[[#This Row],[Birthday 2024]])</f>
        <v>1</v>
      </c>
    </row>
    <row r="515" spans="2:11" ht="23.25" customHeight="1">
      <c r="B515" s="61" t="s">
        <v>548</v>
      </c>
      <c r="C515" s="98">
        <v>37785</v>
      </c>
      <c r="D515" s="98">
        <f>EDATE(tblBdays[[#This Row],[Birthday]],12 * (2024 - YEAR(tblBdays[[#This Row],[Birthday]])))</f>
        <v>45456</v>
      </c>
      <c r="E515" s="282" t="b">
        <f>ISNUMBER(tblBdays[[#This Row],[Birthday 2024]])</f>
        <v>1</v>
      </c>
      <c r="F515" s="98" cm="1">
        <f t="array" ref="F5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15" s="98" t="b">
        <f>tblBdays[[#This Row],[3rdTuesdayInMonth]]=tblBdays[[#This Row],[Birthday 2024]]</f>
        <v>0</v>
      </c>
      <c r="H515" s="284">
        <f>WEEKDAY(tblBdays[[#This Row],[3rdTuesdayInMonth]],2)</f>
        <v>2</v>
      </c>
      <c r="I515" s="289">
        <f>LOOKUP(tblBdays[[#This Row],[Birthday 2024]],tblPeriods[Period])</f>
        <v>45452</v>
      </c>
      <c r="J515" s="316" t="b">
        <f>tblBdays[[#This Row],[Birthday 2024]] &gt;= EOMONTH(tblBdays[[#This Row],[Birthday 2024]],0) - 4</f>
        <v>0</v>
      </c>
      <c r="K515" s="317" t="b">
        <f>DAY(DATE(YEAR(tblBdays[[#This Row],[Birthday 2024]]),MONTH(tblBdays[[#This Row],[Birthday 2024]]) + 6,DAY(tblBdays[[#This Row],[Birthday 2024]]))) = DAY(tblBdays[[#This Row],[Birthday 2024]])</f>
        <v>1</v>
      </c>
    </row>
    <row r="516" spans="2:11" ht="23.25" customHeight="1">
      <c r="B516" s="61" t="s">
        <v>549</v>
      </c>
      <c r="C516" s="98">
        <v>37659</v>
      </c>
      <c r="D516" s="98">
        <f>EDATE(tblBdays[[#This Row],[Birthday]],12 * (2024 - YEAR(tblBdays[[#This Row],[Birthday]])))</f>
        <v>45329</v>
      </c>
      <c r="E516" s="282" t="b">
        <f>ISNUMBER(tblBdays[[#This Row],[Birthday 2024]])</f>
        <v>1</v>
      </c>
      <c r="F516" s="98" cm="1">
        <f t="array" ref="F5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16" s="98" t="b">
        <f>tblBdays[[#This Row],[3rdTuesdayInMonth]]=tblBdays[[#This Row],[Birthday 2024]]</f>
        <v>0</v>
      </c>
      <c r="H516" s="284">
        <f>WEEKDAY(tblBdays[[#This Row],[3rdTuesdayInMonth]],2)</f>
        <v>2</v>
      </c>
      <c r="I516" s="289">
        <f>LOOKUP(tblBdays[[#This Row],[Birthday 2024]],tblPeriods[Period])</f>
        <v>45326</v>
      </c>
      <c r="J516" s="316" t="b">
        <f>tblBdays[[#This Row],[Birthday 2024]] &gt;= EOMONTH(tblBdays[[#This Row],[Birthday 2024]],0) - 4</f>
        <v>0</v>
      </c>
      <c r="K516" s="317" t="b">
        <f>DAY(DATE(YEAR(tblBdays[[#This Row],[Birthday 2024]]),MONTH(tblBdays[[#This Row],[Birthday 2024]]) + 6,DAY(tblBdays[[#This Row],[Birthday 2024]]))) = DAY(tblBdays[[#This Row],[Birthday 2024]])</f>
        <v>1</v>
      </c>
    </row>
    <row r="517" spans="2:11" ht="23.25" customHeight="1">
      <c r="B517" s="61" t="s">
        <v>550</v>
      </c>
      <c r="C517" s="98">
        <v>38244</v>
      </c>
      <c r="D517" s="98">
        <f>EDATE(tblBdays[[#This Row],[Birthday]],12 * (2024 - YEAR(tblBdays[[#This Row],[Birthday]])))</f>
        <v>45549</v>
      </c>
      <c r="E517" s="282" t="b">
        <f>ISNUMBER(tblBdays[[#This Row],[Birthday 2024]])</f>
        <v>1</v>
      </c>
      <c r="F517" s="98" cm="1">
        <f t="array" ref="F5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17" s="98" t="b">
        <f>tblBdays[[#This Row],[3rdTuesdayInMonth]]=tblBdays[[#This Row],[Birthday 2024]]</f>
        <v>0</v>
      </c>
      <c r="H517" s="284">
        <f>WEEKDAY(tblBdays[[#This Row],[3rdTuesdayInMonth]],2)</f>
        <v>2</v>
      </c>
      <c r="I517" s="289">
        <f>LOOKUP(tblBdays[[#This Row],[Birthday 2024]],tblPeriods[Period])</f>
        <v>45543</v>
      </c>
      <c r="J517" s="316" t="b">
        <f>tblBdays[[#This Row],[Birthday 2024]] &gt;= EOMONTH(tblBdays[[#This Row],[Birthday 2024]],0) - 4</f>
        <v>0</v>
      </c>
      <c r="K517" s="317" t="b">
        <f>DAY(DATE(YEAR(tblBdays[[#This Row],[Birthday 2024]]),MONTH(tblBdays[[#This Row],[Birthday 2024]]) + 6,DAY(tblBdays[[#This Row],[Birthday 2024]]))) = DAY(tblBdays[[#This Row],[Birthday 2024]])</f>
        <v>1</v>
      </c>
    </row>
    <row r="518" spans="2:11" ht="23.25" customHeight="1">
      <c r="B518" s="61" t="s">
        <v>551</v>
      </c>
      <c r="C518" s="98">
        <v>38317</v>
      </c>
      <c r="D518" s="98">
        <f>EDATE(tblBdays[[#This Row],[Birthday]],12 * (2024 - YEAR(tblBdays[[#This Row],[Birthday]])))</f>
        <v>45622</v>
      </c>
      <c r="E518" s="282" t="b">
        <f>ISNUMBER(tblBdays[[#This Row],[Birthday 2024]])</f>
        <v>1</v>
      </c>
      <c r="F518" s="98" cm="1">
        <f t="array" ref="F5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18" s="98" t="b">
        <f>tblBdays[[#This Row],[3rdTuesdayInMonth]]=tblBdays[[#This Row],[Birthday 2024]]</f>
        <v>0</v>
      </c>
      <c r="H518" s="284">
        <f>WEEKDAY(tblBdays[[#This Row],[3rdTuesdayInMonth]],2)</f>
        <v>2</v>
      </c>
      <c r="I518" s="289">
        <f>LOOKUP(tblBdays[[#This Row],[Birthday 2024]],tblPeriods[Period])</f>
        <v>45620</v>
      </c>
      <c r="J518" s="316" t="b">
        <f>tblBdays[[#This Row],[Birthday 2024]] &gt;= EOMONTH(tblBdays[[#This Row],[Birthday 2024]],0) - 4</f>
        <v>1</v>
      </c>
      <c r="K518" s="317" t="b">
        <f>DAY(DATE(YEAR(tblBdays[[#This Row],[Birthday 2024]]),MONTH(tblBdays[[#This Row],[Birthday 2024]]) + 6,DAY(tblBdays[[#This Row],[Birthday 2024]]))) = DAY(tblBdays[[#This Row],[Birthday 2024]])</f>
        <v>1</v>
      </c>
    </row>
    <row r="519" spans="2:11" ht="23.25" customHeight="1">
      <c r="B519" s="61" t="s">
        <v>552</v>
      </c>
      <c r="C519" s="98">
        <v>38306</v>
      </c>
      <c r="D519" s="98">
        <f>EDATE(tblBdays[[#This Row],[Birthday]],12 * (2024 - YEAR(tblBdays[[#This Row],[Birthday]])))</f>
        <v>45611</v>
      </c>
      <c r="E519" s="282" t="b">
        <f>ISNUMBER(tblBdays[[#This Row],[Birthday 2024]])</f>
        <v>1</v>
      </c>
      <c r="F519" s="98" cm="1">
        <f t="array" ref="F5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19" s="98" t="b">
        <f>tblBdays[[#This Row],[3rdTuesdayInMonth]]=tblBdays[[#This Row],[Birthday 2024]]</f>
        <v>0</v>
      </c>
      <c r="H519" s="284">
        <f>WEEKDAY(tblBdays[[#This Row],[3rdTuesdayInMonth]],2)</f>
        <v>2</v>
      </c>
      <c r="I519" s="289">
        <f>LOOKUP(tblBdays[[#This Row],[Birthday 2024]],tblPeriods[Period])</f>
        <v>45606</v>
      </c>
      <c r="J519" s="316" t="b">
        <f>tblBdays[[#This Row],[Birthday 2024]] &gt;= EOMONTH(tblBdays[[#This Row],[Birthday 2024]],0) - 4</f>
        <v>0</v>
      </c>
      <c r="K519" s="317" t="b">
        <f>DAY(DATE(YEAR(tblBdays[[#This Row],[Birthday 2024]]),MONTH(tblBdays[[#This Row],[Birthday 2024]]) + 6,DAY(tblBdays[[#This Row],[Birthday 2024]]))) = DAY(tblBdays[[#This Row],[Birthday 2024]])</f>
        <v>1</v>
      </c>
    </row>
    <row r="520" spans="2:11" ht="23.25" customHeight="1">
      <c r="B520" s="61" t="s">
        <v>553</v>
      </c>
      <c r="C520" s="98">
        <v>37665</v>
      </c>
      <c r="D520" s="98">
        <f>EDATE(tblBdays[[#This Row],[Birthday]],12 * (2024 - YEAR(tblBdays[[#This Row],[Birthday]])))</f>
        <v>45335</v>
      </c>
      <c r="E520" s="282" t="b">
        <f>ISNUMBER(tblBdays[[#This Row],[Birthday 2024]])</f>
        <v>1</v>
      </c>
      <c r="F520" s="98" cm="1">
        <f t="array" ref="F5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20" s="98" t="b">
        <f>tblBdays[[#This Row],[3rdTuesdayInMonth]]=tblBdays[[#This Row],[Birthday 2024]]</f>
        <v>0</v>
      </c>
      <c r="H520" s="284">
        <f>WEEKDAY(tblBdays[[#This Row],[3rdTuesdayInMonth]],2)</f>
        <v>2</v>
      </c>
      <c r="I520" s="289">
        <f>LOOKUP(tblBdays[[#This Row],[Birthday 2024]],tblPeriods[Period])</f>
        <v>45333</v>
      </c>
      <c r="J520" s="316" t="b">
        <f>tblBdays[[#This Row],[Birthday 2024]] &gt;= EOMONTH(tblBdays[[#This Row],[Birthday 2024]],0) - 4</f>
        <v>0</v>
      </c>
      <c r="K520" s="317" t="b">
        <f>DAY(DATE(YEAR(tblBdays[[#This Row],[Birthday 2024]]),MONTH(tblBdays[[#This Row],[Birthday 2024]]) + 6,DAY(tblBdays[[#This Row],[Birthday 2024]]))) = DAY(tblBdays[[#This Row],[Birthday 2024]])</f>
        <v>1</v>
      </c>
    </row>
    <row r="521" spans="2:11" ht="23.25" customHeight="1">
      <c r="B521" s="61" t="s">
        <v>554</v>
      </c>
      <c r="C521" s="98">
        <v>38343</v>
      </c>
      <c r="D521" s="98">
        <f>EDATE(tblBdays[[#This Row],[Birthday]],12 * (2024 - YEAR(tblBdays[[#This Row],[Birthday]])))</f>
        <v>45648</v>
      </c>
      <c r="E521" s="282" t="b">
        <f>ISNUMBER(tblBdays[[#This Row],[Birthday 2024]])</f>
        <v>1</v>
      </c>
      <c r="F521" s="98" cm="1">
        <f t="array" ref="F5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21" s="98" t="b">
        <f>tblBdays[[#This Row],[3rdTuesdayInMonth]]=tblBdays[[#This Row],[Birthday 2024]]</f>
        <v>0</v>
      </c>
      <c r="H521" s="284">
        <f>WEEKDAY(tblBdays[[#This Row],[3rdTuesdayInMonth]],2)</f>
        <v>2</v>
      </c>
      <c r="I521" s="289">
        <f>LOOKUP(tblBdays[[#This Row],[Birthday 2024]],tblPeriods[Period])</f>
        <v>45648</v>
      </c>
      <c r="J521" s="316" t="b">
        <f>tblBdays[[#This Row],[Birthday 2024]] &gt;= EOMONTH(tblBdays[[#This Row],[Birthday 2024]],0) - 4</f>
        <v>0</v>
      </c>
      <c r="K521" s="317" t="b">
        <f>DAY(DATE(YEAR(tblBdays[[#This Row],[Birthday 2024]]),MONTH(tblBdays[[#This Row],[Birthday 2024]]) + 6,DAY(tblBdays[[#This Row],[Birthday 2024]]))) = DAY(tblBdays[[#This Row],[Birthday 2024]])</f>
        <v>1</v>
      </c>
    </row>
    <row r="522" spans="2:11" ht="23.25" customHeight="1">
      <c r="B522" s="61" t="s">
        <v>555</v>
      </c>
      <c r="C522" s="98">
        <v>37712</v>
      </c>
      <c r="D522" s="98">
        <f>EDATE(tblBdays[[#This Row],[Birthday]],12 * (2024 - YEAR(tblBdays[[#This Row],[Birthday]])))</f>
        <v>45383</v>
      </c>
      <c r="E522" s="282" t="b">
        <f>ISNUMBER(tblBdays[[#This Row],[Birthday 2024]])</f>
        <v>1</v>
      </c>
      <c r="F522" s="98" cm="1">
        <f t="array" ref="F5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522" s="98" t="b">
        <f>tblBdays[[#This Row],[3rdTuesdayInMonth]]=tblBdays[[#This Row],[Birthday 2024]]</f>
        <v>0</v>
      </c>
      <c r="H522" s="284">
        <f>WEEKDAY(tblBdays[[#This Row],[3rdTuesdayInMonth]],2)</f>
        <v>2</v>
      </c>
      <c r="I522" s="289">
        <f>LOOKUP(tblBdays[[#This Row],[Birthday 2024]],tblPeriods[Period])</f>
        <v>45382</v>
      </c>
      <c r="J522" s="316" t="b">
        <f>tblBdays[[#This Row],[Birthday 2024]] &gt;= EOMONTH(tblBdays[[#This Row],[Birthday 2024]],0) - 4</f>
        <v>0</v>
      </c>
      <c r="K522" s="317" t="b">
        <f>DAY(DATE(YEAR(tblBdays[[#This Row],[Birthday 2024]]),MONTH(tblBdays[[#This Row],[Birthday 2024]]) + 6,DAY(tblBdays[[#This Row],[Birthday 2024]]))) = DAY(tblBdays[[#This Row],[Birthday 2024]])</f>
        <v>1</v>
      </c>
    </row>
    <row r="523" spans="2:11" ht="23.25" customHeight="1">
      <c r="B523" s="61" t="s">
        <v>556</v>
      </c>
      <c r="C523" s="98">
        <v>37956</v>
      </c>
      <c r="D523" s="98">
        <f>EDATE(tblBdays[[#This Row],[Birthday]],12 * (2024 - YEAR(tblBdays[[#This Row],[Birthday]])))</f>
        <v>45627</v>
      </c>
      <c r="E523" s="282" t="b">
        <f>ISNUMBER(tblBdays[[#This Row],[Birthday 2024]])</f>
        <v>1</v>
      </c>
      <c r="F523" s="98" cm="1">
        <f t="array" ref="F5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23" s="98" t="b">
        <f>tblBdays[[#This Row],[3rdTuesdayInMonth]]=tblBdays[[#This Row],[Birthday 2024]]</f>
        <v>0</v>
      </c>
      <c r="H523" s="284">
        <f>WEEKDAY(tblBdays[[#This Row],[3rdTuesdayInMonth]],2)</f>
        <v>2</v>
      </c>
      <c r="I523" s="289">
        <f>LOOKUP(tblBdays[[#This Row],[Birthday 2024]],tblPeriods[Period])</f>
        <v>45627</v>
      </c>
      <c r="J523" s="316" t="b">
        <f>tblBdays[[#This Row],[Birthday 2024]] &gt;= EOMONTH(tblBdays[[#This Row],[Birthday 2024]],0) - 4</f>
        <v>0</v>
      </c>
      <c r="K523" s="317" t="b">
        <f>DAY(DATE(YEAR(tblBdays[[#This Row],[Birthday 2024]]),MONTH(tblBdays[[#This Row],[Birthday 2024]]) + 6,DAY(tblBdays[[#This Row],[Birthday 2024]]))) = DAY(tblBdays[[#This Row],[Birthday 2024]])</f>
        <v>1</v>
      </c>
    </row>
    <row r="524" spans="2:11" ht="23.25" customHeight="1">
      <c r="B524" s="61" t="s">
        <v>557</v>
      </c>
      <c r="C524" s="98">
        <v>37917</v>
      </c>
      <c r="D524" s="98">
        <f>EDATE(tblBdays[[#This Row],[Birthday]],12 * (2024 - YEAR(tblBdays[[#This Row],[Birthday]])))</f>
        <v>45588</v>
      </c>
      <c r="E524" s="282" t="b">
        <f>ISNUMBER(tblBdays[[#This Row],[Birthday 2024]])</f>
        <v>1</v>
      </c>
      <c r="F524" s="98" cm="1">
        <f t="array" ref="F5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24" s="98" t="b">
        <f>tblBdays[[#This Row],[3rdTuesdayInMonth]]=tblBdays[[#This Row],[Birthday 2024]]</f>
        <v>0</v>
      </c>
      <c r="H524" s="284">
        <f>WEEKDAY(tblBdays[[#This Row],[3rdTuesdayInMonth]],2)</f>
        <v>2</v>
      </c>
      <c r="I524" s="289">
        <f>LOOKUP(tblBdays[[#This Row],[Birthday 2024]],tblPeriods[Period])</f>
        <v>45585</v>
      </c>
      <c r="J524" s="316" t="b">
        <f>tblBdays[[#This Row],[Birthday 2024]] &gt;= EOMONTH(tblBdays[[#This Row],[Birthday 2024]],0) - 4</f>
        <v>0</v>
      </c>
      <c r="K524" s="317" t="b">
        <f>DAY(DATE(YEAR(tblBdays[[#This Row],[Birthday 2024]]),MONTH(tblBdays[[#This Row],[Birthday 2024]]) + 6,DAY(tblBdays[[#This Row],[Birthday 2024]]))) = DAY(tblBdays[[#This Row],[Birthday 2024]])</f>
        <v>1</v>
      </c>
    </row>
    <row r="525" spans="2:11" ht="23.25" customHeight="1">
      <c r="B525" s="61" t="s">
        <v>558</v>
      </c>
      <c r="C525" s="98">
        <v>37205</v>
      </c>
      <c r="D525" s="98">
        <f>EDATE(tblBdays[[#This Row],[Birthday]],12 * (2024 - YEAR(tblBdays[[#This Row],[Birthday]])))</f>
        <v>45606</v>
      </c>
      <c r="E525" s="282" t="b">
        <f>ISNUMBER(tblBdays[[#This Row],[Birthday 2024]])</f>
        <v>1</v>
      </c>
      <c r="F525" s="98" cm="1">
        <f t="array" ref="F5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25" s="98" t="b">
        <f>tblBdays[[#This Row],[3rdTuesdayInMonth]]=tblBdays[[#This Row],[Birthday 2024]]</f>
        <v>0</v>
      </c>
      <c r="H525" s="284">
        <f>WEEKDAY(tblBdays[[#This Row],[3rdTuesdayInMonth]],2)</f>
        <v>2</v>
      </c>
      <c r="I525" s="289">
        <f>LOOKUP(tblBdays[[#This Row],[Birthday 2024]],tblPeriods[Period])</f>
        <v>45606</v>
      </c>
      <c r="J525" s="316" t="b">
        <f>tblBdays[[#This Row],[Birthday 2024]] &gt;= EOMONTH(tblBdays[[#This Row],[Birthday 2024]],0) - 4</f>
        <v>0</v>
      </c>
      <c r="K525" s="317" t="b">
        <f>DAY(DATE(YEAR(tblBdays[[#This Row],[Birthday 2024]]),MONTH(tblBdays[[#This Row],[Birthday 2024]]) + 6,DAY(tblBdays[[#This Row],[Birthday 2024]]))) = DAY(tblBdays[[#This Row],[Birthday 2024]])</f>
        <v>1</v>
      </c>
    </row>
    <row r="526" spans="2:11" ht="23.25" customHeight="1">
      <c r="B526" s="61" t="s">
        <v>559</v>
      </c>
      <c r="C526" s="98">
        <v>39115</v>
      </c>
      <c r="D526" s="98">
        <f>EDATE(tblBdays[[#This Row],[Birthday]],12 * (2024 - YEAR(tblBdays[[#This Row],[Birthday]])))</f>
        <v>45324</v>
      </c>
      <c r="E526" s="282" t="b">
        <f>ISNUMBER(tblBdays[[#This Row],[Birthday 2024]])</f>
        <v>1</v>
      </c>
      <c r="F526" s="98" cm="1">
        <f t="array" ref="F5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26" s="98" t="b">
        <f>tblBdays[[#This Row],[3rdTuesdayInMonth]]=tblBdays[[#This Row],[Birthday 2024]]</f>
        <v>0</v>
      </c>
      <c r="H526" s="284">
        <f>WEEKDAY(tblBdays[[#This Row],[3rdTuesdayInMonth]],2)</f>
        <v>2</v>
      </c>
      <c r="I526" s="289">
        <f>LOOKUP(tblBdays[[#This Row],[Birthday 2024]],tblPeriods[Period])</f>
        <v>45319</v>
      </c>
      <c r="J526" s="316" t="b">
        <f>tblBdays[[#This Row],[Birthday 2024]] &gt;= EOMONTH(tblBdays[[#This Row],[Birthday 2024]],0) - 4</f>
        <v>0</v>
      </c>
      <c r="K526" s="317" t="b">
        <f>DAY(DATE(YEAR(tblBdays[[#This Row],[Birthday 2024]]),MONTH(tblBdays[[#This Row],[Birthday 2024]]) + 6,DAY(tblBdays[[#This Row],[Birthday 2024]]))) = DAY(tblBdays[[#This Row],[Birthday 2024]])</f>
        <v>1</v>
      </c>
    </row>
    <row r="527" spans="2:11" ht="23.25" customHeight="1">
      <c r="B527" s="61" t="s">
        <v>560</v>
      </c>
      <c r="C527" s="98">
        <v>37676</v>
      </c>
      <c r="D527" s="98">
        <f>EDATE(tblBdays[[#This Row],[Birthday]],12 * (2024 - YEAR(tblBdays[[#This Row],[Birthday]])))</f>
        <v>45346</v>
      </c>
      <c r="E527" s="282" t="b">
        <f>ISNUMBER(tblBdays[[#This Row],[Birthday 2024]])</f>
        <v>1</v>
      </c>
      <c r="F527" s="98" cm="1">
        <f t="array" ref="F5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27" s="98" t="b">
        <f>tblBdays[[#This Row],[3rdTuesdayInMonth]]=tblBdays[[#This Row],[Birthday 2024]]</f>
        <v>0</v>
      </c>
      <c r="H527" s="284">
        <f>WEEKDAY(tblBdays[[#This Row],[3rdTuesdayInMonth]],2)</f>
        <v>2</v>
      </c>
      <c r="I527" s="289">
        <f>LOOKUP(tblBdays[[#This Row],[Birthday 2024]],tblPeriods[Period])</f>
        <v>45340</v>
      </c>
      <c r="J527" s="316" t="b">
        <f>tblBdays[[#This Row],[Birthday 2024]] &gt;= EOMONTH(tblBdays[[#This Row],[Birthday 2024]],0) - 4</f>
        <v>0</v>
      </c>
      <c r="K527" s="317" t="b">
        <f>DAY(DATE(YEAR(tblBdays[[#This Row],[Birthday 2024]]),MONTH(tblBdays[[#This Row],[Birthday 2024]]) + 6,DAY(tblBdays[[#This Row],[Birthday 2024]]))) = DAY(tblBdays[[#This Row],[Birthday 2024]])</f>
        <v>1</v>
      </c>
    </row>
    <row r="528" spans="2:11" ht="23.25" customHeight="1">
      <c r="B528" s="61" t="s">
        <v>561</v>
      </c>
      <c r="C528" s="98">
        <v>38346</v>
      </c>
      <c r="D528" s="98">
        <f>EDATE(tblBdays[[#This Row],[Birthday]],12 * (2024 - YEAR(tblBdays[[#This Row],[Birthday]])))</f>
        <v>45651</v>
      </c>
      <c r="E528" s="282" t="b">
        <f>ISNUMBER(tblBdays[[#This Row],[Birthday 2024]])</f>
        <v>1</v>
      </c>
      <c r="F528" s="98" cm="1">
        <f t="array" ref="F5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28" s="98" t="b">
        <f>tblBdays[[#This Row],[3rdTuesdayInMonth]]=tblBdays[[#This Row],[Birthday 2024]]</f>
        <v>0</v>
      </c>
      <c r="H528" s="284">
        <f>WEEKDAY(tblBdays[[#This Row],[3rdTuesdayInMonth]],2)</f>
        <v>2</v>
      </c>
      <c r="I528" s="289">
        <f>LOOKUP(tblBdays[[#This Row],[Birthday 2024]],tblPeriods[Period])</f>
        <v>45648</v>
      </c>
      <c r="J528" s="316" t="b">
        <f>tblBdays[[#This Row],[Birthday 2024]] &gt;= EOMONTH(tblBdays[[#This Row],[Birthday 2024]],0) - 4</f>
        <v>0</v>
      </c>
      <c r="K528" s="317" t="b">
        <f>DAY(DATE(YEAR(tblBdays[[#This Row],[Birthday 2024]]),MONTH(tblBdays[[#This Row],[Birthday 2024]]) + 6,DAY(tblBdays[[#This Row],[Birthday 2024]]))) = DAY(tblBdays[[#This Row],[Birthday 2024]])</f>
        <v>1</v>
      </c>
    </row>
    <row r="529" spans="2:11" ht="23.25" customHeight="1">
      <c r="B529" s="61" t="s">
        <v>562</v>
      </c>
      <c r="C529" s="98">
        <v>37321</v>
      </c>
      <c r="D529" s="98">
        <f>EDATE(tblBdays[[#This Row],[Birthday]],12 * (2024 - YEAR(tblBdays[[#This Row],[Birthday]])))</f>
        <v>45357</v>
      </c>
      <c r="E529" s="282" t="b">
        <f>ISNUMBER(tblBdays[[#This Row],[Birthday 2024]])</f>
        <v>1</v>
      </c>
      <c r="F529" s="98" cm="1">
        <f t="array" ref="F5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29" s="98" t="b">
        <f>tblBdays[[#This Row],[3rdTuesdayInMonth]]=tblBdays[[#This Row],[Birthday 2024]]</f>
        <v>0</v>
      </c>
      <c r="H529" s="284">
        <f>WEEKDAY(tblBdays[[#This Row],[3rdTuesdayInMonth]],2)</f>
        <v>2</v>
      </c>
      <c r="I529" s="289">
        <f>LOOKUP(tblBdays[[#This Row],[Birthday 2024]],tblPeriods[Period])</f>
        <v>45354</v>
      </c>
      <c r="J529" s="316" t="b">
        <f>tblBdays[[#This Row],[Birthday 2024]] &gt;= EOMONTH(tblBdays[[#This Row],[Birthday 2024]],0) - 4</f>
        <v>0</v>
      </c>
      <c r="K529" s="317" t="b">
        <f>DAY(DATE(YEAR(tblBdays[[#This Row],[Birthday 2024]]),MONTH(tblBdays[[#This Row],[Birthday 2024]]) + 6,DAY(tblBdays[[#This Row],[Birthday 2024]]))) = DAY(tblBdays[[#This Row],[Birthday 2024]])</f>
        <v>1</v>
      </c>
    </row>
    <row r="530" spans="2:11" ht="23.25" customHeight="1">
      <c r="B530" s="61" t="s">
        <v>563</v>
      </c>
      <c r="C530" s="98">
        <v>38149</v>
      </c>
      <c r="D530" s="98">
        <f>EDATE(tblBdays[[#This Row],[Birthday]],12 * (2024 - YEAR(tblBdays[[#This Row],[Birthday]])))</f>
        <v>45454</v>
      </c>
      <c r="E530" s="282" t="b">
        <f>ISNUMBER(tblBdays[[#This Row],[Birthday 2024]])</f>
        <v>1</v>
      </c>
      <c r="F530" s="98" cm="1">
        <f t="array" ref="F5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30" s="98" t="b">
        <f>tblBdays[[#This Row],[3rdTuesdayInMonth]]=tblBdays[[#This Row],[Birthday 2024]]</f>
        <v>0</v>
      </c>
      <c r="H530" s="284">
        <f>WEEKDAY(tblBdays[[#This Row],[3rdTuesdayInMonth]],2)</f>
        <v>2</v>
      </c>
      <c r="I530" s="289">
        <f>LOOKUP(tblBdays[[#This Row],[Birthday 2024]],tblPeriods[Period])</f>
        <v>45452</v>
      </c>
      <c r="J530" s="316" t="b">
        <f>tblBdays[[#This Row],[Birthday 2024]] &gt;= EOMONTH(tblBdays[[#This Row],[Birthday 2024]],0) - 4</f>
        <v>0</v>
      </c>
      <c r="K530" s="317" t="b">
        <f>DAY(DATE(YEAR(tblBdays[[#This Row],[Birthday 2024]]),MONTH(tblBdays[[#This Row],[Birthday 2024]]) + 6,DAY(tblBdays[[#This Row],[Birthday 2024]]))) = DAY(tblBdays[[#This Row],[Birthday 2024]])</f>
        <v>1</v>
      </c>
    </row>
    <row r="531" spans="2:11" ht="23.25" customHeight="1">
      <c r="B531" s="61" t="s">
        <v>564</v>
      </c>
      <c r="C531" s="98">
        <v>37819</v>
      </c>
      <c r="D531" s="98">
        <f>EDATE(tblBdays[[#This Row],[Birthday]],12 * (2024 - YEAR(tblBdays[[#This Row],[Birthday]])))</f>
        <v>45490</v>
      </c>
      <c r="E531" s="282" t="b">
        <f>ISNUMBER(tblBdays[[#This Row],[Birthday 2024]])</f>
        <v>1</v>
      </c>
      <c r="F531" s="98" cm="1">
        <f t="array" ref="F5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31" s="98" t="b">
        <f>tblBdays[[#This Row],[3rdTuesdayInMonth]]=tblBdays[[#This Row],[Birthday 2024]]</f>
        <v>0</v>
      </c>
      <c r="H531" s="284">
        <f>WEEKDAY(tblBdays[[#This Row],[3rdTuesdayInMonth]],2)</f>
        <v>2</v>
      </c>
      <c r="I531" s="289">
        <f>LOOKUP(tblBdays[[#This Row],[Birthday 2024]],tblPeriods[Period])</f>
        <v>45487</v>
      </c>
      <c r="J531" s="316" t="b">
        <f>tblBdays[[#This Row],[Birthday 2024]] &gt;= EOMONTH(tblBdays[[#This Row],[Birthday 2024]],0) - 4</f>
        <v>0</v>
      </c>
      <c r="K531" s="317" t="b">
        <f>DAY(DATE(YEAR(tblBdays[[#This Row],[Birthday 2024]]),MONTH(tblBdays[[#This Row],[Birthday 2024]]) + 6,DAY(tblBdays[[#This Row],[Birthday 2024]]))) = DAY(tblBdays[[#This Row],[Birthday 2024]])</f>
        <v>1</v>
      </c>
    </row>
    <row r="532" spans="2:11" ht="23.25" customHeight="1">
      <c r="B532" s="61" t="s">
        <v>565</v>
      </c>
      <c r="C532" s="98">
        <v>37110</v>
      </c>
      <c r="D532" s="98">
        <f>EDATE(tblBdays[[#This Row],[Birthday]],12 * (2024 - YEAR(tblBdays[[#This Row],[Birthday]])))</f>
        <v>45511</v>
      </c>
      <c r="E532" s="282" t="b">
        <f>ISNUMBER(tblBdays[[#This Row],[Birthday 2024]])</f>
        <v>1</v>
      </c>
      <c r="F532" s="98" cm="1">
        <f t="array" ref="F5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532" s="98" t="b">
        <f>tblBdays[[#This Row],[3rdTuesdayInMonth]]=tblBdays[[#This Row],[Birthday 2024]]</f>
        <v>0</v>
      </c>
      <c r="H532" s="284">
        <f>WEEKDAY(tblBdays[[#This Row],[3rdTuesdayInMonth]],2)</f>
        <v>2</v>
      </c>
      <c r="I532" s="289">
        <f>LOOKUP(tblBdays[[#This Row],[Birthday 2024]],tblPeriods[Period])</f>
        <v>45508</v>
      </c>
      <c r="J532" s="316" t="b">
        <f>tblBdays[[#This Row],[Birthday 2024]] &gt;= EOMONTH(tblBdays[[#This Row],[Birthday 2024]],0) - 4</f>
        <v>0</v>
      </c>
      <c r="K532" s="317" t="b">
        <f>DAY(DATE(YEAR(tblBdays[[#This Row],[Birthday 2024]]),MONTH(tblBdays[[#This Row],[Birthday 2024]]) + 6,DAY(tblBdays[[#This Row],[Birthday 2024]]))) = DAY(tblBdays[[#This Row],[Birthday 2024]])</f>
        <v>1</v>
      </c>
    </row>
    <row r="533" spans="2:11" ht="23.25" customHeight="1">
      <c r="B533" s="61" t="s">
        <v>566</v>
      </c>
      <c r="C533" s="98">
        <v>37402</v>
      </c>
      <c r="D533" s="98">
        <f>EDATE(tblBdays[[#This Row],[Birthday]],12 * (2024 - YEAR(tblBdays[[#This Row],[Birthday]])))</f>
        <v>45438</v>
      </c>
      <c r="E533" s="282" t="b">
        <f>ISNUMBER(tblBdays[[#This Row],[Birthday 2024]])</f>
        <v>1</v>
      </c>
      <c r="F533" s="98" cm="1">
        <f t="array" ref="F5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33" s="98" t="b">
        <f>tblBdays[[#This Row],[3rdTuesdayInMonth]]=tblBdays[[#This Row],[Birthday 2024]]</f>
        <v>0</v>
      </c>
      <c r="H533" s="284">
        <f>WEEKDAY(tblBdays[[#This Row],[3rdTuesdayInMonth]],2)</f>
        <v>2</v>
      </c>
      <c r="I533" s="289">
        <f>LOOKUP(tblBdays[[#This Row],[Birthday 2024]],tblPeriods[Period])</f>
        <v>45438</v>
      </c>
      <c r="J533" s="316" t="b">
        <f>tblBdays[[#This Row],[Birthday 2024]] &gt;= EOMONTH(tblBdays[[#This Row],[Birthday 2024]],0) - 4</f>
        <v>0</v>
      </c>
      <c r="K533" s="317" t="b">
        <f>DAY(DATE(YEAR(tblBdays[[#This Row],[Birthday 2024]]),MONTH(tblBdays[[#This Row],[Birthday 2024]]) + 6,DAY(tblBdays[[#This Row],[Birthday 2024]]))) = DAY(tblBdays[[#This Row],[Birthday 2024]])</f>
        <v>1</v>
      </c>
    </row>
    <row r="534" spans="2:11" ht="23.25" customHeight="1">
      <c r="B534" s="61" t="s">
        <v>567</v>
      </c>
      <c r="C534" s="98">
        <v>37133</v>
      </c>
      <c r="D534" s="98">
        <f>EDATE(tblBdays[[#This Row],[Birthday]],12 * (2024 - YEAR(tblBdays[[#This Row],[Birthday]])))</f>
        <v>45534</v>
      </c>
      <c r="E534" s="282" t="b">
        <f>ISNUMBER(tblBdays[[#This Row],[Birthday 2024]])</f>
        <v>1</v>
      </c>
      <c r="F534" s="98" cm="1">
        <f t="array" ref="F5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534" s="98" t="b">
        <f>tblBdays[[#This Row],[3rdTuesdayInMonth]]=tblBdays[[#This Row],[Birthday 2024]]</f>
        <v>0</v>
      </c>
      <c r="H534" s="284">
        <f>WEEKDAY(tblBdays[[#This Row],[3rdTuesdayInMonth]],2)</f>
        <v>2</v>
      </c>
      <c r="I534" s="289">
        <f>LOOKUP(tblBdays[[#This Row],[Birthday 2024]],tblPeriods[Period])</f>
        <v>45529</v>
      </c>
      <c r="J534" s="316" t="b">
        <f>tblBdays[[#This Row],[Birthday 2024]] &gt;= EOMONTH(tblBdays[[#This Row],[Birthday 2024]],0) - 4</f>
        <v>1</v>
      </c>
      <c r="K534" s="317" t="b">
        <f>DAY(DATE(YEAR(tblBdays[[#This Row],[Birthday 2024]]),MONTH(tblBdays[[#This Row],[Birthday 2024]]) + 6,DAY(tblBdays[[#This Row],[Birthday 2024]]))) = DAY(tblBdays[[#This Row],[Birthday 2024]])</f>
        <v>0</v>
      </c>
    </row>
    <row r="535" spans="2:11" ht="23.25" customHeight="1">
      <c r="B535" s="61" t="s">
        <v>568</v>
      </c>
      <c r="C535" s="98">
        <v>37696</v>
      </c>
      <c r="D535" s="98">
        <f>EDATE(tblBdays[[#This Row],[Birthday]],12 * (2024 - YEAR(tblBdays[[#This Row],[Birthday]])))</f>
        <v>45367</v>
      </c>
      <c r="E535" s="282" t="b">
        <f>ISNUMBER(tblBdays[[#This Row],[Birthday 2024]])</f>
        <v>1</v>
      </c>
      <c r="F535" s="98" cm="1">
        <f t="array" ref="F5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35" s="98" t="b">
        <f>tblBdays[[#This Row],[3rdTuesdayInMonth]]=tblBdays[[#This Row],[Birthday 2024]]</f>
        <v>0</v>
      </c>
      <c r="H535" s="284">
        <f>WEEKDAY(tblBdays[[#This Row],[3rdTuesdayInMonth]],2)</f>
        <v>2</v>
      </c>
      <c r="I535" s="289">
        <f>LOOKUP(tblBdays[[#This Row],[Birthday 2024]],tblPeriods[Period])</f>
        <v>45361</v>
      </c>
      <c r="J535" s="316" t="b">
        <f>tblBdays[[#This Row],[Birthday 2024]] &gt;= EOMONTH(tblBdays[[#This Row],[Birthday 2024]],0) - 4</f>
        <v>0</v>
      </c>
      <c r="K535" s="317" t="b">
        <f>DAY(DATE(YEAR(tblBdays[[#This Row],[Birthday 2024]]),MONTH(tblBdays[[#This Row],[Birthday 2024]]) + 6,DAY(tblBdays[[#This Row],[Birthday 2024]]))) = DAY(tblBdays[[#This Row],[Birthday 2024]])</f>
        <v>1</v>
      </c>
    </row>
    <row r="536" spans="2:11" ht="23.25" customHeight="1">
      <c r="B536" s="61" t="s">
        <v>569</v>
      </c>
      <c r="C536" s="98">
        <v>37937</v>
      </c>
      <c r="D536" s="98">
        <f>EDATE(tblBdays[[#This Row],[Birthday]],12 * (2024 - YEAR(tblBdays[[#This Row],[Birthday]])))</f>
        <v>45608</v>
      </c>
      <c r="E536" s="282" t="b">
        <f>ISNUMBER(tblBdays[[#This Row],[Birthday 2024]])</f>
        <v>1</v>
      </c>
      <c r="F536" s="98" cm="1">
        <f t="array" ref="F5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36" s="98" t="b">
        <f>tblBdays[[#This Row],[3rdTuesdayInMonth]]=tblBdays[[#This Row],[Birthday 2024]]</f>
        <v>0</v>
      </c>
      <c r="H536" s="284">
        <f>WEEKDAY(tblBdays[[#This Row],[3rdTuesdayInMonth]],2)</f>
        <v>2</v>
      </c>
      <c r="I536" s="289">
        <f>LOOKUP(tblBdays[[#This Row],[Birthday 2024]],tblPeriods[Period])</f>
        <v>45606</v>
      </c>
      <c r="J536" s="316" t="b">
        <f>tblBdays[[#This Row],[Birthday 2024]] &gt;= EOMONTH(tblBdays[[#This Row],[Birthday 2024]],0) - 4</f>
        <v>0</v>
      </c>
      <c r="K536" s="317" t="b">
        <f>DAY(DATE(YEAR(tblBdays[[#This Row],[Birthday 2024]]),MONTH(tblBdays[[#This Row],[Birthday 2024]]) + 6,DAY(tblBdays[[#This Row],[Birthday 2024]]))) = DAY(tblBdays[[#This Row],[Birthday 2024]])</f>
        <v>1</v>
      </c>
    </row>
    <row r="537" spans="2:11" ht="23.25" customHeight="1">
      <c r="B537" s="61" t="s">
        <v>570</v>
      </c>
      <c r="C537" s="98">
        <v>37879</v>
      </c>
      <c r="D537" s="98">
        <f>EDATE(tblBdays[[#This Row],[Birthday]],12 * (2024 - YEAR(tblBdays[[#This Row],[Birthday]])))</f>
        <v>45550</v>
      </c>
      <c r="E537" s="282" t="b">
        <f>ISNUMBER(tblBdays[[#This Row],[Birthday 2024]])</f>
        <v>1</v>
      </c>
      <c r="F537" s="98" cm="1">
        <f t="array" ref="F5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37" s="98" t="b">
        <f>tblBdays[[#This Row],[3rdTuesdayInMonth]]=tblBdays[[#This Row],[Birthday 2024]]</f>
        <v>0</v>
      </c>
      <c r="H537" s="284">
        <f>WEEKDAY(tblBdays[[#This Row],[3rdTuesdayInMonth]],2)</f>
        <v>2</v>
      </c>
      <c r="I537" s="289">
        <f>LOOKUP(tblBdays[[#This Row],[Birthday 2024]],tblPeriods[Period])</f>
        <v>45550</v>
      </c>
      <c r="J537" s="316" t="b">
        <f>tblBdays[[#This Row],[Birthday 2024]] &gt;= EOMONTH(tblBdays[[#This Row],[Birthday 2024]],0) - 4</f>
        <v>0</v>
      </c>
      <c r="K537" s="317" t="b">
        <f>DAY(DATE(YEAR(tblBdays[[#This Row],[Birthday 2024]]),MONTH(tblBdays[[#This Row],[Birthday 2024]]) + 6,DAY(tblBdays[[#This Row],[Birthday 2024]]))) = DAY(tblBdays[[#This Row],[Birthday 2024]])</f>
        <v>1</v>
      </c>
    </row>
    <row r="538" spans="2:11" ht="23.25" customHeight="1">
      <c r="B538" s="61" t="s">
        <v>571</v>
      </c>
      <c r="C538" s="98">
        <v>37881</v>
      </c>
      <c r="D538" s="98">
        <f>EDATE(tblBdays[[#This Row],[Birthday]],12 * (2024 - YEAR(tblBdays[[#This Row],[Birthday]])))</f>
        <v>45552</v>
      </c>
      <c r="E538" s="282" t="b">
        <f>ISNUMBER(tblBdays[[#This Row],[Birthday 2024]])</f>
        <v>1</v>
      </c>
      <c r="F538" s="98" cm="1">
        <f t="array" ref="F5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38" s="98" t="b">
        <f>tblBdays[[#This Row],[3rdTuesdayInMonth]]=tblBdays[[#This Row],[Birthday 2024]]</f>
        <v>1</v>
      </c>
      <c r="H538" s="284">
        <f>WEEKDAY(tblBdays[[#This Row],[3rdTuesdayInMonth]],2)</f>
        <v>2</v>
      </c>
      <c r="I538" s="289">
        <f>LOOKUP(tblBdays[[#This Row],[Birthday 2024]],tblPeriods[Period])</f>
        <v>45550</v>
      </c>
      <c r="J538" s="316" t="b">
        <f>tblBdays[[#This Row],[Birthday 2024]] &gt;= EOMONTH(tblBdays[[#This Row],[Birthday 2024]],0) - 4</f>
        <v>0</v>
      </c>
      <c r="K538" s="317" t="b">
        <f>DAY(DATE(YEAR(tblBdays[[#This Row],[Birthday 2024]]),MONTH(tblBdays[[#This Row],[Birthday 2024]]) + 6,DAY(tblBdays[[#This Row],[Birthday 2024]]))) = DAY(tblBdays[[#This Row],[Birthday 2024]])</f>
        <v>1</v>
      </c>
    </row>
    <row r="539" spans="2:11" ht="23.25" customHeight="1">
      <c r="B539" s="61" t="s">
        <v>572</v>
      </c>
      <c r="C539" s="98">
        <v>37458</v>
      </c>
      <c r="D539" s="98">
        <f>EDATE(tblBdays[[#This Row],[Birthday]],12 * (2024 - YEAR(tblBdays[[#This Row],[Birthday]])))</f>
        <v>45494</v>
      </c>
      <c r="E539" s="282" t="b">
        <f>ISNUMBER(tblBdays[[#This Row],[Birthday 2024]])</f>
        <v>1</v>
      </c>
      <c r="F539" s="98" cm="1">
        <f t="array" ref="F5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39" s="98" t="b">
        <f>tblBdays[[#This Row],[3rdTuesdayInMonth]]=tblBdays[[#This Row],[Birthday 2024]]</f>
        <v>0</v>
      </c>
      <c r="H539" s="284">
        <f>WEEKDAY(tblBdays[[#This Row],[3rdTuesdayInMonth]],2)</f>
        <v>2</v>
      </c>
      <c r="I539" s="289">
        <f>LOOKUP(tblBdays[[#This Row],[Birthday 2024]],tblPeriods[Period])</f>
        <v>45494</v>
      </c>
      <c r="J539" s="316" t="b">
        <f>tblBdays[[#This Row],[Birthday 2024]] &gt;= EOMONTH(tblBdays[[#This Row],[Birthday 2024]],0) - 4</f>
        <v>0</v>
      </c>
      <c r="K539" s="317" t="b">
        <f>DAY(DATE(YEAR(tblBdays[[#This Row],[Birthday 2024]]),MONTH(tblBdays[[#This Row],[Birthday 2024]]) + 6,DAY(tblBdays[[#This Row],[Birthday 2024]]))) = DAY(tblBdays[[#This Row],[Birthday 2024]])</f>
        <v>1</v>
      </c>
    </row>
    <row r="540" spans="2:11" ht="23.25" customHeight="1">
      <c r="B540" s="61" t="s">
        <v>573</v>
      </c>
      <c r="C540" s="98">
        <v>37562</v>
      </c>
      <c r="D540" s="98">
        <f>EDATE(tblBdays[[#This Row],[Birthday]],12 * (2024 - YEAR(tblBdays[[#This Row],[Birthday]])))</f>
        <v>45598</v>
      </c>
      <c r="E540" s="282" t="b">
        <f>ISNUMBER(tblBdays[[#This Row],[Birthday 2024]])</f>
        <v>1</v>
      </c>
      <c r="F540" s="98" cm="1">
        <f t="array" ref="F5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40" s="98" t="b">
        <f>tblBdays[[#This Row],[3rdTuesdayInMonth]]=tblBdays[[#This Row],[Birthday 2024]]</f>
        <v>0</v>
      </c>
      <c r="H540" s="284">
        <f>WEEKDAY(tblBdays[[#This Row],[3rdTuesdayInMonth]],2)</f>
        <v>2</v>
      </c>
      <c r="I540" s="289">
        <f>LOOKUP(tblBdays[[#This Row],[Birthday 2024]],tblPeriods[Period])</f>
        <v>45592</v>
      </c>
      <c r="J540" s="316" t="b">
        <f>tblBdays[[#This Row],[Birthday 2024]] &gt;= EOMONTH(tblBdays[[#This Row],[Birthday 2024]],0) - 4</f>
        <v>0</v>
      </c>
      <c r="K540" s="317" t="b">
        <f>DAY(DATE(YEAR(tblBdays[[#This Row],[Birthday 2024]]),MONTH(tblBdays[[#This Row],[Birthday 2024]]) + 6,DAY(tblBdays[[#This Row],[Birthday 2024]]))) = DAY(tblBdays[[#This Row],[Birthday 2024]])</f>
        <v>1</v>
      </c>
    </row>
    <row r="541" spans="2:11" ht="23.25" customHeight="1">
      <c r="B541" s="61" t="s">
        <v>574</v>
      </c>
      <c r="C541" s="98">
        <v>37329</v>
      </c>
      <c r="D541" s="98">
        <f>EDATE(tblBdays[[#This Row],[Birthday]],12 * (2024 - YEAR(tblBdays[[#This Row],[Birthday]])))</f>
        <v>45365</v>
      </c>
      <c r="E541" s="282" t="b">
        <f>ISNUMBER(tblBdays[[#This Row],[Birthday 2024]])</f>
        <v>1</v>
      </c>
      <c r="F541" s="98" cm="1">
        <f t="array" ref="F5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41" s="98" t="b">
        <f>tblBdays[[#This Row],[3rdTuesdayInMonth]]=tblBdays[[#This Row],[Birthday 2024]]</f>
        <v>0</v>
      </c>
      <c r="H541" s="284">
        <f>WEEKDAY(tblBdays[[#This Row],[3rdTuesdayInMonth]],2)</f>
        <v>2</v>
      </c>
      <c r="I541" s="289">
        <f>LOOKUP(tblBdays[[#This Row],[Birthday 2024]],tblPeriods[Period])</f>
        <v>45361</v>
      </c>
      <c r="J541" s="316" t="b">
        <f>tblBdays[[#This Row],[Birthday 2024]] &gt;= EOMONTH(tblBdays[[#This Row],[Birthday 2024]],0) - 4</f>
        <v>0</v>
      </c>
      <c r="K541" s="317" t="b">
        <f>DAY(DATE(YEAR(tblBdays[[#This Row],[Birthday 2024]]),MONTH(tblBdays[[#This Row],[Birthday 2024]]) + 6,DAY(tblBdays[[#This Row],[Birthday 2024]]))) = DAY(tblBdays[[#This Row],[Birthday 2024]])</f>
        <v>1</v>
      </c>
    </row>
    <row r="542" spans="2:11" ht="23.25" customHeight="1">
      <c r="B542" s="61" t="s">
        <v>575</v>
      </c>
      <c r="C542" s="98">
        <v>37340</v>
      </c>
      <c r="D542" s="98">
        <f>EDATE(tblBdays[[#This Row],[Birthday]],12 * (2024 - YEAR(tblBdays[[#This Row],[Birthday]])))</f>
        <v>45376</v>
      </c>
      <c r="E542" s="282" t="b">
        <f>ISNUMBER(tblBdays[[#This Row],[Birthday 2024]])</f>
        <v>1</v>
      </c>
      <c r="F542" s="98" cm="1">
        <f t="array" ref="F5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42" s="98" t="b">
        <f>tblBdays[[#This Row],[3rdTuesdayInMonth]]=tblBdays[[#This Row],[Birthday 2024]]</f>
        <v>0</v>
      </c>
      <c r="H542" s="284">
        <f>WEEKDAY(tblBdays[[#This Row],[3rdTuesdayInMonth]],2)</f>
        <v>2</v>
      </c>
      <c r="I542" s="289">
        <f>LOOKUP(tblBdays[[#This Row],[Birthday 2024]],tblPeriods[Period])</f>
        <v>45375</v>
      </c>
      <c r="J542" s="316" t="b">
        <f>tblBdays[[#This Row],[Birthday 2024]] &gt;= EOMONTH(tblBdays[[#This Row],[Birthday 2024]],0) - 4</f>
        <v>0</v>
      </c>
      <c r="K542" s="317" t="b">
        <f>DAY(DATE(YEAR(tblBdays[[#This Row],[Birthday 2024]]),MONTH(tblBdays[[#This Row],[Birthday 2024]]) + 6,DAY(tblBdays[[#This Row],[Birthday 2024]]))) = DAY(tblBdays[[#This Row],[Birthday 2024]])</f>
        <v>1</v>
      </c>
    </row>
    <row r="543" spans="2:11" ht="23.25" customHeight="1">
      <c r="B543" s="61" t="s">
        <v>576</v>
      </c>
      <c r="C543" s="98">
        <v>38275</v>
      </c>
      <c r="D543" s="98">
        <f>EDATE(tblBdays[[#This Row],[Birthday]],12 * (2024 - YEAR(tblBdays[[#This Row],[Birthday]])))</f>
        <v>45580</v>
      </c>
      <c r="E543" s="282" t="b">
        <f>ISNUMBER(tblBdays[[#This Row],[Birthday 2024]])</f>
        <v>1</v>
      </c>
      <c r="F543" s="98" cm="1">
        <f t="array" ref="F5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43" s="98" t="b">
        <f>tblBdays[[#This Row],[3rdTuesdayInMonth]]=tblBdays[[#This Row],[Birthday 2024]]</f>
        <v>1</v>
      </c>
      <c r="H543" s="284">
        <f>WEEKDAY(tblBdays[[#This Row],[3rdTuesdayInMonth]],2)</f>
        <v>2</v>
      </c>
      <c r="I543" s="289">
        <f>LOOKUP(tblBdays[[#This Row],[Birthday 2024]],tblPeriods[Period])</f>
        <v>45578</v>
      </c>
      <c r="J543" s="316" t="b">
        <f>tblBdays[[#This Row],[Birthday 2024]] &gt;= EOMONTH(tblBdays[[#This Row],[Birthday 2024]],0) - 4</f>
        <v>0</v>
      </c>
      <c r="K543" s="317" t="b">
        <f>DAY(DATE(YEAR(tblBdays[[#This Row],[Birthday 2024]]),MONTH(tblBdays[[#This Row],[Birthday 2024]]) + 6,DAY(tblBdays[[#This Row],[Birthday 2024]]))) = DAY(tblBdays[[#This Row],[Birthday 2024]])</f>
        <v>1</v>
      </c>
    </row>
    <row r="544" spans="2:11" ht="23.25" customHeight="1">
      <c r="B544" s="61" t="s">
        <v>577</v>
      </c>
      <c r="C544" s="98">
        <v>37126</v>
      </c>
      <c r="D544" s="98">
        <f>EDATE(tblBdays[[#This Row],[Birthday]],12 * (2024 - YEAR(tblBdays[[#This Row],[Birthday]])))</f>
        <v>45527</v>
      </c>
      <c r="E544" s="282" t="b">
        <f>ISNUMBER(tblBdays[[#This Row],[Birthday 2024]])</f>
        <v>1</v>
      </c>
      <c r="F544" s="98" cm="1">
        <f t="array" ref="F5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544" s="98" t="b">
        <f>tblBdays[[#This Row],[3rdTuesdayInMonth]]=tblBdays[[#This Row],[Birthday 2024]]</f>
        <v>0</v>
      </c>
      <c r="H544" s="284">
        <f>WEEKDAY(tblBdays[[#This Row],[3rdTuesdayInMonth]],2)</f>
        <v>2</v>
      </c>
      <c r="I544" s="289">
        <f>LOOKUP(tblBdays[[#This Row],[Birthday 2024]],tblPeriods[Period])</f>
        <v>45522</v>
      </c>
      <c r="J544" s="316" t="b">
        <f>tblBdays[[#This Row],[Birthday 2024]] &gt;= EOMONTH(tblBdays[[#This Row],[Birthday 2024]],0) - 4</f>
        <v>0</v>
      </c>
      <c r="K544" s="317" t="b">
        <f>DAY(DATE(YEAR(tblBdays[[#This Row],[Birthday 2024]]),MONTH(tblBdays[[#This Row],[Birthday 2024]]) + 6,DAY(tblBdays[[#This Row],[Birthday 2024]]))) = DAY(tblBdays[[#This Row],[Birthday 2024]])</f>
        <v>1</v>
      </c>
    </row>
    <row r="545" spans="2:11" ht="23.25" customHeight="1">
      <c r="B545" s="61" t="s">
        <v>578</v>
      </c>
      <c r="C545" s="98">
        <v>37810</v>
      </c>
      <c r="D545" s="98">
        <f>EDATE(tblBdays[[#This Row],[Birthday]],12 * (2024 - YEAR(tblBdays[[#This Row],[Birthday]])))</f>
        <v>45481</v>
      </c>
      <c r="E545" s="282" t="b">
        <f>ISNUMBER(tblBdays[[#This Row],[Birthday 2024]])</f>
        <v>1</v>
      </c>
      <c r="F545" s="98" cm="1">
        <f t="array" ref="F5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45" s="98" t="b">
        <f>tblBdays[[#This Row],[3rdTuesdayInMonth]]=tblBdays[[#This Row],[Birthday 2024]]</f>
        <v>0</v>
      </c>
      <c r="H545" s="284">
        <f>WEEKDAY(tblBdays[[#This Row],[3rdTuesdayInMonth]],2)</f>
        <v>2</v>
      </c>
      <c r="I545" s="289">
        <f>LOOKUP(tblBdays[[#This Row],[Birthday 2024]],tblPeriods[Period])</f>
        <v>45480</v>
      </c>
      <c r="J545" s="316" t="b">
        <f>tblBdays[[#This Row],[Birthday 2024]] &gt;= EOMONTH(tblBdays[[#This Row],[Birthday 2024]],0) - 4</f>
        <v>0</v>
      </c>
      <c r="K545" s="317" t="b">
        <f>DAY(DATE(YEAR(tblBdays[[#This Row],[Birthday 2024]]),MONTH(tblBdays[[#This Row],[Birthday 2024]]) + 6,DAY(tblBdays[[#This Row],[Birthday 2024]]))) = DAY(tblBdays[[#This Row],[Birthday 2024]])</f>
        <v>1</v>
      </c>
    </row>
    <row r="546" spans="2:11" ht="23.25" customHeight="1">
      <c r="B546" s="61" t="s">
        <v>579</v>
      </c>
      <c r="C546" s="98">
        <v>37591</v>
      </c>
      <c r="D546" s="98">
        <f>EDATE(tblBdays[[#This Row],[Birthday]],12 * (2024 - YEAR(tblBdays[[#This Row],[Birthday]])))</f>
        <v>45627</v>
      </c>
      <c r="E546" s="282" t="b">
        <f>ISNUMBER(tblBdays[[#This Row],[Birthday 2024]])</f>
        <v>1</v>
      </c>
      <c r="F546" s="98" cm="1">
        <f t="array" ref="F5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46" s="98" t="b">
        <f>tblBdays[[#This Row],[3rdTuesdayInMonth]]=tblBdays[[#This Row],[Birthday 2024]]</f>
        <v>0</v>
      </c>
      <c r="H546" s="284">
        <f>WEEKDAY(tblBdays[[#This Row],[3rdTuesdayInMonth]],2)</f>
        <v>2</v>
      </c>
      <c r="I546" s="289">
        <f>LOOKUP(tblBdays[[#This Row],[Birthday 2024]],tblPeriods[Period])</f>
        <v>45627</v>
      </c>
      <c r="J546" s="316" t="b">
        <f>tblBdays[[#This Row],[Birthday 2024]] &gt;= EOMONTH(tblBdays[[#This Row],[Birthday 2024]],0) - 4</f>
        <v>0</v>
      </c>
      <c r="K546" s="317" t="b">
        <f>DAY(DATE(YEAR(tblBdays[[#This Row],[Birthday 2024]]),MONTH(tblBdays[[#This Row],[Birthday 2024]]) + 6,DAY(tblBdays[[#This Row],[Birthday 2024]]))) = DAY(tblBdays[[#This Row],[Birthday 2024]])</f>
        <v>1</v>
      </c>
    </row>
    <row r="547" spans="2:11" ht="23.25" customHeight="1">
      <c r="B547" s="61" t="s">
        <v>580</v>
      </c>
      <c r="C547" s="98">
        <v>37876</v>
      </c>
      <c r="D547" s="98">
        <f>EDATE(tblBdays[[#This Row],[Birthday]],12 * (2024 - YEAR(tblBdays[[#This Row],[Birthday]])))</f>
        <v>45547</v>
      </c>
      <c r="E547" s="282" t="b">
        <f>ISNUMBER(tblBdays[[#This Row],[Birthday 2024]])</f>
        <v>1</v>
      </c>
      <c r="F547" s="98" cm="1">
        <f t="array" ref="F5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47" s="98" t="b">
        <f>tblBdays[[#This Row],[3rdTuesdayInMonth]]=tblBdays[[#This Row],[Birthday 2024]]</f>
        <v>0</v>
      </c>
      <c r="H547" s="284">
        <f>WEEKDAY(tblBdays[[#This Row],[3rdTuesdayInMonth]],2)</f>
        <v>2</v>
      </c>
      <c r="I547" s="289">
        <f>LOOKUP(tblBdays[[#This Row],[Birthday 2024]],tblPeriods[Period])</f>
        <v>45543</v>
      </c>
      <c r="J547" s="316" t="b">
        <f>tblBdays[[#This Row],[Birthday 2024]] &gt;= EOMONTH(tblBdays[[#This Row],[Birthday 2024]],0) - 4</f>
        <v>0</v>
      </c>
      <c r="K547" s="317" t="b">
        <f>DAY(DATE(YEAR(tblBdays[[#This Row],[Birthday 2024]]),MONTH(tblBdays[[#This Row],[Birthday 2024]]) + 6,DAY(tblBdays[[#This Row],[Birthday 2024]]))) = DAY(tblBdays[[#This Row],[Birthday 2024]])</f>
        <v>1</v>
      </c>
    </row>
    <row r="548" spans="2:11" ht="23.25" customHeight="1">
      <c r="B548" s="61" t="s">
        <v>581</v>
      </c>
      <c r="C548" s="98">
        <v>37205</v>
      </c>
      <c r="D548" s="98">
        <f>EDATE(tblBdays[[#This Row],[Birthday]],12 * (2024 - YEAR(tblBdays[[#This Row],[Birthday]])))</f>
        <v>45606</v>
      </c>
      <c r="E548" s="282" t="b">
        <f>ISNUMBER(tblBdays[[#This Row],[Birthday 2024]])</f>
        <v>1</v>
      </c>
      <c r="F548" s="98" cm="1">
        <f t="array" ref="F5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48" s="98" t="b">
        <f>tblBdays[[#This Row],[3rdTuesdayInMonth]]=tblBdays[[#This Row],[Birthday 2024]]</f>
        <v>0</v>
      </c>
      <c r="H548" s="284">
        <f>WEEKDAY(tblBdays[[#This Row],[3rdTuesdayInMonth]],2)</f>
        <v>2</v>
      </c>
      <c r="I548" s="289">
        <f>LOOKUP(tblBdays[[#This Row],[Birthday 2024]],tblPeriods[Period])</f>
        <v>45606</v>
      </c>
      <c r="J548" s="316" t="b">
        <f>tblBdays[[#This Row],[Birthday 2024]] &gt;= EOMONTH(tblBdays[[#This Row],[Birthday 2024]],0) - 4</f>
        <v>0</v>
      </c>
      <c r="K548" s="317" t="b">
        <f>DAY(DATE(YEAR(tblBdays[[#This Row],[Birthday 2024]]),MONTH(tblBdays[[#This Row],[Birthday 2024]]) + 6,DAY(tblBdays[[#This Row],[Birthday 2024]]))) = DAY(tblBdays[[#This Row],[Birthday 2024]])</f>
        <v>1</v>
      </c>
    </row>
    <row r="549" spans="2:11" ht="23.25" customHeight="1">
      <c r="B549" s="61" t="s">
        <v>582</v>
      </c>
      <c r="C549" s="98">
        <v>38036</v>
      </c>
      <c r="D549" s="98">
        <f>EDATE(tblBdays[[#This Row],[Birthday]],12 * (2024 - YEAR(tblBdays[[#This Row],[Birthday]])))</f>
        <v>45341</v>
      </c>
      <c r="E549" s="282" t="b">
        <f>ISNUMBER(tblBdays[[#This Row],[Birthday 2024]])</f>
        <v>1</v>
      </c>
      <c r="F549" s="98" cm="1">
        <f t="array" ref="F5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49" s="98" t="b">
        <f>tblBdays[[#This Row],[3rdTuesdayInMonth]]=tblBdays[[#This Row],[Birthday 2024]]</f>
        <v>0</v>
      </c>
      <c r="H549" s="284">
        <f>WEEKDAY(tblBdays[[#This Row],[3rdTuesdayInMonth]],2)</f>
        <v>2</v>
      </c>
      <c r="I549" s="289">
        <f>LOOKUP(tblBdays[[#This Row],[Birthday 2024]],tblPeriods[Period])</f>
        <v>45340</v>
      </c>
      <c r="J549" s="316" t="b">
        <f>tblBdays[[#This Row],[Birthday 2024]] &gt;= EOMONTH(tblBdays[[#This Row],[Birthday 2024]],0) - 4</f>
        <v>0</v>
      </c>
      <c r="K549" s="317" t="b">
        <f>DAY(DATE(YEAR(tblBdays[[#This Row],[Birthday 2024]]),MONTH(tblBdays[[#This Row],[Birthday 2024]]) + 6,DAY(tblBdays[[#This Row],[Birthday 2024]]))) = DAY(tblBdays[[#This Row],[Birthday 2024]])</f>
        <v>1</v>
      </c>
    </row>
    <row r="550" spans="2:11" ht="23.25" customHeight="1">
      <c r="B550" s="61" t="s">
        <v>583</v>
      </c>
      <c r="C550" s="98">
        <v>37800</v>
      </c>
      <c r="D550" s="98">
        <f>EDATE(tblBdays[[#This Row],[Birthday]],12 * (2024 - YEAR(tblBdays[[#This Row],[Birthday]])))</f>
        <v>45471</v>
      </c>
      <c r="E550" s="282" t="b">
        <f>ISNUMBER(tblBdays[[#This Row],[Birthday 2024]])</f>
        <v>1</v>
      </c>
      <c r="F550" s="98" cm="1">
        <f t="array" ref="F5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50" s="98" t="b">
        <f>tblBdays[[#This Row],[3rdTuesdayInMonth]]=tblBdays[[#This Row],[Birthday 2024]]</f>
        <v>0</v>
      </c>
      <c r="H550" s="284">
        <f>WEEKDAY(tblBdays[[#This Row],[3rdTuesdayInMonth]],2)</f>
        <v>2</v>
      </c>
      <c r="I550" s="289">
        <f>LOOKUP(tblBdays[[#This Row],[Birthday 2024]],tblPeriods[Period])</f>
        <v>45466</v>
      </c>
      <c r="J550" s="316" t="b">
        <f>tblBdays[[#This Row],[Birthday 2024]] &gt;= EOMONTH(tblBdays[[#This Row],[Birthday 2024]],0) - 4</f>
        <v>1</v>
      </c>
      <c r="K550" s="317" t="b">
        <f>DAY(DATE(YEAR(tblBdays[[#This Row],[Birthday 2024]]),MONTH(tblBdays[[#This Row],[Birthday 2024]]) + 6,DAY(tblBdays[[#This Row],[Birthday 2024]]))) = DAY(tblBdays[[#This Row],[Birthday 2024]])</f>
        <v>1</v>
      </c>
    </row>
    <row r="551" spans="2:11" ht="23.25" customHeight="1">
      <c r="B551" s="61" t="s">
        <v>584</v>
      </c>
      <c r="C551" s="98">
        <v>37513</v>
      </c>
      <c r="D551" s="98">
        <f>EDATE(tblBdays[[#This Row],[Birthday]],12 * (2024 - YEAR(tblBdays[[#This Row],[Birthday]])))</f>
        <v>45549</v>
      </c>
      <c r="E551" s="282" t="b">
        <f>ISNUMBER(tblBdays[[#This Row],[Birthday 2024]])</f>
        <v>1</v>
      </c>
      <c r="F551" s="98" cm="1">
        <f t="array" ref="F5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51" s="98" t="b">
        <f>tblBdays[[#This Row],[3rdTuesdayInMonth]]=tblBdays[[#This Row],[Birthday 2024]]</f>
        <v>0</v>
      </c>
      <c r="H551" s="284">
        <f>WEEKDAY(tblBdays[[#This Row],[3rdTuesdayInMonth]],2)</f>
        <v>2</v>
      </c>
      <c r="I551" s="289">
        <f>LOOKUP(tblBdays[[#This Row],[Birthday 2024]],tblPeriods[Period])</f>
        <v>45543</v>
      </c>
      <c r="J551" s="316" t="b">
        <f>tblBdays[[#This Row],[Birthday 2024]] &gt;= EOMONTH(tblBdays[[#This Row],[Birthday 2024]],0) - 4</f>
        <v>0</v>
      </c>
      <c r="K551" s="317" t="b">
        <f>DAY(DATE(YEAR(tblBdays[[#This Row],[Birthday 2024]]),MONTH(tblBdays[[#This Row],[Birthday 2024]]) + 6,DAY(tblBdays[[#This Row],[Birthday 2024]]))) = DAY(tblBdays[[#This Row],[Birthday 2024]])</f>
        <v>1</v>
      </c>
    </row>
    <row r="552" spans="2:11" ht="23.25" customHeight="1">
      <c r="B552" s="61" t="s">
        <v>585</v>
      </c>
      <c r="C552" s="98">
        <v>37575</v>
      </c>
      <c r="D552" s="98">
        <f>EDATE(tblBdays[[#This Row],[Birthday]],12 * (2024 - YEAR(tblBdays[[#This Row],[Birthday]])))</f>
        <v>45611</v>
      </c>
      <c r="E552" s="282" t="b">
        <f>ISNUMBER(tblBdays[[#This Row],[Birthday 2024]])</f>
        <v>1</v>
      </c>
      <c r="F552" s="98" cm="1">
        <f t="array" ref="F5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52" s="98" t="b">
        <f>tblBdays[[#This Row],[3rdTuesdayInMonth]]=tblBdays[[#This Row],[Birthday 2024]]</f>
        <v>0</v>
      </c>
      <c r="H552" s="284">
        <f>WEEKDAY(tblBdays[[#This Row],[3rdTuesdayInMonth]],2)</f>
        <v>2</v>
      </c>
      <c r="I552" s="289">
        <f>LOOKUP(tblBdays[[#This Row],[Birthday 2024]],tblPeriods[Period])</f>
        <v>45606</v>
      </c>
      <c r="J552" s="316" t="b">
        <f>tblBdays[[#This Row],[Birthday 2024]] &gt;= EOMONTH(tblBdays[[#This Row],[Birthday 2024]],0) - 4</f>
        <v>0</v>
      </c>
      <c r="K552" s="317" t="b">
        <f>DAY(DATE(YEAR(tblBdays[[#This Row],[Birthday 2024]]),MONTH(tblBdays[[#This Row],[Birthday 2024]]) + 6,DAY(tblBdays[[#This Row],[Birthday 2024]]))) = DAY(tblBdays[[#This Row],[Birthday 2024]])</f>
        <v>1</v>
      </c>
    </row>
    <row r="553" spans="2:11" ht="23.25" customHeight="1">
      <c r="B553" s="61" t="s">
        <v>586</v>
      </c>
      <c r="C553" s="98">
        <v>37293</v>
      </c>
      <c r="D553" s="98">
        <f>EDATE(tblBdays[[#This Row],[Birthday]],12 * (2024 - YEAR(tblBdays[[#This Row],[Birthday]])))</f>
        <v>45328</v>
      </c>
      <c r="E553" s="282" t="b">
        <f>ISNUMBER(tblBdays[[#This Row],[Birthday 2024]])</f>
        <v>1</v>
      </c>
      <c r="F553" s="98" cm="1">
        <f t="array" ref="F5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53" s="98" t="b">
        <f>tblBdays[[#This Row],[3rdTuesdayInMonth]]=tblBdays[[#This Row],[Birthday 2024]]</f>
        <v>0</v>
      </c>
      <c r="H553" s="284">
        <f>WEEKDAY(tblBdays[[#This Row],[3rdTuesdayInMonth]],2)</f>
        <v>2</v>
      </c>
      <c r="I553" s="289">
        <f>LOOKUP(tblBdays[[#This Row],[Birthday 2024]],tblPeriods[Period])</f>
        <v>45326</v>
      </c>
      <c r="J553" s="316" t="b">
        <f>tblBdays[[#This Row],[Birthday 2024]] &gt;= EOMONTH(tblBdays[[#This Row],[Birthday 2024]],0) - 4</f>
        <v>0</v>
      </c>
      <c r="K553" s="317" t="b">
        <f>DAY(DATE(YEAR(tblBdays[[#This Row],[Birthday 2024]]),MONTH(tblBdays[[#This Row],[Birthday 2024]]) + 6,DAY(tblBdays[[#This Row],[Birthday 2024]]))) = DAY(tblBdays[[#This Row],[Birthday 2024]])</f>
        <v>1</v>
      </c>
    </row>
    <row r="554" spans="2:11" ht="23.25" customHeight="1">
      <c r="B554" s="61" t="s">
        <v>587</v>
      </c>
      <c r="C554" s="98">
        <v>38290</v>
      </c>
      <c r="D554" s="98">
        <f>EDATE(tblBdays[[#This Row],[Birthday]],12 * (2024 - YEAR(tblBdays[[#This Row],[Birthday]])))</f>
        <v>45595</v>
      </c>
      <c r="E554" s="282" t="b">
        <f>ISNUMBER(tblBdays[[#This Row],[Birthday 2024]])</f>
        <v>1</v>
      </c>
      <c r="F554" s="98" cm="1">
        <f t="array" ref="F5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54" s="98" t="b">
        <f>tblBdays[[#This Row],[3rdTuesdayInMonth]]=tblBdays[[#This Row],[Birthday 2024]]</f>
        <v>0</v>
      </c>
      <c r="H554" s="284">
        <f>WEEKDAY(tblBdays[[#This Row],[3rdTuesdayInMonth]],2)</f>
        <v>2</v>
      </c>
      <c r="I554" s="289">
        <f>LOOKUP(tblBdays[[#This Row],[Birthday 2024]],tblPeriods[Period])</f>
        <v>45592</v>
      </c>
      <c r="J554" s="316" t="b">
        <f>tblBdays[[#This Row],[Birthday 2024]] &gt;= EOMONTH(tblBdays[[#This Row],[Birthday 2024]],0) - 4</f>
        <v>1</v>
      </c>
      <c r="K554" s="317" t="b">
        <f>DAY(DATE(YEAR(tblBdays[[#This Row],[Birthday 2024]]),MONTH(tblBdays[[#This Row],[Birthday 2024]]) + 6,DAY(tblBdays[[#This Row],[Birthday 2024]]))) = DAY(tblBdays[[#This Row],[Birthday 2024]])</f>
        <v>1</v>
      </c>
    </row>
    <row r="555" spans="2:11" ht="23.25" customHeight="1">
      <c r="B555" s="61" t="s">
        <v>588</v>
      </c>
      <c r="C555" s="98">
        <v>36957</v>
      </c>
      <c r="D555" s="98">
        <f>EDATE(tblBdays[[#This Row],[Birthday]],12 * (2024 - YEAR(tblBdays[[#This Row],[Birthday]])))</f>
        <v>45358</v>
      </c>
      <c r="E555" s="282" t="b">
        <f>ISNUMBER(tblBdays[[#This Row],[Birthday 2024]])</f>
        <v>1</v>
      </c>
      <c r="F555" s="98" cm="1">
        <f t="array" ref="F5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55" s="98" t="b">
        <f>tblBdays[[#This Row],[3rdTuesdayInMonth]]=tblBdays[[#This Row],[Birthday 2024]]</f>
        <v>0</v>
      </c>
      <c r="H555" s="284">
        <f>WEEKDAY(tblBdays[[#This Row],[3rdTuesdayInMonth]],2)</f>
        <v>2</v>
      </c>
      <c r="I555" s="289">
        <f>LOOKUP(tblBdays[[#This Row],[Birthday 2024]],tblPeriods[Period])</f>
        <v>45354</v>
      </c>
      <c r="J555" s="316" t="b">
        <f>tblBdays[[#This Row],[Birthday 2024]] &gt;= EOMONTH(tblBdays[[#This Row],[Birthday 2024]],0) - 4</f>
        <v>0</v>
      </c>
      <c r="K555" s="317" t="b">
        <f>DAY(DATE(YEAR(tblBdays[[#This Row],[Birthday 2024]]),MONTH(tblBdays[[#This Row],[Birthday 2024]]) + 6,DAY(tblBdays[[#This Row],[Birthday 2024]]))) = DAY(tblBdays[[#This Row],[Birthday 2024]])</f>
        <v>1</v>
      </c>
    </row>
    <row r="556" spans="2:11" ht="23.25" customHeight="1">
      <c r="B556" s="61" t="s">
        <v>589</v>
      </c>
      <c r="C556" s="98">
        <v>37790</v>
      </c>
      <c r="D556" s="98">
        <f>EDATE(tblBdays[[#This Row],[Birthday]],12 * (2024 - YEAR(tblBdays[[#This Row],[Birthday]])))</f>
        <v>45461</v>
      </c>
      <c r="E556" s="282" t="b">
        <f>ISNUMBER(tblBdays[[#This Row],[Birthday 2024]])</f>
        <v>1</v>
      </c>
      <c r="F556" s="98" cm="1">
        <f t="array" ref="F5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56" s="98" t="b">
        <f>tblBdays[[#This Row],[3rdTuesdayInMonth]]=tblBdays[[#This Row],[Birthday 2024]]</f>
        <v>1</v>
      </c>
      <c r="H556" s="284">
        <f>WEEKDAY(tblBdays[[#This Row],[3rdTuesdayInMonth]],2)</f>
        <v>2</v>
      </c>
      <c r="I556" s="289">
        <f>LOOKUP(tblBdays[[#This Row],[Birthday 2024]],tblPeriods[Period])</f>
        <v>45459</v>
      </c>
      <c r="J556" s="316" t="b">
        <f>tblBdays[[#This Row],[Birthday 2024]] &gt;= EOMONTH(tblBdays[[#This Row],[Birthday 2024]],0) - 4</f>
        <v>0</v>
      </c>
      <c r="K556" s="317" t="b">
        <f>DAY(DATE(YEAR(tblBdays[[#This Row],[Birthday 2024]]),MONTH(tblBdays[[#This Row],[Birthday 2024]]) + 6,DAY(tblBdays[[#This Row],[Birthday 2024]]))) = DAY(tblBdays[[#This Row],[Birthday 2024]])</f>
        <v>1</v>
      </c>
    </row>
    <row r="557" spans="2:11" ht="23.25" customHeight="1">
      <c r="B557" s="61" t="s">
        <v>590</v>
      </c>
      <c r="C557" s="98">
        <v>38299</v>
      </c>
      <c r="D557" s="98">
        <f>EDATE(tblBdays[[#This Row],[Birthday]],12 * (2024 - YEAR(tblBdays[[#This Row],[Birthday]])))</f>
        <v>45604</v>
      </c>
      <c r="E557" s="282" t="b">
        <f>ISNUMBER(tblBdays[[#This Row],[Birthday 2024]])</f>
        <v>1</v>
      </c>
      <c r="F557" s="98" cm="1">
        <f t="array" ref="F5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57" s="98" t="b">
        <f>tblBdays[[#This Row],[3rdTuesdayInMonth]]=tblBdays[[#This Row],[Birthday 2024]]</f>
        <v>0</v>
      </c>
      <c r="H557" s="284">
        <f>WEEKDAY(tblBdays[[#This Row],[3rdTuesdayInMonth]],2)</f>
        <v>2</v>
      </c>
      <c r="I557" s="289">
        <f>LOOKUP(tblBdays[[#This Row],[Birthday 2024]],tblPeriods[Period])</f>
        <v>45599</v>
      </c>
      <c r="J557" s="316" t="b">
        <f>tblBdays[[#This Row],[Birthday 2024]] &gt;= EOMONTH(tblBdays[[#This Row],[Birthday 2024]],0) - 4</f>
        <v>0</v>
      </c>
      <c r="K557" s="317" t="b">
        <f>DAY(DATE(YEAR(tblBdays[[#This Row],[Birthday 2024]]),MONTH(tblBdays[[#This Row],[Birthday 2024]]) + 6,DAY(tblBdays[[#This Row],[Birthday 2024]]))) = DAY(tblBdays[[#This Row],[Birthday 2024]])</f>
        <v>1</v>
      </c>
    </row>
    <row r="558" spans="2:11" ht="23.25" customHeight="1">
      <c r="B558" s="61" t="s">
        <v>591</v>
      </c>
      <c r="C558" s="98">
        <v>38016</v>
      </c>
      <c r="D558" s="98">
        <f>EDATE(tblBdays[[#This Row],[Birthday]],12 * (2024 - YEAR(tblBdays[[#This Row],[Birthday]])))</f>
        <v>45321</v>
      </c>
      <c r="E558" s="282" t="b">
        <f>ISNUMBER(tblBdays[[#This Row],[Birthday 2024]])</f>
        <v>1</v>
      </c>
      <c r="F558" s="98" cm="1">
        <f t="array" ref="F5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558" s="98" t="b">
        <f>tblBdays[[#This Row],[3rdTuesdayInMonth]]=tblBdays[[#This Row],[Birthday 2024]]</f>
        <v>0</v>
      </c>
      <c r="H558" s="284">
        <f>WEEKDAY(tblBdays[[#This Row],[3rdTuesdayInMonth]],2)</f>
        <v>2</v>
      </c>
      <c r="I558" s="289">
        <f>LOOKUP(tblBdays[[#This Row],[Birthday 2024]],tblPeriods[Period])</f>
        <v>45319</v>
      </c>
      <c r="J558" s="316" t="b">
        <f>tblBdays[[#This Row],[Birthday 2024]] &gt;= EOMONTH(tblBdays[[#This Row],[Birthday 2024]],0) - 4</f>
        <v>1</v>
      </c>
      <c r="K558" s="317" t="b">
        <f>DAY(DATE(YEAR(tblBdays[[#This Row],[Birthday 2024]]),MONTH(tblBdays[[#This Row],[Birthday 2024]]) + 6,DAY(tblBdays[[#This Row],[Birthday 2024]]))) = DAY(tblBdays[[#This Row],[Birthday 2024]])</f>
        <v>1</v>
      </c>
    </row>
    <row r="559" spans="2:11" ht="23.25" customHeight="1">
      <c r="B559" s="61" t="s">
        <v>592</v>
      </c>
      <c r="C559" s="98">
        <v>37402</v>
      </c>
      <c r="D559" s="98">
        <f>EDATE(tblBdays[[#This Row],[Birthday]],12 * (2024 - YEAR(tblBdays[[#This Row],[Birthday]])))</f>
        <v>45438</v>
      </c>
      <c r="E559" s="282" t="b">
        <f>ISNUMBER(tblBdays[[#This Row],[Birthday 2024]])</f>
        <v>1</v>
      </c>
      <c r="F559" s="98" cm="1">
        <f t="array" ref="F5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59" s="98" t="b">
        <f>tblBdays[[#This Row],[3rdTuesdayInMonth]]=tblBdays[[#This Row],[Birthday 2024]]</f>
        <v>0</v>
      </c>
      <c r="H559" s="284">
        <f>WEEKDAY(tblBdays[[#This Row],[3rdTuesdayInMonth]],2)</f>
        <v>2</v>
      </c>
      <c r="I559" s="289">
        <f>LOOKUP(tblBdays[[#This Row],[Birthday 2024]],tblPeriods[Period])</f>
        <v>45438</v>
      </c>
      <c r="J559" s="316" t="b">
        <f>tblBdays[[#This Row],[Birthday 2024]] &gt;= EOMONTH(tblBdays[[#This Row],[Birthday 2024]],0) - 4</f>
        <v>0</v>
      </c>
      <c r="K559" s="317" t="b">
        <f>DAY(DATE(YEAR(tblBdays[[#This Row],[Birthday 2024]]),MONTH(tblBdays[[#This Row],[Birthday 2024]]) + 6,DAY(tblBdays[[#This Row],[Birthday 2024]]))) = DAY(tblBdays[[#This Row],[Birthday 2024]])</f>
        <v>1</v>
      </c>
    </row>
    <row r="560" spans="2:11" ht="23.25" customHeight="1">
      <c r="B560" s="61" t="s">
        <v>593</v>
      </c>
      <c r="C560" s="98">
        <v>37952</v>
      </c>
      <c r="D560" s="98">
        <f>EDATE(tblBdays[[#This Row],[Birthday]],12 * (2024 - YEAR(tblBdays[[#This Row],[Birthday]])))</f>
        <v>45623</v>
      </c>
      <c r="E560" s="282" t="b">
        <f>ISNUMBER(tblBdays[[#This Row],[Birthday 2024]])</f>
        <v>1</v>
      </c>
      <c r="F560" s="98" cm="1">
        <f t="array" ref="F5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60" s="98" t="b">
        <f>tblBdays[[#This Row],[3rdTuesdayInMonth]]=tblBdays[[#This Row],[Birthday 2024]]</f>
        <v>0</v>
      </c>
      <c r="H560" s="284">
        <f>WEEKDAY(tblBdays[[#This Row],[3rdTuesdayInMonth]],2)</f>
        <v>2</v>
      </c>
      <c r="I560" s="289">
        <f>LOOKUP(tblBdays[[#This Row],[Birthday 2024]],tblPeriods[Period])</f>
        <v>45620</v>
      </c>
      <c r="J560" s="316" t="b">
        <f>tblBdays[[#This Row],[Birthday 2024]] &gt;= EOMONTH(tblBdays[[#This Row],[Birthday 2024]],0) - 4</f>
        <v>1</v>
      </c>
      <c r="K560" s="317" t="b">
        <f>DAY(DATE(YEAR(tblBdays[[#This Row],[Birthday 2024]]),MONTH(tblBdays[[#This Row],[Birthday 2024]]) + 6,DAY(tblBdays[[#This Row],[Birthday 2024]]))) = DAY(tblBdays[[#This Row],[Birthday 2024]])</f>
        <v>1</v>
      </c>
    </row>
    <row r="561" spans="2:11" ht="23.25" customHeight="1">
      <c r="B561" s="61" t="s">
        <v>594</v>
      </c>
      <c r="C561" s="98">
        <v>38283</v>
      </c>
      <c r="D561" s="98">
        <f>EDATE(tblBdays[[#This Row],[Birthday]],12 * (2024 - YEAR(tblBdays[[#This Row],[Birthday]])))</f>
        <v>45588</v>
      </c>
      <c r="E561" s="282" t="b">
        <f>ISNUMBER(tblBdays[[#This Row],[Birthday 2024]])</f>
        <v>1</v>
      </c>
      <c r="F561" s="98" cm="1">
        <f t="array" ref="F5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61" s="98" t="b">
        <f>tblBdays[[#This Row],[3rdTuesdayInMonth]]=tblBdays[[#This Row],[Birthday 2024]]</f>
        <v>0</v>
      </c>
      <c r="H561" s="284">
        <f>WEEKDAY(tblBdays[[#This Row],[3rdTuesdayInMonth]],2)</f>
        <v>2</v>
      </c>
      <c r="I561" s="289">
        <f>LOOKUP(tblBdays[[#This Row],[Birthday 2024]],tblPeriods[Period])</f>
        <v>45585</v>
      </c>
      <c r="J561" s="316" t="b">
        <f>tblBdays[[#This Row],[Birthday 2024]] &gt;= EOMONTH(tblBdays[[#This Row],[Birthday 2024]],0) - 4</f>
        <v>0</v>
      </c>
      <c r="K561" s="317" t="b">
        <f>DAY(DATE(YEAR(tblBdays[[#This Row],[Birthday 2024]]),MONTH(tblBdays[[#This Row],[Birthday 2024]]) + 6,DAY(tblBdays[[#This Row],[Birthday 2024]]))) = DAY(tblBdays[[#This Row],[Birthday 2024]])</f>
        <v>1</v>
      </c>
    </row>
    <row r="562" spans="2:11" ht="23.25" customHeight="1">
      <c r="B562" s="61" t="s">
        <v>595</v>
      </c>
      <c r="C562" s="98">
        <v>37203</v>
      </c>
      <c r="D562" s="98">
        <f>EDATE(tblBdays[[#This Row],[Birthday]],12 * (2024 - YEAR(tblBdays[[#This Row],[Birthday]])))</f>
        <v>45604</v>
      </c>
      <c r="E562" s="282" t="b">
        <f>ISNUMBER(tblBdays[[#This Row],[Birthday 2024]])</f>
        <v>1</v>
      </c>
      <c r="F562" s="98" cm="1">
        <f t="array" ref="F5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62" s="98" t="b">
        <f>tblBdays[[#This Row],[3rdTuesdayInMonth]]=tblBdays[[#This Row],[Birthday 2024]]</f>
        <v>0</v>
      </c>
      <c r="H562" s="284">
        <f>WEEKDAY(tblBdays[[#This Row],[3rdTuesdayInMonth]],2)</f>
        <v>2</v>
      </c>
      <c r="I562" s="289">
        <f>LOOKUP(tblBdays[[#This Row],[Birthday 2024]],tblPeriods[Period])</f>
        <v>45599</v>
      </c>
      <c r="J562" s="316" t="b">
        <f>tblBdays[[#This Row],[Birthday 2024]] &gt;= EOMONTH(tblBdays[[#This Row],[Birthday 2024]],0) - 4</f>
        <v>0</v>
      </c>
      <c r="K562" s="317" t="b">
        <f>DAY(DATE(YEAR(tblBdays[[#This Row],[Birthday 2024]]),MONTH(tblBdays[[#This Row],[Birthday 2024]]) + 6,DAY(tblBdays[[#This Row],[Birthday 2024]]))) = DAY(tblBdays[[#This Row],[Birthday 2024]])</f>
        <v>1</v>
      </c>
    </row>
    <row r="563" spans="2:11" ht="23.25" customHeight="1">
      <c r="B563" s="61" t="s">
        <v>596</v>
      </c>
      <c r="C563" s="98">
        <v>38297</v>
      </c>
      <c r="D563" s="98">
        <f>EDATE(tblBdays[[#This Row],[Birthday]],12 * (2024 - YEAR(tblBdays[[#This Row],[Birthday]])))</f>
        <v>45602</v>
      </c>
      <c r="E563" s="282" t="b">
        <f>ISNUMBER(tblBdays[[#This Row],[Birthday 2024]])</f>
        <v>1</v>
      </c>
      <c r="F563" s="98" cm="1">
        <f t="array" ref="F5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63" s="98" t="b">
        <f>tblBdays[[#This Row],[3rdTuesdayInMonth]]=tblBdays[[#This Row],[Birthday 2024]]</f>
        <v>0</v>
      </c>
      <c r="H563" s="284">
        <f>WEEKDAY(tblBdays[[#This Row],[3rdTuesdayInMonth]],2)</f>
        <v>2</v>
      </c>
      <c r="I563" s="289">
        <f>LOOKUP(tblBdays[[#This Row],[Birthday 2024]],tblPeriods[Period])</f>
        <v>45599</v>
      </c>
      <c r="J563" s="316" t="b">
        <f>tblBdays[[#This Row],[Birthday 2024]] &gt;= EOMONTH(tblBdays[[#This Row],[Birthday 2024]],0) - 4</f>
        <v>0</v>
      </c>
      <c r="K563" s="317" t="b">
        <f>DAY(DATE(YEAR(tblBdays[[#This Row],[Birthday 2024]]),MONTH(tblBdays[[#This Row],[Birthday 2024]]) + 6,DAY(tblBdays[[#This Row],[Birthday 2024]]))) = DAY(tblBdays[[#This Row],[Birthday 2024]])</f>
        <v>1</v>
      </c>
    </row>
    <row r="564" spans="2:11" ht="23.25" customHeight="1">
      <c r="B564" s="61" t="s">
        <v>597</v>
      </c>
      <c r="C564" s="98">
        <v>38083</v>
      </c>
      <c r="D564" s="98">
        <f>EDATE(tblBdays[[#This Row],[Birthday]],12 * (2024 - YEAR(tblBdays[[#This Row],[Birthday]])))</f>
        <v>45388</v>
      </c>
      <c r="E564" s="282" t="b">
        <f>ISNUMBER(tblBdays[[#This Row],[Birthday 2024]])</f>
        <v>1</v>
      </c>
      <c r="F564" s="98" cm="1">
        <f t="array" ref="F5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564" s="98" t="b">
        <f>tblBdays[[#This Row],[3rdTuesdayInMonth]]=tblBdays[[#This Row],[Birthday 2024]]</f>
        <v>0</v>
      </c>
      <c r="H564" s="284">
        <f>WEEKDAY(tblBdays[[#This Row],[3rdTuesdayInMonth]],2)</f>
        <v>2</v>
      </c>
      <c r="I564" s="289">
        <f>LOOKUP(tblBdays[[#This Row],[Birthday 2024]],tblPeriods[Period])</f>
        <v>45382</v>
      </c>
      <c r="J564" s="316" t="b">
        <f>tblBdays[[#This Row],[Birthday 2024]] &gt;= EOMONTH(tblBdays[[#This Row],[Birthday 2024]],0) - 4</f>
        <v>0</v>
      </c>
      <c r="K564" s="317" t="b">
        <f>DAY(DATE(YEAR(tblBdays[[#This Row],[Birthday 2024]]),MONTH(tblBdays[[#This Row],[Birthday 2024]]) + 6,DAY(tblBdays[[#This Row],[Birthday 2024]]))) = DAY(tblBdays[[#This Row],[Birthday 2024]])</f>
        <v>1</v>
      </c>
    </row>
    <row r="565" spans="2:11" ht="23.25" customHeight="1">
      <c r="B565" s="61" t="s">
        <v>598</v>
      </c>
      <c r="C565" s="98">
        <v>38140</v>
      </c>
      <c r="D565" s="98">
        <f>EDATE(tblBdays[[#This Row],[Birthday]],12 * (2024 - YEAR(tblBdays[[#This Row],[Birthday]])))</f>
        <v>45445</v>
      </c>
      <c r="E565" s="282" t="b">
        <f>ISNUMBER(tblBdays[[#This Row],[Birthday 2024]])</f>
        <v>1</v>
      </c>
      <c r="F565" s="98" cm="1">
        <f t="array" ref="F5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65" s="98" t="b">
        <f>tblBdays[[#This Row],[3rdTuesdayInMonth]]=tblBdays[[#This Row],[Birthday 2024]]</f>
        <v>0</v>
      </c>
      <c r="H565" s="284">
        <f>WEEKDAY(tblBdays[[#This Row],[3rdTuesdayInMonth]],2)</f>
        <v>2</v>
      </c>
      <c r="I565" s="289">
        <f>LOOKUP(tblBdays[[#This Row],[Birthday 2024]],tblPeriods[Period])</f>
        <v>45445</v>
      </c>
      <c r="J565" s="316" t="b">
        <f>tblBdays[[#This Row],[Birthday 2024]] &gt;= EOMONTH(tblBdays[[#This Row],[Birthday 2024]],0) - 4</f>
        <v>0</v>
      </c>
      <c r="K565" s="317" t="b">
        <f>DAY(DATE(YEAR(tblBdays[[#This Row],[Birthday 2024]]),MONTH(tblBdays[[#This Row],[Birthday 2024]]) + 6,DAY(tblBdays[[#This Row],[Birthday 2024]]))) = DAY(tblBdays[[#This Row],[Birthday 2024]])</f>
        <v>1</v>
      </c>
    </row>
    <row r="566" spans="2:11" ht="23.25" customHeight="1">
      <c r="B566" s="61" t="s">
        <v>599</v>
      </c>
      <c r="C566" s="98">
        <v>37702</v>
      </c>
      <c r="D566" s="98">
        <f>EDATE(tblBdays[[#This Row],[Birthday]],12 * (2024 - YEAR(tblBdays[[#This Row],[Birthday]])))</f>
        <v>45373</v>
      </c>
      <c r="E566" s="282" t="b">
        <f>ISNUMBER(tblBdays[[#This Row],[Birthday 2024]])</f>
        <v>1</v>
      </c>
      <c r="F566" s="98" cm="1">
        <f t="array" ref="F5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66" s="98" t="b">
        <f>tblBdays[[#This Row],[3rdTuesdayInMonth]]=tblBdays[[#This Row],[Birthday 2024]]</f>
        <v>0</v>
      </c>
      <c r="H566" s="284">
        <f>WEEKDAY(tblBdays[[#This Row],[3rdTuesdayInMonth]],2)</f>
        <v>2</v>
      </c>
      <c r="I566" s="289">
        <f>LOOKUP(tblBdays[[#This Row],[Birthday 2024]],tblPeriods[Period])</f>
        <v>45368</v>
      </c>
      <c r="J566" s="316" t="b">
        <f>tblBdays[[#This Row],[Birthday 2024]] &gt;= EOMONTH(tblBdays[[#This Row],[Birthday 2024]],0) - 4</f>
        <v>0</v>
      </c>
      <c r="K566" s="317" t="b">
        <f>DAY(DATE(YEAR(tblBdays[[#This Row],[Birthday 2024]]),MONTH(tblBdays[[#This Row],[Birthday 2024]]) + 6,DAY(tblBdays[[#This Row],[Birthday 2024]]))) = DAY(tblBdays[[#This Row],[Birthday 2024]])</f>
        <v>1</v>
      </c>
    </row>
    <row r="567" spans="2:11" ht="23.25" customHeight="1">
      <c r="B567" s="61" t="s">
        <v>600</v>
      </c>
      <c r="C567" s="98">
        <v>37018</v>
      </c>
      <c r="D567" s="98">
        <f>EDATE(tblBdays[[#This Row],[Birthday]],12 * (2024 - YEAR(tblBdays[[#This Row],[Birthday]])))</f>
        <v>45419</v>
      </c>
      <c r="E567" s="282" t="b">
        <f>ISNUMBER(tblBdays[[#This Row],[Birthday 2024]])</f>
        <v>1</v>
      </c>
      <c r="F567" s="98" cm="1">
        <f t="array" ref="F5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67" s="98" t="b">
        <f>tblBdays[[#This Row],[3rdTuesdayInMonth]]=tblBdays[[#This Row],[Birthday 2024]]</f>
        <v>0</v>
      </c>
      <c r="H567" s="284">
        <f>WEEKDAY(tblBdays[[#This Row],[3rdTuesdayInMonth]],2)</f>
        <v>2</v>
      </c>
      <c r="I567" s="289">
        <f>LOOKUP(tblBdays[[#This Row],[Birthday 2024]],tblPeriods[Period])</f>
        <v>45417</v>
      </c>
      <c r="J567" s="316" t="b">
        <f>tblBdays[[#This Row],[Birthday 2024]] &gt;= EOMONTH(tblBdays[[#This Row],[Birthday 2024]],0) - 4</f>
        <v>0</v>
      </c>
      <c r="K567" s="317" t="b">
        <f>DAY(DATE(YEAR(tblBdays[[#This Row],[Birthday 2024]]),MONTH(tblBdays[[#This Row],[Birthday 2024]]) + 6,DAY(tblBdays[[#This Row],[Birthday 2024]]))) = DAY(tblBdays[[#This Row],[Birthday 2024]])</f>
        <v>1</v>
      </c>
    </row>
    <row r="568" spans="2:11" ht="23.25" customHeight="1">
      <c r="B568" s="61" t="s">
        <v>601</v>
      </c>
      <c r="C568" s="98">
        <v>37041</v>
      </c>
      <c r="D568" s="98">
        <f>EDATE(tblBdays[[#This Row],[Birthday]],12 * (2024 - YEAR(tblBdays[[#This Row],[Birthday]])))</f>
        <v>45442</v>
      </c>
      <c r="E568" s="282" t="b">
        <f>ISNUMBER(tblBdays[[#This Row],[Birthday 2024]])</f>
        <v>1</v>
      </c>
      <c r="F568" s="98" cm="1">
        <f t="array" ref="F5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68" s="98" t="b">
        <f>tblBdays[[#This Row],[3rdTuesdayInMonth]]=tblBdays[[#This Row],[Birthday 2024]]</f>
        <v>0</v>
      </c>
      <c r="H568" s="284">
        <f>WEEKDAY(tblBdays[[#This Row],[3rdTuesdayInMonth]],2)</f>
        <v>2</v>
      </c>
      <c r="I568" s="289">
        <f>LOOKUP(tblBdays[[#This Row],[Birthday 2024]],tblPeriods[Period])</f>
        <v>45438</v>
      </c>
      <c r="J568" s="316" t="b">
        <f>tblBdays[[#This Row],[Birthday 2024]] &gt;= EOMONTH(tblBdays[[#This Row],[Birthday 2024]],0) - 4</f>
        <v>1</v>
      </c>
      <c r="K568" s="317" t="b">
        <f>DAY(DATE(YEAR(tblBdays[[#This Row],[Birthday 2024]]),MONTH(tblBdays[[#This Row],[Birthday 2024]]) + 6,DAY(tblBdays[[#This Row],[Birthday 2024]]))) = DAY(tblBdays[[#This Row],[Birthday 2024]])</f>
        <v>1</v>
      </c>
    </row>
    <row r="569" spans="2:11" ht="23.25" customHeight="1">
      <c r="B569" s="61" t="s">
        <v>602</v>
      </c>
      <c r="C569" s="98">
        <v>37979</v>
      </c>
      <c r="D569" s="98">
        <f>EDATE(tblBdays[[#This Row],[Birthday]],12 * (2024 - YEAR(tblBdays[[#This Row],[Birthday]])))</f>
        <v>45650</v>
      </c>
      <c r="E569" s="282" t="b">
        <f>ISNUMBER(tblBdays[[#This Row],[Birthday 2024]])</f>
        <v>1</v>
      </c>
      <c r="F569" s="98" cm="1">
        <f t="array" ref="F5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69" s="98" t="b">
        <f>tblBdays[[#This Row],[3rdTuesdayInMonth]]=tblBdays[[#This Row],[Birthday 2024]]</f>
        <v>0</v>
      </c>
      <c r="H569" s="284">
        <f>WEEKDAY(tblBdays[[#This Row],[3rdTuesdayInMonth]],2)</f>
        <v>2</v>
      </c>
      <c r="I569" s="289">
        <f>LOOKUP(tblBdays[[#This Row],[Birthday 2024]],tblPeriods[Period])</f>
        <v>45648</v>
      </c>
      <c r="J569" s="316" t="b">
        <f>tblBdays[[#This Row],[Birthday 2024]] &gt;= EOMONTH(tblBdays[[#This Row],[Birthday 2024]],0) - 4</f>
        <v>0</v>
      </c>
      <c r="K569" s="317" t="b">
        <f>DAY(DATE(YEAR(tblBdays[[#This Row],[Birthday 2024]]),MONTH(tblBdays[[#This Row],[Birthday 2024]]) + 6,DAY(tblBdays[[#This Row],[Birthday 2024]]))) = DAY(tblBdays[[#This Row],[Birthday 2024]])</f>
        <v>1</v>
      </c>
    </row>
    <row r="570" spans="2:11" ht="23.25" customHeight="1">
      <c r="B570" s="61" t="s">
        <v>603</v>
      </c>
      <c r="C570" s="98">
        <v>37173</v>
      </c>
      <c r="D570" s="98">
        <f>EDATE(tblBdays[[#This Row],[Birthday]],12 * (2024 - YEAR(tblBdays[[#This Row],[Birthday]])))</f>
        <v>45574</v>
      </c>
      <c r="E570" s="282" t="b">
        <f>ISNUMBER(tblBdays[[#This Row],[Birthday 2024]])</f>
        <v>1</v>
      </c>
      <c r="F570" s="98" cm="1">
        <f t="array" ref="F5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70" s="98" t="b">
        <f>tblBdays[[#This Row],[3rdTuesdayInMonth]]=tblBdays[[#This Row],[Birthday 2024]]</f>
        <v>0</v>
      </c>
      <c r="H570" s="284">
        <f>WEEKDAY(tblBdays[[#This Row],[3rdTuesdayInMonth]],2)</f>
        <v>2</v>
      </c>
      <c r="I570" s="289">
        <f>LOOKUP(tblBdays[[#This Row],[Birthday 2024]],tblPeriods[Period])</f>
        <v>45571</v>
      </c>
      <c r="J570" s="316" t="b">
        <f>tblBdays[[#This Row],[Birthday 2024]] &gt;= EOMONTH(tblBdays[[#This Row],[Birthday 2024]],0) - 4</f>
        <v>0</v>
      </c>
      <c r="K570" s="317" t="b">
        <f>DAY(DATE(YEAR(tblBdays[[#This Row],[Birthday 2024]]),MONTH(tblBdays[[#This Row],[Birthday 2024]]) + 6,DAY(tblBdays[[#This Row],[Birthday 2024]]))) = DAY(tblBdays[[#This Row],[Birthday 2024]])</f>
        <v>1</v>
      </c>
    </row>
    <row r="571" spans="2:11" ht="23.25" customHeight="1">
      <c r="B571" s="61" t="s">
        <v>604</v>
      </c>
      <c r="C571" s="98">
        <v>37361</v>
      </c>
      <c r="D571" s="98">
        <f>EDATE(tblBdays[[#This Row],[Birthday]],12 * (2024 - YEAR(tblBdays[[#This Row],[Birthday]])))</f>
        <v>45397</v>
      </c>
      <c r="E571" s="282" t="b">
        <f>ISNUMBER(tblBdays[[#This Row],[Birthday 2024]])</f>
        <v>1</v>
      </c>
      <c r="F571" s="98" cm="1">
        <f t="array" ref="F5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571" s="98" t="b">
        <f>tblBdays[[#This Row],[3rdTuesdayInMonth]]=tblBdays[[#This Row],[Birthday 2024]]</f>
        <v>0</v>
      </c>
      <c r="H571" s="284">
        <f>WEEKDAY(tblBdays[[#This Row],[3rdTuesdayInMonth]],2)</f>
        <v>2</v>
      </c>
      <c r="I571" s="289">
        <f>LOOKUP(tblBdays[[#This Row],[Birthday 2024]],tblPeriods[Period])</f>
        <v>45396</v>
      </c>
      <c r="J571" s="316" t="b">
        <f>tblBdays[[#This Row],[Birthday 2024]] &gt;= EOMONTH(tblBdays[[#This Row],[Birthday 2024]],0) - 4</f>
        <v>0</v>
      </c>
      <c r="K571" s="317" t="b">
        <f>DAY(DATE(YEAR(tblBdays[[#This Row],[Birthday 2024]]),MONTH(tblBdays[[#This Row],[Birthday 2024]]) + 6,DAY(tblBdays[[#This Row],[Birthday 2024]]))) = DAY(tblBdays[[#This Row],[Birthday 2024]])</f>
        <v>1</v>
      </c>
    </row>
    <row r="572" spans="2:11" ht="23.25" customHeight="1">
      <c r="B572" s="61" t="s">
        <v>605</v>
      </c>
      <c r="C572" s="98">
        <v>38297</v>
      </c>
      <c r="D572" s="98">
        <f>EDATE(tblBdays[[#This Row],[Birthday]],12 * (2024 - YEAR(tblBdays[[#This Row],[Birthday]])))</f>
        <v>45602</v>
      </c>
      <c r="E572" s="282" t="b">
        <f>ISNUMBER(tblBdays[[#This Row],[Birthday 2024]])</f>
        <v>1</v>
      </c>
      <c r="F572" s="98" cm="1">
        <f t="array" ref="F5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72" s="98" t="b">
        <f>tblBdays[[#This Row],[3rdTuesdayInMonth]]=tblBdays[[#This Row],[Birthday 2024]]</f>
        <v>0</v>
      </c>
      <c r="H572" s="284">
        <f>WEEKDAY(tblBdays[[#This Row],[3rdTuesdayInMonth]],2)</f>
        <v>2</v>
      </c>
      <c r="I572" s="289">
        <f>LOOKUP(tblBdays[[#This Row],[Birthday 2024]],tblPeriods[Period])</f>
        <v>45599</v>
      </c>
      <c r="J572" s="316" t="b">
        <f>tblBdays[[#This Row],[Birthday 2024]] &gt;= EOMONTH(tblBdays[[#This Row],[Birthday 2024]],0) - 4</f>
        <v>0</v>
      </c>
      <c r="K572" s="317" t="b">
        <f>DAY(DATE(YEAR(tblBdays[[#This Row],[Birthday 2024]]),MONTH(tblBdays[[#This Row],[Birthday 2024]]) + 6,DAY(tblBdays[[#This Row],[Birthday 2024]]))) = DAY(tblBdays[[#This Row],[Birthday 2024]])</f>
        <v>1</v>
      </c>
    </row>
    <row r="573" spans="2:11" ht="23.25" customHeight="1">
      <c r="B573" s="61" t="s">
        <v>606</v>
      </c>
      <c r="C573" s="98">
        <v>37815</v>
      </c>
      <c r="D573" s="98">
        <f>EDATE(tblBdays[[#This Row],[Birthday]],12 * (2024 - YEAR(tblBdays[[#This Row],[Birthday]])))</f>
        <v>45486</v>
      </c>
      <c r="E573" s="282" t="b">
        <f>ISNUMBER(tblBdays[[#This Row],[Birthday 2024]])</f>
        <v>1</v>
      </c>
      <c r="F573" s="98" cm="1">
        <f t="array" ref="F5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73" s="98" t="b">
        <f>tblBdays[[#This Row],[3rdTuesdayInMonth]]=tblBdays[[#This Row],[Birthday 2024]]</f>
        <v>0</v>
      </c>
      <c r="H573" s="284">
        <f>WEEKDAY(tblBdays[[#This Row],[3rdTuesdayInMonth]],2)</f>
        <v>2</v>
      </c>
      <c r="I573" s="289">
        <f>LOOKUP(tblBdays[[#This Row],[Birthday 2024]],tblPeriods[Period])</f>
        <v>45480</v>
      </c>
      <c r="J573" s="316" t="b">
        <f>tblBdays[[#This Row],[Birthday 2024]] &gt;= EOMONTH(tblBdays[[#This Row],[Birthday 2024]],0) - 4</f>
        <v>0</v>
      </c>
      <c r="K573" s="317" t="b">
        <f>DAY(DATE(YEAR(tblBdays[[#This Row],[Birthday 2024]]),MONTH(tblBdays[[#This Row],[Birthday 2024]]) + 6,DAY(tblBdays[[#This Row],[Birthday 2024]]))) = DAY(tblBdays[[#This Row],[Birthday 2024]])</f>
        <v>1</v>
      </c>
    </row>
    <row r="574" spans="2:11" ht="23.25" customHeight="1">
      <c r="B574" s="61" t="s">
        <v>236</v>
      </c>
      <c r="C574" s="98">
        <v>37538</v>
      </c>
      <c r="D574" s="98">
        <f>EDATE(tblBdays[[#This Row],[Birthday]],12 * (2024 - YEAR(tblBdays[[#This Row],[Birthday]])))</f>
        <v>45574</v>
      </c>
      <c r="E574" s="282" t="b">
        <f>ISNUMBER(tblBdays[[#This Row],[Birthday 2024]])</f>
        <v>1</v>
      </c>
      <c r="F574" s="98" cm="1">
        <f t="array" ref="F5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74" s="98" t="b">
        <f>tblBdays[[#This Row],[3rdTuesdayInMonth]]=tblBdays[[#This Row],[Birthday 2024]]</f>
        <v>0</v>
      </c>
      <c r="H574" s="284">
        <f>WEEKDAY(tblBdays[[#This Row],[3rdTuesdayInMonth]],2)</f>
        <v>2</v>
      </c>
      <c r="I574" s="289">
        <f>LOOKUP(tblBdays[[#This Row],[Birthday 2024]],tblPeriods[Period])</f>
        <v>45571</v>
      </c>
      <c r="J574" s="316" t="b">
        <f>tblBdays[[#This Row],[Birthday 2024]] &gt;= EOMONTH(tblBdays[[#This Row],[Birthday 2024]],0) - 4</f>
        <v>0</v>
      </c>
      <c r="K574" s="317" t="b">
        <f>DAY(DATE(YEAR(tblBdays[[#This Row],[Birthday 2024]]),MONTH(tblBdays[[#This Row],[Birthday 2024]]) + 6,DAY(tblBdays[[#This Row],[Birthday 2024]]))) = DAY(tblBdays[[#This Row],[Birthday 2024]])</f>
        <v>1</v>
      </c>
    </row>
    <row r="575" spans="2:11" ht="23.25" customHeight="1">
      <c r="B575" s="61" t="s">
        <v>607</v>
      </c>
      <c r="C575" s="98">
        <v>37695</v>
      </c>
      <c r="D575" s="98">
        <f>EDATE(tblBdays[[#This Row],[Birthday]],12 * (2024 - YEAR(tblBdays[[#This Row],[Birthday]])))</f>
        <v>45366</v>
      </c>
      <c r="E575" s="282" t="b">
        <f>ISNUMBER(tblBdays[[#This Row],[Birthday 2024]])</f>
        <v>1</v>
      </c>
      <c r="F575" s="98" cm="1">
        <f t="array" ref="F5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75" s="98" t="b">
        <f>tblBdays[[#This Row],[3rdTuesdayInMonth]]=tblBdays[[#This Row],[Birthday 2024]]</f>
        <v>0</v>
      </c>
      <c r="H575" s="284">
        <f>WEEKDAY(tblBdays[[#This Row],[3rdTuesdayInMonth]],2)</f>
        <v>2</v>
      </c>
      <c r="I575" s="289">
        <f>LOOKUP(tblBdays[[#This Row],[Birthday 2024]],tblPeriods[Period])</f>
        <v>45361</v>
      </c>
      <c r="J575" s="316" t="b">
        <f>tblBdays[[#This Row],[Birthday 2024]] &gt;= EOMONTH(tblBdays[[#This Row],[Birthday 2024]],0) - 4</f>
        <v>0</v>
      </c>
      <c r="K575" s="317" t="b">
        <f>DAY(DATE(YEAR(tblBdays[[#This Row],[Birthday 2024]]),MONTH(tblBdays[[#This Row],[Birthday 2024]]) + 6,DAY(tblBdays[[#This Row],[Birthday 2024]]))) = DAY(tblBdays[[#This Row],[Birthday 2024]])</f>
        <v>1</v>
      </c>
    </row>
    <row r="576" spans="2:11" ht="23.25" customHeight="1">
      <c r="B576" s="61" t="s">
        <v>608</v>
      </c>
      <c r="C576" s="98">
        <v>37520</v>
      </c>
      <c r="D576" s="98">
        <f>EDATE(tblBdays[[#This Row],[Birthday]],12 * (2024 - YEAR(tblBdays[[#This Row],[Birthday]])))</f>
        <v>45556</v>
      </c>
      <c r="E576" s="282" t="b">
        <f>ISNUMBER(tblBdays[[#This Row],[Birthday 2024]])</f>
        <v>1</v>
      </c>
      <c r="F576" s="98" cm="1">
        <f t="array" ref="F5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76" s="98" t="b">
        <f>tblBdays[[#This Row],[3rdTuesdayInMonth]]=tblBdays[[#This Row],[Birthday 2024]]</f>
        <v>0</v>
      </c>
      <c r="H576" s="284">
        <f>WEEKDAY(tblBdays[[#This Row],[3rdTuesdayInMonth]],2)</f>
        <v>2</v>
      </c>
      <c r="I576" s="289">
        <f>LOOKUP(tblBdays[[#This Row],[Birthday 2024]],tblPeriods[Period])</f>
        <v>45550</v>
      </c>
      <c r="J576" s="316" t="b">
        <f>tblBdays[[#This Row],[Birthday 2024]] &gt;= EOMONTH(tblBdays[[#This Row],[Birthday 2024]],0) - 4</f>
        <v>0</v>
      </c>
      <c r="K576" s="317" t="b">
        <f>DAY(DATE(YEAR(tblBdays[[#This Row],[Birthday 2024]]),MONTH(tblBdays[[#This Row],[Birthday 2024]]) + 6,DAY(tblBdays[[#This Row],[Birthday 2024]]))) = DAY(tblBdays[[#This Row],[Birthday 2024]])</f>
        <v>1</v>
      </c>
    </row>
    <row r="577" spans="2:11" ht="23.25" customHeight="1">
      <c r="B577" s="61" t="s">
        <v>609</v>
      </c>
      <c r="C577" s="98">
        <v>37329</v>
      </c>
      <c r="D577" s="98">
        <f>EDATE(tblBdays[[#This Row],[Birthday]],12 * (2024 - YEAR(tblBdays[[#This Row],[Birthday]])))</f>
        <v>45365</v>
      </c>
      <c r="E577" s="282" t="b">
        <f>ISNUMBER(tblBdays[[#This Row],[Birthday 2024]])</f>
        <v>1</v>
      </c>
      <c r="F577" s="98" cm="1">
        <f t="array" ref="F5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77" s="98" t="b">
        <f>tblBdays[[#This Row],[3rdTuesdayInMonth]]=tblBdays[[#This Row],[Birthday 2024]]</f>
        <v>0</v>
      </c>
      <c r="H577" s="284">
        <f>WEEKDAY(tblBdays[[#This Row],[3rdTuesdayInMonth]],2)</f>
        <v>2</v>
      </c>
      <c r="I577" s="289">
        <f>LOOKUP(tblBdays[[#This Row],[Birthday 2024]],tblPeriods[Period])</f>
        <v>45361</v>
      </c>
      <c r="J577" s="316" t="b">
        <f>tblBdays[[#This Row],[Birthday 2024]] &gt;= EOMONTH(tblBdays[[#This Row],[Birthday 2024]],0) - 4</f>
        <v>0</v>
      </c>
      <c r="K577" s="317" t="b">
        <f>DAY(DATE(YEAR(tblBdays[[#This Row],[Birthday 2024]]),MONTH(tblBdays[[#This Row],[Birthday 2024]]) + 6,DAY(tblBdays[[#This Row],[Birthday 2024]]))) = DAY(tblBdays[[#This Row],[Birthday 2024]])</f>
        <v>1</v>
      </c>
    </row>
    <row r="578" spans="2:11" ht="23.25" customHeight="1">
      <c r="B578" s="61" t="s">
        <v>610</v>
      </c>
      <c r="C578" s="98">
        <v>37025</v>
      </c>
      <c r="D578" s="98">
        <f>EDATE(tblBdays[[#This Row],[Birthday]],12 * (2024 - YEAR(tblBdays[[#This Row],[Birthday]])))</f>
        <v>45426</v>
      </c>
      <c r="E578" s="282" t="b">
        <f>ISNUMBER(tblBdays[[#This Row],[Birthday 2024]])</f>
        <v>1</v>
      </c>
      <c r="F578" s="98" cm="1">
        <f t="array" ref="F5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78" s="98" t="b">
        <f>tblBdays[[#This Row],[3rdTuesdayInMonth]]=tblBdays[[#This Row],[Birthday 2024]]</f>
        <v>0</v>
      </c>
      <c r="H578" s="284">
        <f>WEEKDAY(tblBdays[[#This Row],[3rdTuesdayInMonth]],2)</f>
        <v>2</v>
      </c>
      <c r="I578" s="289">
        <f>LOOKUP(tblBdays[[#This Row],[Birthday 2024]],tblPeriods[Period])</f>
        <v>45424</v>
      </c>
      <c r="J578" s="316" t="b">
        <f>tblBdays[[#This Row],[Birthday 2024]] &gt;= EOMONTH(tblBdays[[#This Row],[Birthday 2024]],0) - 4</f>
        <v>0</v>
      </c>
      <c r="K578" s="317" t="b">
        <f>DAY(DATE(YEAR(tblBdays[[#This Row],[Birthday 2024]]),MONTH(tblBdays[[#This Row],[Birthday 2024]]) + 6,DAY(tblBdays[[#This Row],[Birthday 2024]]))) = DAY(tblBdays[[#This Row],[Birthday 2024]])</f>
        <v>1</v>
      </c>
    </row>
    <row r="579" spans="2:11" ht="23.25" customHeight="1">
      <c r="B579" s="61" t="s">
        <v>611</v>
      </c>
      <c r="C579" s="98">
        <v>37446</v>
      </c>
      <c r="D579" s="98">
        <f>EDATE(tblBdays[[#This Row],[Birthday]],12 * (2024 - YEAR(tblBdays[[#This Row],[Birthday]])))</f>
        <v>45482</v>
      </c>
      <c r="E579" s="282" t="b">
        <f>ISNUMBER(tblBdays[[#This Row],[Birthday 2024]])</f>
        <v>1</v>
      </c>
      <c r="F579" s="98" cm="1">
        <f t="array" ref="F5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79" s="98" t="b">
        <f>tblBdays[[#This Row],[3rdTuesdayInMonth]]=tblBdays[[#This Row],[Birthday 2024]]</f>
        <v>0</v>
      </c>
      <c r="H579" s="284">
        <f>WEEKDAY(tblBdays[[#This Row],[3rdTuesdayInMonth]],2)</f>
        <v>2</v>
      </c>
      <c r="I579" s="289">
        <f>LOOKUP(tblBdays[[#This Row],[Birthday 2024]],tblPeriods[Period])</f>
        <v>45480</v>
      </c>
      <c r="J579" s="316" t="b">
        <f>tblBdays[[#This Row],[Birthday 2024]] &gt;= EOMONTH(tblBdays[[#This Row],[Birthday 2024]],0) - 4</f>
        <v>0</v>
      </c>
      <c r="K579" s="317" t="b">
        <f>DAY(DATE(YEAR(tblBdays[[#This Row],[Birthday 2024]]),MONTH(tblBdays[[#This Row],[Birthday 2024]]) + 6,DAY(tblBdays[[#This Row],[Birthday 2024]]))) = DAY(tblBdays[[#This Row],[Birthday 2024]])</f>
        <v>1</v>
      </c>
    </row>
    <row r="580" spans="2:11" ht="23.25" customHeight="1">
      <c r="B580" s="61" t="s">
        <v>612</v>
      </c>
      <c r="C580" s="98">
        <v>38026</v>
      </c>
      <c r="D580" s="98">
        <f>EDATE(tblBdays[[#This Row],[Birthday]],12 * (2024 - YEAR(tblBdays[[#This Row],[Birthday]])))</f>
        <v>45331</v>
      </c>
      <c r="E580" s="282" t="b">
        <f>ISNUMBER(tblBdays[[#This Row],[Birthday 2024]])</f>
        <v>1</v>
      </c>
      <c r="F580" s="98" cm="1">
        <f t="array" ref="F5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80" s="98" t="b">
        <f>tblBdays[[#This Row],[3rdTuesdayInMonth]]=tblBdays[[#This Row],[Birthday 2024]]</f>
        <v>0</v>
      </c>
      <c r="H580" s="284">
        <f>WEEKDAY(tblBdays[[#This Row],[3rdTuesdayInMonth]],2)</f>
        <v>2</v>
      </c>
      <c r="I580" s="289">
        <f>LOOKUP(tblBdays[[#This Row],[Birthday 2024]],tblPeriods[Period])</f>
        <v>45326</v>
      </c>
      <c r="J580" s="316" t="b">
        <f>tblBdays[[#This Row],[Birthday 2024]] &gt;= EOMONTH(tblBdays[[#This Row],[Birthday 2024]],0) - 4</f>
        <v>0</v>
      </c>
      <c r="K580" s="317" t="b">
        <f>DAY(DATE(YEAR(tblBdays[[#This Row],[Birthday 2024]]),MONTH(tblBdays[[#This Row],[Birthday 2024]]) + 6,DAY(tblBdays[[#This Row],[Birthday 2024]]))) = DAY(tblBdays[[#This Row],[Birthday 2024]])</f>
        <v>1</v>
      </c>
    </row>
    <row r="581" spans="2:11" ht="23.25" customHeight="1">
      <c r="B581" s="61" t="s">
        <v>613</v>
      </c>
      <c r="C581" s="98">
        <v>38286</v>
      </c>
      <c r="D581" s="98">
        <f>EDATE(tblBdays[[#This Row],[Birthday]],12 * (2024 - YEAR(tblBdays[[#This Row],[Birthday]])))</f>
        <v>45591</v>
      </c>
      <c r="E581" s="282" t="b">
        <f>ISNUMBER(tblBdays[[#This Row],[Birthday 2024]])</f>
        <v>1</v>
      </c>
      <c r="F581" s="98" cm="1">
        <f t="array" ref="F5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81" s="98" t="b">
        <f>tblBdays[[#This Row],[3rdTuesdayInMonth]]=tblBdays[[#This Row],[Birthday 2024]]</f>
        <v>0</v>
      </c>
      <c r="H581" s="284">
        <f>WEEKDAY(tblBdays[[#This Row],[3rdTuesdayInMonth]],2)</f>
        <v>2</v>
      </c>
      <c r="I581" s="289">
        <f>LOOKUP(tblBdays[[#This Row],[Birthday 2024]],tblPeriods[Period])</f>
        <v>45585</v>
      </c>
      <c r="J581" s="316" t="b">
        <f>tblBdays[[#This Row],[Birthday 2024]] &gt;= EOMONTH(tblBdays[[#This Row],[Birthday 2024]],0) - 4</f>
        <v>0</v>
      </c>
      <c r="K581" s="317" t="b">
        <f>DAY(DATE(YEAR(tblBdays[[#This Row],[Birthday 2024]]),MONTH(tblBdays[[#This Row],[Birthday 2024]]) + 6,DAY(tblBdays[[#This Row],[Birthday 2024]]))) = DAY(tblBdays[[#This Row],[Birthday 2024]])</f>
        <v>1</v>
      </c>
    </row>
    <row r="582" spans="2:11" ht="23.25" customHeight="1">
      <c r="B582" s="61" t="s">
        <v>614</v>
      </c>
      <c r="C582" s="98">
        <v>37435</v>
      </c>
      <c r="D582" s="98">
        <f>EDATE(tblBdays[[#This Row],[Birthday]],12 * (2024 - YEAR(tblBdays[[#This Row],[Birthday]])))</f>
        <v>45471</v>
      </c>
      <c r="E582" s="282" t="b">
        <f>ISNUMBER(tblBdays[[#This Row],[Birthday 2024]])</f>
        <v>1</v>
      </c>
      <c r="F582" s="98" cm="1">
        <f t="array" ref="F5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82" s="98" t="b">
        <f>tblBdays[[#This Row],[3rdTuesdayInMonth]]=tblBdays[[#This Row],[Birthday 2024]]</f>
        <v>0</v>
      </c>
      <c r="H582" s="284">
        <f>WEEKDAY(tblBdays[[#This Row],[3rdTuesdayInMonth]],2)</f>
        <v>2</v>
      </c>
      <c r="I582" s="289">
        <f>LOOKUP(tblBdays[[#This Row],[Birthday 2024]],tblPeriods[Period])</f>
        <v>45466</v>
      </c>
      <c r="J582" s="316" t="b">
        <f>tblBdays[[#This Row],[Birthday 2024]] &gt;= EOMONTH(tblBdays[[#This Row],[Birthday 2024]],0) - 4</f>
        <v>1</v>
      </c>
      <c r="K582" s="317" t="b">
        <f>DAY(DATE(YEAR(tblBdays[[#This Row],[Birthday 2024]]),MONTH(tblBdays[[#This Row],[Birthday 2024]]) + 6,DAY(tblBdays[[#This Row],[Birthday 2024]]))) = DAY(tblBdays[[#This Row],[Birthday 2024]])</f>
        <v>1</v>
      </c>
    </row>
    <row r="583" spans="2:11" ht="23.25" customHeight="1">
      <c r="B583" s="61" t="s">
        <v>615</v>
      </c>
      <c r="C583" s="98">
        <v>36898</v>
      </c>
      <c r="D583" s="98">
        <f>EDATE(tblBdays[[#This Row],[Birthday]],12 * (2024 - YEAR(tblBdays[[#This Row],[Birthday]])))</f>
        <v>45298</v>
      </c>
      <c r="E583" s="282" t="b">
        <f>ISNUMBER(tblBdays[[#This Row],[Birthday 2024]])</f>
        <v>1</v>
      </c>
      <c r="F583" s="98" cm="1">
        <f t="array" ref="F5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583" s="98" t="b">
        <f>tblBdays[[#This Row],[3rdTuesdayInMonth]]=tblBdays[[#This Row],[Birthday 2024]]</f>
        <v>0</v>
      </c>
      <c r="H583" s="284">
        <f>WEEKDAY(tblBdays[[#This Row],[3rdTuesdayInMonth]],2)</f>
        <v>2</v>
      </c>
      <c r="I583" s="289">
        <f>LOOKUP(tblBdays[[#This Row],[Birthday 2024]],tblPeriods[Period])</f>
        <v>45298</v>
      </c>
      <c r="J583" s="316" t="b">
        <f>tblBdays[[#This Row],[Birthday 2024]] &gt;= EOMONTH(tblBdays[[#This Row],[Birthday 2024]],0) - 4</f>
        <v>0</v>
      </c>
      <c r="K583" s="317" t="b">
        <f>DAY(DATE(YEAR(tblBdays[[#This Row],[Birthday 2024]]),MONTH(tblBdays[[#This Row],[Birthday 2024]]) + 6,DAY(tblBdays[[#This Row],[Birthday 2024]]))) = DAY(tblBdays[[#This Row],[Birthday 2024]])</f>
        <v>1</v>
      </c>
    </row>
    <row r="584" spans="2:11" ht="23.25" customHeight="1">
      <c r="B584" s="61" t="s">
        <v>616</v>
      </c>
      <c r="C584" s="98">
        <v>37125</v>
      </c>
      <c r="D584" s="98">
        <f>EDATE(tblBdays[[#This Row],[Birthday]],12 * (2024 - YEAR(tblBdays[[#This Row],[Birthday]])))</f>
        <v>45526</v>
      </c>
      <c r="E584" s="282" t="b">
        <f>ISNUMBER(tblBdays[[#This Row],[Birthday 2024]])</f>
        <v>1</v>
      </c>
      <c r="F584" s="98" cm="1">
        <f t="array" ref="F5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584" s="98" t="b">
        <f>tblBdays[[#This Row],[3rdTuesdayInMonth]]=tblBdays[[#This Row],[Birthday 2024]]</f>
        <v>0</v>
      </c>
      <c r="H584" s="284">
        <f>WEEKDAY(tblBdays[[#This Row],[3rdTuesdayInMonth]],2)</f>
        <v>2</v>
      </c>
      <c r="I584" s="289">
        <f>LOOKUP(tblBdays[[#This Row],[Birthday 2024]],tblPeriods[Period])</f>
        <v>45522</v>
      </c>
      <c r="J584" s="316" t="b">
        <f>tblBdays[[#This Row],[Birthday 2024]] &gt;= EOMONTH(tblBdays[[#This Row],[Birthday 2024]],0) - 4</f>
        <v>0</v>
      </c>
      <c r="K584" s="317" t="b">
        <f>DAY(DATE(YEAR(tblBdays[[#This Row],[Birthday 2024]]),MONTH(tblBdays[[#This Row],[Birthday 2024]]) + 6,DAY(tblBdays[[#This Row],[Birthday 2024]]))) = DAY(tblBdays[[#This Row],[Birthday 2024]])</f>
        <v>1</v>
      </c>
    </row>
    <row r="585" spans="2:11" ht="23.25" customHeight="1">
      <c r="B585" s="61" t="s">
        <v>617</v>
      </c>
      <c r="C585" s="98">
        <v>38037</v>
      </c>
      <c r="D585" s="98">
        <f>EDATE(tblBdays[[#This Row],[Birthday]],12 * (2024 - YEAR(tblBdays[[#This Row],[Birthday]])))</f>
        <v>45342</v>
      </c>
      <c r="E585" s="282" t="b">
        <f>ISNUMBER(tblBdays[[#This Row],[Birthday 2024]])</f>
        <v>1</v>
      </c>
      <c r="F585" s="98" cm="1">
        <f t="array" ref="F5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585" s="98" t="b">
        <f>tblBdays[[#This Row],[3rdTuesdayInMonth]]=tblBdays[[#This Row],[Birthday 2024]]</f>
        <v>1</v>
      </c>
      <c r="H585" s="284">
        <f>WEEKDAY(tblBdays[[#This Row],[3rdTuesdayInMonth]],2)</f>
        <v>2</v>
      </c>
      <c r="I585" s="289">
        <f>LOOKUP(tblBdays[[#This Row],[Birthday 2024]],tblPeriods[Period])</f>
        <v>45340</v>
      </c>
      <c r="J585" s="316" t="b">
        <f>tblBdays[[#This Row],[Birthday 2024]] &gt;= EOMONTH(tblBdays[[#This Row],[Birthday 2024]],0) - 4</f>
        <v>0</v>
      </c>
      <c r="K585" s="317" t="b">
        <f>DAY(DATE(YEAR(tblBdays[[#This Row],[Birthday 2024]]),MONTH(tblBdays[[#This Row],[Birthday 2024]]) + 6,DAY(tblBdays[[#This Row],[Birthday 2024]]))) = DAY(tblBdays[[#This Row],[Birthday 2024]])</f>
        <v>1</v>
      </c>
    </row>
    <row r="586" spans="2:11" ht="23.25" customHeight="1">
      <c r="B586" s="61" t="s">
        <v>618</v>
      </c>
      <c r="C586" s="98">
        <v>38162</v>
      </c>
      <c r="D586" s="98">
        <f>EDATE(tblBdays[[#This Row],[Birthday]],12 * (2024 - YEAR(tblBdays[[#This Row],[Birthday]])))</f>
        <v>45467</v>
      </c>
      <c r="E586" s="282" t="b">
        <f>ISNUMBER(tblBdays[[#This Row],[Birthday 2024]])</f>
        <v>1</v>
      </c>
      <c r="F586" s="98" cm="1">
        <f t="array" ref="F5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586" s="98" t="b">
        <f>tblBdays[[#This Row],[3rdTuesdayInMonth]]=tblBdays[[#This Row],[Birthday 2024]]</f>
        <v>0</v>
      </c>
      <c r="H586" s="284">
        <f>WEEKDAY(tblBdays[[#This Row],[3rdTuesdayInMonth]],2)</f>
        <v>2</v>
      </c>
      <c r="I586" s="289">
        <f>LOOKUP(tblBdays[[#This Row],[Birthday 2024]],tblPeriods[Period])</f>
        <v>45466</v>
      </c>
      <c r="J586" s="316" t="b">
        <f>tblBdays[[#This Row],[Birthday 2024]] &gt;= EOMONTH(tblBdays[[#This Row],[Birthday 2024]],0) - 4</f>
        <v>0</v>
      </c>
      <c r="K586" s="317" t="b">
        <f>DAY(DATE(YEAR(tblBdays[[#This Row],[Birthday 2024]]),MONTH(tblBdays[[#This Row],[Birthday 2024]]) + 6,DAY(tblBdays[[#This Row],[Birthday 2024]]))) = DAY(tblBdays[[#This Row],[Birthday 2024]])</f>
        <v>1</v>
      </c>
    </row>
    <row r="587" spans="2:11" ht="23.25" customHeight="1">
      <c r="B587" s="61" t="s">
        <v>619</v>
      </c>
      <c r="C587" s="98">
        <v>37746</v>
      </c>
      <c r="D587" s="98">
        <f>EDATE(tblBdays[[#This Row],[Birthday]],12 * (2024 - YEAR(tblBdays[[#This Row],[Birthday]])))</f>
        <v>45417</v>
      </c>
      <c r="E587" s="282" t="b">
        <f>ISNUMBER(tblBdays[[#This Row],[Birthday 2024]])</f>
        <v>1</v>
      </c>
      <c r="F587" s="98" cm="1">
        <f t="array" ref="F5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87" s="98" t="b">
        <f>tblBdays[[#This Row],[3rdTuesdayInMonth]]=tblBdays[[#This Row],[Birthday 2024]]</f>
        <v>0</v>
      </c>
      <c r="H587" s="284">
        <f>WEEKDAY(tblBdays[[#This Row],[3rdTuesdayInMonth]],2)</f>
        <v>2</v>
      </c>
      <c r="I587" s="289">
        <f>LOOKUP(tblBdays[[#This Row],[Birthday 2024]],tblPeriods[Period])</f>
        <v>45417</v>
      </c>
      <c r="J587" s="316" t="b">
        <f>tblBdays[[#This Row],[Birthday 2024]] &gt;= EOMONTH(tblBdays[[#This Row],[Birthday 2024]],0) - 4</f>
        <v>0</v>
      </c>
      <c r="K587" s="317" t="b">
        <f>DAY(DATE(YEAR(tblBdays[[#This Row],[Birthday 2024]]),MONTH(tblBdays[[#This Row],[Birthday 2024]]) + 6,DAY(tblBdays[[#This Row],[Birthday 2024]]))) = DAY(tblBdays[[#This Row],[Birthday 2024]])</f>
        <v>1</v>
      </c>
    </row>
    <row r="588" spans="2:11" ht="23.25" customHeight="1">
      <c r="B588" s="61" t="s">
        <v>620</v>
      </c>
      <c r="C588" s="98">
        <v>37733</v>
      </c>
      <c r="D588" s="98">
        <f>EDATE(tblBdays[[#This Row],[Birthday]],12 * (2024 - YEAR(tblBdays[[#This Row],[Birthday]])))</f>
        <v>45404</v>
      </c>
      <c r="E588" s="282" t="b">
        <f>ISNUMBER(tblBdays[[#This Row],[Birthday 2024]])</f>
        <v>1</v>
      </c>
      <c r="F588" s="98" cm="1">
        <f t="array" ref="F5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588" s="98" t="b">
        <f>tblBdays[[#This Row],[3rdTuesdayInMonth]]=tblBdays[[#This Row],[Birthday 2024]]</f>
        <v>0</v>
      </c>
      <c r="H588" s="284">
        <f>WEEKDAY(tblBdays[[#This Row],[3rdTuesdayInMonth]],2)</f>
        <v>2</v>
      </c>
      <c r="I588" s="289">
        <f>LOOKUP(tblBdays[[#This Row],[Birthday 2024]],tblPeriods[Period])</f>
        <v>45403</v>
      </c>
      <c r="J588" s="316" t="b">
        <f>tblBdays[[#This Row],[Birthday 2024]] &gt;= EOMONTH(tblBdays[[#This Row],[Birthday 2024]],0) - 4</f>
        <v>0</v>
      </c>
      <c r="K588" s="317" t="b">
        <f>DAY(DATE(YEAR(tblBdays[[#This Row],[Birthday 2024]]),MONTH(tblBdays[[#This Row],[Birthday 2024]]) + 6,DAY(tblBdays[[#This Row],[Birthday 2024]]))) = DAY(tblBdays[[#This Row],[Birthday 2024]])</f>
        <v>1</v>
      </c>
    </row>
    <row r="589" spans="2:11" ht="23.25" customHeight="1">
      <c r="B589" s="61" t="s">
        <v>621</v>
      </c>
      <c r="C589" s="98">
        <v>38049</v>
      </c>
      <c r="D589" s="98">
        <f>EDATE(tblBdays[[#This Row],[Birthday]],12 * (2024 - YEAR(tblBdays[[#This Row],[Birthday]])))</f>
        <v>45354</v>
      </c>
      <c r="E589" s="282" t="b">
        <f>ISNUMBER(tblBdays[[#This Row],[Birthday 2024]])</f>
        <v>1</v>
      </c>
      <c r="F589" s="98" cm="1">
        <f t="array" ref="F5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589" s="98" t="b">
        <f>tblBdays[[#This Row],[3rdTuesdayInMonth]]=tblBdays[[#This Row],[Birthday 2024]]</f>
        <v>0</v>
      </c>
      <c r="H589" s="284">
        <f>WEEKDAY(tblBdays[[#This Row],[3rdTuesdayInMonth]],2)</f>
        <v>2</v>
      </c>
      <c r="I589" s="289">
        <f>LOOKUP(tblBdays[[#This Row],[Birthday 2024]],tblPeriods[Period])</f>
        <v>45354</v>
      </c>
      <c r="J589" s="316" t="b">
        <f>tblBdays[[#This Row],[Birthday 2024]] &gt;= EOMONTH(tblBdays[[#This Row],[Birthday 2024]],0) - 4</f>
        <v>0</v>
      </c>
      <c r="K589" s="317" t="b">
        <f>DAY(DATE(YEAR(tblBdays[[#This Row],[Birthday 2024]]),MONTH(tblBdays[[#This Row],[Birthday 2024]]) + 6,DAY(tblBdays[[#This Row],[Birthday 2024]]))) = DAY(tblBdays[[#This Row],[Birthday 2024]])</f>
        <v>1</v>
      </c>
    </row>
    <row r="590" spans="2:11" ht="23.25" customHeight="1">
      <c r="B590" s="61" t="s">
        <v>622</v>
      </c>
      <c r="C590" s="98">
        <v>37474</v>
      </c>
      <c r="D590" s="98">
        <f>EDATE(tblBdays[[#This Row],[Birthday]],12 * (2024 - YEAR(tblBdays[[#This Row],[Birthday]])))</f>
        <v>45510</v>
      </c>
      <c r="E590" s="282" t="b">
        <f>ISNUMBER(tblBdays[[#This Row],[Birthday 2024]])</f>
        <v>1</v>
      </c>
      <c r="F590" s="98" cm="1">
        <f t="array" ref="F5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590" s="98" t="b">
        <f>tblBdays[[#This Row],[3rdTuesdayInMonth]]=tblBdays[[#This Row],[Birthday 2024]]</f>
        <v>0</v>
      </c>
      <c r="H590" s="284">
        <f>WEEKDAY(tblBdays[[#This Row],[3rdTuesdayInMonth]],2)</f>
        <v>2</v>
      </c>
      <c r="I590" s="289">
        <f>LOOKUP(tblBdays[[#This Row],[Birthday 2024]],tblPeriods[Period])</f>
        <v>45508</v>
      </c>
      <c r="J590" s="316" t="b">
        <f>tblBdays[[#This Row],[Birthday 2024]] &gt;= EOMONTH(tblBdays[[#This Row],[Birthday 2024]],0) - 4</f>
        <v>0</v>
      </c>
      <c r="K590" s="317" t="b">
        <f>DAY(DATE(YEAR(tblBdays[[#This Row],[Birthday 2024]]),MONTH(tblBdays[[#This Row],[Birthday 2024]]) + 6,DAY(tblBdays[[#This Row],[Birthday 2024]]))) = DAY(tblBdays[[#This Row],[Birthday 2024]])</f>
        <v>1</v>
      </c>
    </row>
    <row r="591" spans="2:11" ht="23.25" customHeight="1">
      <c r="B591" s="61" t="s">
        <v>623</v>
      </c>
      <c r="C591" s="98">
        <v>37936</v>
      </c>
      <c r="D591" s="98">
        <f>EDATE(tblBdays[[#This Row],[Birthday]],12 * (2024 - YEAR(tblBdays[[#This Row],[Birthday]])))</f>
        <v>45607</v>
      </c>
      <c r="E591" s="282" t="b">
        <f>ISNUMBER(tblBdays[[#This Row],[Birthday 2024]])</f>
        <v>1</v>
      </c>
      <c r="F591" s="98" cm="1">
        <f t="array" ref="F5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91" s="98" t="b">
        <f>tblBdays[[#This Row],[3rdTuesdayInMonth]]=tblBdays[[#This Row],[Birthday 2024]]</f>
        <v>0</v>
      </c>
      <c r="H591" s="284">
        <f>WEEKDAY(tblBdays[[#This Row],[3rdTuesdayInMonth]],2)</f>
        <v>2</v>
      </c>
      <c r="I591" s="289">
        <f>LOOKUP(tblBdays[[#This Row],[Birthday 2024]],tblPeriods[Period])</f>
        <v>45606</v>
      </c>
      <c r="J591" s="316" t="b">
        <f>tblBdays[[#This Row],[Birthday 2024]] &gt;= EOMONTH(tblBdays[[#This Row],[Birthday 2024]],0) - 4</f>
        <v>0</v>
      </c>
      <c r="K591" s="317" t="b">
        <f>DAY(DATE(YEAR(tblBdays[[#This Row],[Birthday 2024]]),MONTH(tblBdays[[#This Row],[Birthday 2024]]) + 6,DAY(tblBdays[[#This Row],[Birthday 2024]]))) = DAY(tblBdays[[#This Row],[Birthday 2024]])</f>
        <v>1</v>
      </c>
    </row>
    <row r="592" spans="2:11" ht="23.25" customHeight="1">
      <c r="B592" s="61" t="s">
        <v>624</v>
      </c>
      <c r="C592" s="98">
        <v>37513</v>
      </c>
      <c r="D592" s="98">
        <f>EDATE(tblBdays[[#This Row],[Birthday]],12 * (2024 - YEAR(tblBdays[[#This Row],[Birthday]])))</f>
        <v>45549</v>
      </c>
      <c r="E592" s="282" t="b">
        <f>ISNUMBER(tblBdays[[#This Row],[Birthday 2024]])</f>
        <v>1</v>
      </c>
      <c r="F592" s="98" cm="1">
        <f t="array" ref="F5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592" s="98" t="b">
        <f>tblBdays[[#This Row],[3rdTuesdayInMonth]]=tblBdays[[#This Row],[Birthday 2024]]</f>
        <v>0</v>
      </c>
      <c r="H592" s="284">
        <f>WEEKDAY(tblBdays[[#This Row],[3rdTuesdayInMonth]],2)</f>
        <v>2</v>
      </c>
      <c r="I592" s="289">
        <f>LOOKUP(tblBdays[[#This Row],[Birthday 2024]],tblPeriods[Period])</f>
        <v>45543</v>
      </c>
      <c r="J592" s="316" t="b">
        <f>tblBdays[[#This Row],[Birthday 2024]] &gt;= EOMONTH(tblBdays[[#This Row],[Birthday 2024]],0) - 4</f>
        <v>0</v>
      </c>
      <c r="K592" s="317" t="b">
        <f>DAY(DATE(YEAR(tblBdays[[#This Row],[Birthday 2024]]),MONTH(tblBdays[[#This Row],[Birthday 2024]]) + 6,DAY(tblBdays[[#This Row],[Birthday 2024]]))) = DAY(tblBdays[[#This Row],[Birthday 2024]])</f>
        <v>1</v>
      </c>
    </row>
    <row r="593" spans="2:11" ht="23.25" customHeight="1">
      <c r="B593" s="61" t="s">
        <v>625</v>
      </c>
      <c r="C593" s="98">
        <v>37013</v>
      </c>
      <c r="D593" s="98">
        <f>EDATE(tblBdays[[#This Row],[Birthday]],12 * (2024 - YEAR(tblBdays[[#This Row],[Birthday]])))</f>
        <v>45414</v>
      </c>
      <c r="E593" s="282" t="b">
        <f>ISNUMBER(tblBdays[[#This Row],[Birthday 2024]])</f>
        <v>1</v>
      </c>
      <c r="F593" s="98" cm="1">
        <f t="array" ref="F5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593" s="98" t="b">
        <f>tblBdays[[#This Row],[3rdTuesdayInMonth]]=tblBdays[[#This Row],[Birthday 2024]]</f>
        <v>0</v>
      </c>
      <c r="H593" s="284">
        <f>WEEKDAY(tblBdays[[#This Row],[3rdTuesdayInMonth]],2)</f>
        <v>2</v>
      </c>
      <c r="I593" s="289">
        <f>LOOKUP(tblBdays[[#This Row],[Birthday 2024]],tblPeriods[Period])</f>
        <v>45410</v>
      </c>
      <c r="J593" s="316" t="b">
        <f>tblBdays[[#This Row],[Birthday 2024]] &gt;= EOMONTH(tblBdays[[#This Row],[Birthday 2024]],0) - 4</f>
        <v>0</v>
      </c>
      <c r="K593" s="317" t="b">
        <f>DAY(DATE(YEAR(tblBdays[[#This Row],[Birthday 2024]]),MONTH(tblBdays[[#This Row],[Birthday 2024]]) + 6,DAY(tblBdays[[#This Row],[Birthday 2024]]))) = DAY(tblBdays[[#This Row],[Birthday 2024]])</f>
        <v>1</v>
      </c>
    </row>
    <row r="594" spans="2:11" ht="23.25" customHeight="1">
      <c r="B594" s="61" t="s">
        <v>626</v>
      </c>
      <c r="C594" s="98">
        <v>37073</v>
      </c>
      <c r="D594" s="98">
        <f>EDATE(tblBdays[[#This Row],[Birthday]],12 * (2024 - YEAR(tblBdays[[#This Row],[Birthday]])))</f>
        <v>45474</v>
      </c>
      <c r="E594" s="282" t="b">
        <f>ISNUMBER(tblBdays[[#This Row],[Birthday 2024]])</f>
        <v>1</v>
      </c>
      <c r="F594" s="98" cm="1">
        <f t="array" ref="F5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594" s="98" t="b">
        <f>tblBdays[[#This Row],[3rdTuesdayInMonth]]=tblBdays[[#This Row],[Birthday 2024]]</f>
        <v>0</v>
      </c>
      <c r="H594" s="284">
        <f>WEEKDAY(tblBdays[[#This Row],[3rdTuesdayInMonth]],2)</f>
        <v>2</v>
      </c>
      <c r="I594" s="289">
        <f>LOOKUP(tblBdays[[#This Row],[Birthday 2024]],tblPeriods[Period])</f>
        <v>45473</v>
      </c>
      <c r="J594" s="316" t="b">
        <f>tblBdays[[#This Row],[Birthday 2024]] &gt;= EOMONTH(tblBdays[[#This Row],[Birthday 2024]],0) - 4</f>
        <v>0</v>
      </c>
      <c r="K594" s="317" t="b">
        <f>DAY(DATE(YEAR(tblBdays[[#This Row],[Birthday 2024]]),MONTH(tblBdays[[#This Row],[Birthday 2024]]) + 6,DAY(tblBdays[[#This Row],[Birthday 2024]]))) = DAY(tblBdays[[#This Row],[Birthday 2024]])</f>
        <v>1</v>
      </c>
    </row>
    <row r="595" spans="2:11" ht="23.25" customHeight="1">
      <c r="B595" s="61" t="s">
        <v>627</v>
      </c>
      <c r="C595" s="98">
        <v>37353</v>
      </c>
      <c r="D595" s="98">
        <f>EDATE(tblBdays[[#This Row],[Birthday]],12 * (2024 - YEAR(tblBdays[[#This Row],[Birthday]])))</f>
        <v>45389</v>
      </c>
      <c r="E595" s="282" t="b">
        <f>ISNUMBER(tblBdays[[#This Row],[Birthday 2024]])</f>
        <v>1</v>
      </c>
      <c r="F595" s="98" cm="1">
        <f t="array" ref="F5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595" s="98" t="b">
        <f>tblBdays[[#This Row],[3rdTuesdayInMonth]]=tblBdays[[#This Row],[Birthday 2024]]</f>
        <v>0</v>
      </c>
      <c r="H595" s="284">
        <f>WEEKDAY(tblBdays[[#This Row],[3rdTuesdayInMonth]],2)</f>
        <v>2</v>
      </c>
      <c r="I595" s="289">
        <f>LOOKUP(tblBdays[[#This Row],[Birthday 2024]],tblPeriods[Period])</f>
        <v>45389</v>
      </c>
      <c r="J595" s="316" t="b">
        <f>tblBdays[[#This Row],[Birthday 2024]] &gt;= EOMONTH(tblBdays[[#This Row],[Birthday 2024]],0) - 4</f>
        <v>0</v>
      </c>
      <c r="K595" s="317" t="b">
        <f>DAY(DATE(YEAR(tblBdays[[#This Row],[Birthday 2024]]),MONTH(tblBdays[[#This Row],[Birthday 2024]]) + 6,DAY(tblBdays[[#This Row],[Birthday 2024]]))) = DAY(tblBdays[[#This Row],[Birthday 2024]])</f>
        <v>1</v>
      </c>
    </row>
    <row r="596" spans="2:11" ht="23.25" customHeight="1">
      <c r="B596" s="61" t="s">
        <v>628</v>
      </c>
      <c r="C596" s="98">
        <v>38264</v>
      </c>
      <c r="D596" s="98">
        <f>EDATE(tblBdays[[#This Row],[Birthday]],12 * (2024 - YEAR(tblBdays[[#This Row],[Birthday]])))</f>
        <v>45569</v>
      </c>
      <c r="E596" s="282" t="b">
        <f>ISNUMBER(tblBdays[[#This Row],[Birthday 2024]])</f>
        <v>1</v>
      </c>
      <c r="F596" s="98" cm="1">
        <f t="array" ref="F5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596" s="98" t="b">
        <f>tblBdays[[#This Row],[3rdTuesdayInMonth]]=tblBdays[[#This Row],[Birthday 2024]]</f>
        <v>0</v>
      </c>
      <c r="H596" s="284">
        <f>WEEKDAY(tblBdays[[#This Row],[3rdTuesdayInMonth]],2)</f>
        <v>2</v>
      </c>
      <c r="I596" s="289">
        <f>LOOKUP(tblBdays[[#This Row],[Birthday 2024]],tblPeriods[Period])</f>
        <v>45564</v>
      </c>
      <c r="J596" s="316" t="b">
        <f>tblBdays[[#This Row],[Birthday 2024]] &gt;= EOMONTH(tblBdays[[#This Row],[Birthday 2024]],0) - 4</f>
        <v>0</v>
      </c>
      <c r="K596" s="317" t="b">
        <f>DAY(DATE(YEAR(tblBdays[[#This Row],[Birthday 2024]]),MONTH(tblBdays[[#This Row],[Birthday 2024]]) + 6,DAY(tblBdays[[#This Row],[Birthday 2024]]))) = DAY(tblBdays[[#This Row],[Birthday 2024]])</f>
        <v>1</v>
      </c>
    </row>
    <row r="597" spans="2:11" ht="23.25" customHeight="1">
      <c r="B597" s="61" t="s">
        <v>629</v>
      </c>
      <c r="C597" s="98">
        <v>37132</v>
      </c>
      <c r="D597" s="98">
        <f>EDATE(tblBdays[[#This Row],[Birthday]],12 * (2024 - YEAR(tblBdays[[#This Row],[Birthday]])))</f>
        <v>45533</v>
      </c>
      <c r="E597" s="282" t="b">
        <f>ISNUMBER(tblBdays[[#This Row],[Birthday 2024]])</f>
        <v>1</v>
      </c>
      <c r="F597" s="98" cm="1">
        <f t="array" ref="F5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597" s="98" t="b">
        <f>tblBdays[[#This Row],[3rdTuesdayInMonth]]=tblBdays[[#This Row],[Birthday 2024]]</f>
        <v>0</v>
      </c>
      <c r="H597" s="284">
        <f>WEEKDAY(tblBdays[[#This Row],[3rdTuesdayInMonth]],2)</f>
        <v>2</v>
      </c>
      <c r="I597" s="289">
        <f>LOOKUP(tblBdays[[#This Row],[Birthday 2024]],tblPeriods[Period])</f>
        <v>45529</v>
      </c>
      <c r="J597" s="316" t="b">
        <f>tblBdays[[#This Row],[Birthday 2024]] &gt;= EOMONTH(tblBdays[[#This Row],[Birthday 2024]],0) - 4</f>
        <v>1</v>
      </c>
      <c r="K597" s="317" t="b">
        <f>DAY(DATE(YEAR(tblBdays[[#This Row],[Birthday 2024]]),MONTH(tblBdays[[#This Row],[Birthday 2024]]) + 6,DAY(tblBdays[[#This Row],[Birthday 2024]]))) = DAY(tblBdays[[#This Row],[Birthday 2024]])</f>
        <v>0</v>
      </c>
    </row>
    <row r="598" spans="2:11" ht="23.25" customHeight="1">
      <c r="B598" s="61" t="s">
        <v>630</v>
      </c>
      <c r="C598" s="98">
        <v>37563</v>
      </c>
      <c r="D598" s="98">
        <f>EDATE(tblBdays[[#This Row],[Birthday]],12 * (2024 - YEAR(tblBdays[[#This Row],[Birthday]])))</f>
        <v>45599</v>
      </c>
      <c r="E598" s="282" t="b">
        <f>ISNUMBER(tblBdays[[#This Row],[Birthday 2024]])</f>
        <v>1</v>
      </c>
      <c r="F598" s="98" cm="1">
        <f t="array" ref="F5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598" s="98" t="b">
        <f>tblBdays[[#This Row],[3rdTuesdayInMonth]]=tblBdays[[#This Row],[Birthday 2024]]</f>
        <v>0</v>
      </c>
      <c r="H598" s="284">
        <f>WEEKDAY(tblBdays[[#This Row],[3rdTuesdayInMonth]],2)</f>
        <v>2</v>
      </c>
      <c r="I598" s="289">
        <f>LOOKUP(tblBdays[[#This Row],[Birthday 2024]],tblPeriods[Period])</f>
        <v>45599</v>
      </c>
      <c r="J598" s="316" t="b">
        <f>tblBdays[[#This Row],[Birthday 2024]] &gt;= EOMONTH(tblBdays[[#This Row],[Birthday 2024]],0) - 4</f>
        <v>0</v>
      </c>
      <c r="K598" s="317" t="b">
        <f>DAY(DATE(YEAR(tblBdays[[#This Row],[Birthday 2024]]),MONTH(tblBdays[[#This Row],[Birthday 2024]]) + 6,DAY(tblBdays[[#This Row],[Birthday 2024]]))) = DAY(tblBdays[[#This Row],[Birthday 2024]])</f>
        <v>1</v>
      </c>
    </row>
    <row r="599" spans="2:11" ht="23.25" customHeight="1">
      <c r="B599" s="61" t="s">
        <v>631</v>
      </c>
      <c r="C599" s="98">
        <v>37599</v>
      </c>
      <c r="D599" s="98">
        <f>EDATE(tblBdays[[#This Row],[Birthday]],12 * (2024 - YEAR(tblBdays[[#This Row],[Birthday]])))</f>
        <v>45635</v>
      </c>
      <c r="E599" s="282" t="b">
        <f>ISNUMBER(tblBdays[[#This Row],[Birthday 2024]])</f>
        <v>1</v>
      </c>
      <c r="F599" s="98" cm="1">
        <f t="array" ref="F5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599" s="98" t="b">
        <f>tblBdays[[#This Row],[3rdTuesdayInMonth]]=tblBdays[[#This Row],[Birthday 2024]]</f>
        <v>0</v>
      </c>
      <c r="H599" s="284">
        <f>WEEKDAY(tblBdays[[#This Row],[3rdTuesdayInMonth]],2)</f>
        <v>2</v>
      </c>
      <c r="I599" s="289">
        <f>LOOKUP(tblBdays[[#This Row],[Birthday 2024]],tblPeriods[Period])</f>
        <v>45634</v>
      </c>
      <c r="J599" s="316" t="b">
        <f>tblBdays[[#This Row],[Birthday 2024]] &gt;= EOMONTH(tblBdays[[#This Row],[Birthday 2024]],0) - 4</f>
        <v>0</v>
      </c>
      <c r="K599" s="317" t="b">
        <f>DAY(DATE(YEAR(tblBdays[[#This Row],[Birthday 2024]]),MONTH(tblBdays[[#This Row],[Birthday 2024]]) + 6,DAY(tblBdays[[#This Row],[Birthday 2024]]))) = DAY(tblBdays[[#This Row],[Birthday 2024]])</f>
        <v>1</v>
      </c>
    </row>
    <row r="600" spans="2:11" ht="23.25" customHeight="1">
      <c r="B600" s="61" t="s">
        <v>632</v>
      </c>
      <c r="C600" s="98">
        <v>37452</v>
      </c>
      <c r="D600" s="98">
        <f>EDATE(tblBdays[[#This Row],[Birthday]],12 * (2024 - YEAR(tblBdays[[#This Row],[Birthday]])))</f>
        <v>45488</v>
      </c>
      <c r="E600" s="282" t="b">
        <f>ISNUMBER(tblBdays[[#This Row],[Birthday 2024]])</f>
        <v>1</v>
      </c>
      <c r="F600" s="98" cm="1">
        <f t="array" ref="F6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600" s="98" t="b">
        <f>tblBdays[[#This Row],[3rdTuesdayInMonth]]=tblBdays[[#This Row],[Birthday 2024]]</f>
        <v>0</v>
      </c>
      <c r="H600" s="284">
        <f>WEEKDAY(tblBdays[[#This Row],[3rdTuesdayInMonth]],2)</f>
        <v>2</v>
      </c>
      <c r="I600" s="289">
        <f>LOOKUP(tblBdays[[#This Row],[Birthday 2024]],tblPeriods[Period])</f>
        <v>45487</v>
      </c>
      <c r="J600" s="316" t="b">
        <f>tblBdays[[#This Row],[Birthday 2024]] &gt;= EOMONTH(tblBdays[[#This Row],[Birthday 2024]],0) - 4</f>
        <v>0</v>
      </c>
      <c r="K600" s="317" t="b">
        <f>DAY(DATE(YEAR(tblBdays[[#This Row],[Birthday 2024]]),MONTH(tblBdays[[#This Row],[Birthday 2024]]) + 6,DAY(tblBdays[[#This Row],[Birthday 2024]]))) = DAY(tblBdays[[#This Row],[Birthday 2024]])</f>
        <v>1</v>
      </c>
    </row>
    <row r="601" spans="2:11" ht="23.25" customHeight="1">
      <c r="B601" s="61" t="s">
        <v>633</v>
      </c>
      <c r="C601" s="98">
        <v>37817</v>
      </c>
      <c r="D601" s="98">
        <f>EDATE(tblBdays[[#This Row],[Birthday]],12 * (2024 - YEAR(tblBdays[[#This Row],[Birthday]])))</f>
        <v>45488</v>
      </c>
      <c r="E601" s="282" t="b">
        <f>ISNUMBER(tblBdays[[#This Row],[Birthday 2024]])</f>
        <v>1</v>
      </c>
      <c r="F601" s="98" cm="1">
        <f t="array" ref="F6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601" s="98" t="b">
        <f>tblBdays[[#This Row],[3rdTuesdayInMonth]]=tblBdays[[#This Row],[Birthday 2024]]</f>
        <v>0</v>
      </c>
      <c r="H601" s="284">
        <f>WEEKDAY(tblBdays[[#This Row],[3rdTuesdayInMonth]],2)</f>
        <v>2</v>
      </c>
      <c r="I601" s="289">
        <f>LOOKUP(tblBdays[[#This Row],[Birthday 2024]],tblPeriods[Period])</f>
        <v>45487</v>
      </c>
      <c r="J601" s="316" t="b">
        <f>tblBdays[[#This Row],[Birthday 2024]] &gt;= EOMONTH(tblBdays[[#This Row],[Birthday 2024]],0) - 4</f>
        <v>0</v>
      </c>
      <c r="K601" s="317" t="b">
        <f>DAY(DATE(YEAR(tblBdays[[#This Row],[Birthday 2024]]),MONTH(tblBdays[[#This Row],[Birthday 2024]]) + 6,DAY(tblBdays[[#This Row],[Birthday 2024]]))) = DAY(tblBdays[[#This Row],[Birthday 2024]])</f>
        <v>1</v>
      </c>
    </row>
    <row r="602" spans="2:11" ht="23.25" customHeight="1">
      <c r="B602" s="61" t="s">
        <v>634</v>
      </c>
      <c r="C602" s="98">
        <v>37158</v>
      </c>
      <c r="D602" s="98">
        <f>EDATE(tblBdays[[#This Row],[Birthday]],12 * (2024 - YEAR(tblBdays[[#This Row],[Birthday]])))</f>
        <v>45559</v>
      </c>
      <c r="E602" s="282" t="b">
        <f>ISNUMBER(tblBdays[[#This Row],[Birthday 2024]])</f>
        <v>1</v>
      </c>
      <c r="F602" s="98" cm="1">
        <f t="array" ref="F6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02" s="98" t="b">
        <f>tblBdays[[#This Row],[3rdTuesdayInMonth]]=tblBdays[[#This Row],[Birthday 2024]]</f>
        <v>0</v>
      </c>
      <c r="H602" s="284">
        <f>WEEKDAY(tblBdays[[#This Row],[3rdTuesdayInMonth]],2)</f>
        <v>2</v>
      </c>
      <c r="I602" s="289">
        <f>LOOKUP(tblBdays[[#This Row],[Birthday 2024]],tblPeriods[Period])</f>
        <v>45557</v>
      </c>
      <c r="J602" s="316" t="b">
        <f>tblBdays[[#This Row],[Birthday 2024]] &gt;= EOMONTH(tblBdays[[#This Row],[Birthday 2024]],0) - 4</f>
        <v>0</v>
      </c>
      <c r="K602" s="317" t="b">
        <f>DAY(DATE(YEAR(tblBdays[[#This Row],[Birthday 2024]]),MONTH(tblBdays[[#This Row],[Birthday 2024]]) + 6,DAY(tblBdays[[#This Row],[Birthday 2024]]))) = DAY(tblBdays[[#This Row],[Birthday 2024]])</f>
        <v>1</v>
      </c>
    </row>
    <row r="603" spans="2:11" ht="23.25" customHeight="1">
      <c r="B603" s="61" t="s">
        <v>635</v>
      </c>
      <c r="C603" s="98">
        <v>37857</v>
      </c>
      <c r="D603" s="98">
        <f>EDATE(tblBdays[[#This Row],[Birthday]],12 * (2024 - YEAR(tblBdays[[#This Row],[Birthday]])))</f>
        <v>45528</v>
      </c>
      <c r="E603" s="282" t="b">
        <f>ISNUMBER(tblBdays[[#This Row],[Birthday 2024]])</f>
        <v>1</v>
      </c>
      <c r="F603" s="98" cm="1">
        <f t="array" ref="F6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603" s="98" t="b">
        <f>tblBdays[[#This Row],[3rdTuesdayInMonth]]=tblBdays[[#This Row],[Birthday 2024]]</f>
        <v>0</v>
      </c>
      <c r="H603" s="284">
        <f>WEEKDAY(tblBdays[[#This Row],[3rdTuesdayInMonth]],2)</f>
        <v>2</v>
      </c>
      <c r="I603" s="289">
        <f>LOOKUP(tblBdays[[#This Row],[Birthday 2024]],tblPeriods[Period])</f>
        <v>45522</v>
      </c>
      <c r="J603" s="316" t="b">
        <f>tblBdays[[#This Row],[Birthday 2024]] &gt;= EOMONTH(tblBdays[[#This Row],[Birthday 2024]],0) - 4</f>
        <v>0</v>
      </c>
      <c r="K603" s="317" t="b">
        <f>DAY(DATE(YEAR(tblBdays[[#This Row],[Birthday 2024]]),MONTH(tblBdays[[#This Row],[Birthday 2024]]) + 6,DAY(tblBdays[[#This Row],[Birthday 2024]]))) = DAY(tblBdays[[#This Row],[Birthday 2024]])</f>
        <v>1</v>
      </c>
    </row>
    <row r="604" spans="2:11" ht="23.25" customHeight="1">
      <c r="B604" s="61" t="s">
        <v>636</v>
      </c>
      <c r="C604" s="98">
        <v>37868</v>
      </c>
      <c r="D604" s="98">
        <f>EDATE(tblBdays[[#This Row],[Birthday]],12 * (2024 - YEAR(tblBdays[[#This Row],[Birthday]])))</f>
        <v>45539</v>
      </c>
      <c r="E604" s="282" t="b">
        <f>ISNUMBER(tblBdays[[#This Row],[Birthday 2024]])</f>
        <v>1</v>
      </c>
      <c r="F604" s="98" cm="1">
        <f t="array" ref="F6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04" s="98" t="b">
        <f>tblBdays[[#This Row],[3rdTuesdayInMonth]]=tblBdays[[#This Row],[Birthday 2024]]</f>
        <v>0</v>
      </c>
      <c r="H604" s="284">
        <f>WEEKDAY(tblBdays[[#This Row],[3rdTuesdayInMonth]],2)</f>
        <v>2</v>
      </c>
      <c r="I604" s="289">
        <f>LOOKUP(tblBdays[[#This Row],[Birthday 2024]],tblPeriods[Period])</f>
        <v>45536</v>
      </c>
      <c r="J604" s="316" t="b">
        <f>tblBdays[[#This Row],[Birthday 2024]] &gt;= EOMONTH(tblBdays[[#This Row],[Birthday 2024]],0) - 4</f>
        <v>0</v>
      </c>
      <c r="K604" s="317" t="b">
        <f>DAY(DATE(YEAR(tblBdays[[#This Row],[Birthday 2024]]),MONTH(tblBdays[[#This Row],[Birthday 2024]]) + 6,DAY(tblBdays[[#This Row],[Birthday 2024]]))) = DAY(tblBdays[[#This Row],[Birthday 2024]])</f>
        <v>1</v>
      </c>
    </row>
    <row r="605" spans="2:11" ht="23.25" customHeight="1">
      <c r="B605" s="61" t="s">
        <v>637</v>
      </c>
      <c r="C605" s="98">
        <v>38196</v>
      </c>
      <c r="D605" s="98">
        <f>EDATE(tblBdays[[#This Row],[Birthday]],12 * (2024 - YEAR(tblBdays[[#This Row],[Birthday]])))</f>
        <v>45501</v>
      </c>
      <c r="E605" s="282" t="b">
        <f>ISNUMBER(tblBdays[[#This Row],[Birthday 2024]])</f>
        <v>1</v>
      </c>
      <c r="F605" s="98" cm="1">
        <f t="array" ref="F6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605" s="98" t="b">
        <f>tblBdays[[#This Row],[3rdTuesdayInMonth]]=tblBdays[[#This Row],[Birthday 2024]]</f>
        <v>0</v>
      </c>
      <c r="H605" s="284">
        <f>WEEKDAY(tblBdays[[#This Row],[3rdTuesdayInMonth]],2)</f>
        <v>2</v>
      </c>
      <c r="I605" s="289">
        <f>LOOKUP(tblBdays[[#This Row],[Birthday 2024]],tblPeriods[Period])</f>
        <v>45501</v>
      </c>
      <c r="J605" s="316" t="b">
        <f>tblBdays[[#This Row],[Birthday 2024]] &gt;= EOMONTH(tblBdays[[#This Row],[Birthday 2024]],0) - 4</f>
        <v>1</v>
      </c>
      <c r="K605" s="317" t="b">
        <f>DAY(DATE(YEAR(tblBdays[[#This Row],[Birthday 2024]]),MONTH(tblBdays[[#This Row],[Birthday 2024]]) + 6,DAY(tblBdays[[#This Row],[Birthday 2024]]))) = DAY(tblBdays[[#This Row],[Birthday 2024]])</f>
        <v>1</v>
      </c>
    </row>
    <row r="606" spans="2:11" ht="23.25" customHeight="1">
      <c r="B606" s="61" t="s">
        <v>638</v>
      </c>
      <c r="C606" s="98">
        <v>36988</v>
      </c>
      <c r="D606" s="98">
        <f>EDATE(tblBdays[[#This Row],[Birthday]],12 * (2024 - YEAR(tblBdays[[#This Row],[Birthday]])))</f>
        <v>45389</v>
      </c>
      <c r="E606" s="282" t="b">
        <f>ISNUMBER(tblBdays[[#This Row],[Birthday 2024]])</f>
        <v>1</v>
      </c>
      <c r="F606" s="98" cm="1">
        <f t="array" ref="F6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06" s="98" t="b">
        <f>tblBdays[[#This Row],[3rdTuesdayInMonth]]=tblBdays[[#This Row],[Birthday 2024]]</f>
        <v>0</v>
      </c>
      <c r="H606" s="284">
        <f>WEEKDAY(tblBdays[[#This Row],[3rdTuesdayInMonth]],2)</f>
        <v>2</v>
      </c>
      <c r="I606" s="289">
        <f>LOOKUP(tblBdays[[#This Row],[Birthday 2024]],tblPeriods[Period])</f>
        <v>45389</v>
      </c>
      <c r="J606" s="316" t="b">
        <f>tblBdays[[#This Row],[Birthday 2024]] &gt;= EOMONTH(tblBdays[[#This Row],[Birthday 2024]],0) - 4</f>
        <v>0</v>
      </c>
      <c r="K606" s="317" t="b">
        <f>DAY(DATE(YEAR(tblBdays[[#This Row],[Birthday 2024]]),MONTH(tblBdays[[#This Row],[Birthday 2024]]) + 6,DAY(tblBdays[[#This Row],[Birthday 2024]]))) = DAY(tblBdays[[#This Row],[Birthday 2024]])</f>
        <v>1</v>
      </c>
    </row>
    <row r="607" spans="2:11" ht="23.25" customHeight="1">
      <c r="B607" s="61" t="s">
        <v>639</v>
      </c>
      <c r="C607" s="98">
        <v>36915</v>
      </c>
      <c r="D607" s="98">
        <f>EDATE(tblBdays[[#This Row],[Birthday]],12 * (2024 - YEAR(tblBdays[[#This Row],[Birthday]])))</f>
        <v>45315</v>
      </c>
      <c r="E607" s="282" t="b">
        <f>ISNUMBER(tblBdays[[#This Row],[Birthday 2024]])</f>
        <v>1</v>
      </c>
      <c r="F607" s="98" cm="1">
        <f t="array" ref="F6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607" s="98" t="b">
        <f>tblBdays[[#This Row],[3rdTuesdayInMonth]]=tblBdays[[#This Row],[Birthday 2024]]</f>
        <v>0</v>
      </c>
      <c r="H607" s="284">
        <f>WEEKDAY(tblBdays[[#This Row],[3rdTuesdayInMonth]],2)</f>
        <v>2</v>
      </c>
      <c r="I607" s="289">
        <f>LOOKUP(tblBdays[[#This Row],[Birthday 2024]],tblPeriods[Period])</f>
        <v>45312</v>
      </c>
      <c r="J607" s="316" t="b">
        <f>tblBdays[[#This Row],[Birthday 2024]] &gt;= EOMONTH(tblBdays[[#This Row],[Birthday 2024]],0) - 4</f>
        <v>0</v>
      </c>
      <c r="K607" s="317" t="b">
        <f>DAY(DATE(YEAR(tblBdays[[#This Row],[Birthday 2024]]),MONTH(tblBdays[[#This Row],[Birthday 2024]]) + 6,DAY(tblBdays[[#This Row],[Birthday 2024]]))) = DAY(tblBdays[[#This Row],[Birthday 2024]])</f>
        <v>1</v>
      </c>
    </row>
    <row r="608" spans="2:11" ht="23.25" customHeight="1">
      <c r="B608" s="61" t="s">
        <v>640</v>
      </c>
      <c r="C608" s="98">
        <v>37835</v>
      </c>
      <c r="D608" s="98">
        <f>EDATE(tblBdays[[#This Row],[Birthday]],12 * (2024 - YEAR(tblBdays[[#This Row],[Birthday]])))</f>
        <v>45506</v>
      </c>
      <c r="E608" s="282" t="b">
        <f>ISNUMBER(tblBdays[[#This Row],[Birthday 2024]])</f>
        <v>1</v>
      </c>
      <c r="F608" s="98" cm="1">
        <f t="array" ref="F6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608" s="98" t="b">
        <f>tblBdays[[#This Row],[3rdTuesdayInMonth]]=tblBdays[[#This Row],[Birthday 2024]]</f>
        <v>0</v>
      </c>
      <c r="H608" s="284">
        <f>WEEKDAY(tblBdays[[#This Row],[3rdTuesdayInMonth]],2)</f>
        <v>2</v>
      </c>
      <c r="I608" s="289">
        <f>LOOKUP(tblBdays[[#This Row],[Birthday 2024]],tblPeriods[Period])</f>
        <v>45501</v>
      </c>
      <c r="J608" s="316" t="b">
        <f>tblBdays[[#This Row],[Birthday 2024]] &gt;= EOMONTH(tblBdays[[#This Row],[Birthday 2024]],0) - 4</f>
        <v>0</v>
      </c>
      <c r="K608" s="317" t="b">
        <f>DAY(DATE(YEAR(tblBdays[[#This Row],[Birthday 2024]]),MONTH(tblBdays[[#This Row],[Birthday 2024]]) + 6,DAY(tblBdays[[#This Row],[Birthday 2024]]))) = DAY(tblBdays[[#This Row],[Birthday 2024]])</f>
        <v>1</v>
      </c>
    </row>
    <row r="609" spans="2:11" ht="23.25" customHeight="1">
      <c r="B609" s="61" t="s">
        <v>641</v>
      </c>
      <c r="C609" s="98">
        <v>37353</v>
      </c>
      <c r="D609" s="98">
        <f>EDATE(tblBdays[[#This Row],[Birthday]],12 * (2024 - YEAR(tblBdays[[#This Row],[Birthday]])))</f>
        <v>45389</v>
      </c>
      <c r="E609" s="282" t="b">
        <f>ISNUMBER(tblBdays[[#This Row],[Birthday 2024]])</f>
        <v>1</v>
      </c>
      <c r="F609" s="98" cm="1">
        <f t="array" ref="F6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09" s="98" t="b">
        <f>tblBdays[[#This Row],[3rdTuesdayInMonth]]=tblBdays[[#This Row],[Birthday 2024]]</f>
        <v>0</v>
      </c>
      <c r="H609" s="284">
        <f>WEEKDAY(tblBdays[[#This Row],[3rdTuesdayInMonth]],2)</f>
        <v>2</v>
      </c>
      <c r="I609" s="289">
        <f>LOOKUP(tblBdays[[#This Row],[Birthday 2024]],tblPeriods[Period])</f>
        <v>45389</v>
      </c>
      <c r="J609" s="316" t="b">
        <f>tblBdays[[#This Row],[Birthday 2024]] &gt;= EOMONTH(tblBdays[[#This Row],[Birthday 2024]],0) - 4</f>
        <v>0</v>
      </c>
      <c r="K609" s="317" t="b">
        <f>DAY(DATE(YEAR(tblBdays[[#This Row],[Birthday 2024]]),MONTH(tblBdays[[#This Row],[Birthday 2024]]) + 6,DAY(tblBdays[[#This Row],[Birthday 2024]]))) = DAY(tblBdays[[#This Row],[Birthday 2024]])</f>
        <v>1</v>
      </c>
    </row>
    <row r="610" spans="2:11" ht="23.25" customHeight="1">
      <c r="B610" s="61" t="s">
        <v>642</v>
      </c>
      <c r="C610" s="98">
        <v>37549</v>
      </c>
      <c r="D610" s="98">
        <f>EDATE(tblBdays[[#This Row],[Birthday]],12 * (2024 - YEAR(tblBdays[[#This Row],[Birthday]])))</f>
        <v>45585</v>
      </c>
      <c r="E610" s="282" t="b">
        <f>ISNUMBER(tblBdays[[#This Row],[Birthday 2024]])</f>
        <v>1</v>
      </c>
      <c r="F610" s="98" cm="1">
        <f t="array" ref="F6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10" s="98" t="b">
        <f>tblBdays[[#This Row],[3rdTuesdayInMonth]]=tblBdays[[#This Row],[Birthday 2024]]</f>
        <v>0</v>
      </c>
      <c r="H610" s="284">
        <f>WEEKDAY(tblBdays[[#This Row],[3rdTuesdayInMonth]],2)</f>
        <v>2</v>
      </c>
      <c r="I610" s="289">
        <f>LOOKUP(tblBdays[[#This Row],[Birthday 2024]],tblPeriods[Period])</f>
        <v>45585</v>
      </c>
      <c r="J610" s="316" t="b">
        <f>tblBdays[[#This Row],[Birthday 2024]] &gt;= EOMONTH(tblBdays[[#This Row],[Birthday 2024]],0) - 4</f>
        <v>0</v>
      </c>
      <c r="K610" s="317" t="b">
        <f>DAY(DATE(YEAR(tblBdays[[#This Row],[Birthday 2024]]),MONTH(tblBdays[[#This Row],[Birthday 2024]]) + 6,DAY(tblBdays[[#This Row],[Birthday 2024]]))) = DAY(tblBdays[[#This Row],[Birthday 2024]])</f>
        <v>1</v>
      </c>
    </row>
    <row r="611" spans="2:11" ht="23.25" customHeight="1">
      <c r="B611" s="61" t="s">
        <v>643</v>
      </c>
      <c r="C611" s="98">
        <v>37246</v>
      </c>
      <c r="D611" s="98">
        <f>EDATE(tblBdays[[#This Row],[Birthday]],12 * (2024 - YEAR(tblBdays[[#This Row],[Birthday]])))</f>
        <v>45647</v>
      </c>
      <c r="E611" s="282" t="b">
        <f>ISNUMBER(tblBdays[[#This Row],[Birthday 2024]])</f>
        <v>1</v>
      </c>
      <c r="F611" s="98" cm="1">
        <f t="array" ref="F6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11" s="98" t="b">
        <f>tblBdays[[#This Row],[3rdTuesdayInMonth]]=tblBdays[[#This Row],[Birthday 2024]]</f>
        <v>0</v>
      </c>
      <c r="H611" s="284">
        <f>WEEKDAY(tblBdays[[#This Row],[3rdTuesdayInMonth]],2)</f>
        <v>2</v>
      </c>
      <c r="I611" s="289">
        <f>LOOKUP(tblBdays[[#This Row],[Birthday 2024]],tblPeriods[Period])</f>
        <v>45641</v>
      </c>
      <c r="J611" s="316" t="b">
        <f>tblBdays[[#This Row],[Birthday 2024]] &gt;= EOMONTH(tblBdays[[#This Row],[Birthday 2024]],0) - 4</f>
        <v>0</v>
      </c>
      <c r="K611" s="317" t="b">
        <f>DAY(DATE(YEAR(tblBdays[[#This Row],[Birthday 2024]]),MONTH(tblBdays[[#This Row],[Birthday 2024]]) + 6,DAY(tblBdays[[#This Row],[Birthday 2024]]))) = DAY(tblBdays[[#This Row],[Birthday 2024]])</f>
        <v>1</v>
      </c>
    </row>
    <row r="612" spans="2:11" ht="23.25" customHeight="1">
      <c r="B612" s="61" t="s">
        <v>644</v>
      </c>
      <c r="C612" s="98">
        <v>38100</v>
      </c>
      <c r="D612" s="98">
        <f>EDATE(tblBdays[[#This Row],[Birthday]],12 * (2024 - YEAR(tblBdays[[#This Row],[Birthday]])))</f>
        <v>45405</v>
      </c>
      <c r="E612" s="282" t="b">
        <f>ISNUMBER(tblBdays[[#This Row],[Birthday 2024]])</f>
        <v>1</v>
      </c>
      <c r="F612" s="98" cm="1">
        <f t="array" ref="F6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12" s="98" t="b">
        <f>tblBdays[[#This Row],[3rdTuesdayInMonth]]=tblBdays[[#This Row],[Birthday 2024]]</f>
        <v>0</v>
      </c>
      <c r="H612" s="284">
        <f>WEEKDAY(tblBdays[[#This Row],[3rdTuesdayInMonth]],2)</f>
        <v>2</v>
      </c>
      <c r="I612" s="289">
        <f>LOOKUP(tblBdays[[#This Row],[Birthday 2024]],tblPeriods[Period])</f>
        <v>45403</v>
      </c>
      <c r="J612" s="316" t="b">
        <f>tblBdays[[#This Row],[Birthday 2024]] &gt;= EOMONTH(tblBdays[[#This Row],[Birthday 2024]],0) - 4</f>
        <v>0</v>
      </c>
      <c r="K612" s="317" t="b">
        <f>DAY(DATE(YEAR(tblBdays[[#This Row],[Birthday 2024]]),MONTH(tblBdays[[#This Row],[Birthday 2024]]) + 6,DAY(tblBdays[[#This Row],[Birthday 2024]]))) = DAY(tblBdays[[#This Row],[Birthday 2024]])</f>
        <v>1</v>
      </c>
    </row>
    <row r="613" spans="2:11" ht="23.25" customHeight="1">
      <c r="B613" s="61" t="s">
        <v>645</v>
      </c>
      <c r="C613" s="98">
        <v>38023</v>
      </c>
      <c r="D613" s="98">
        <f>EDATE(tblBdays[[#This Row],[Birthday]],12 * (2024 - YEAR(tblBdays[[#This Row],[Birthday]])))</f>
        <v>45328</v>
      </c>
      <c r="E613" s="282" t="b">
        <f>ISNUMBER(tblBdays[[#This Row],[Birthday 2024]])</f>
        <v>1</v>
      </c>
      <c r="F613" s="98" cm="1">
        <f t="array" ref="F6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13" s="98" t="b">
        <f>tblBdays[[#This Row],[3rdTuesdayInMonth]]=tblBdays[[#This Row],[Birthday 2024]]</f>
        <v>0</v>
      </c>
      <c r="H613" s="284">
        <f>WEEKDAY(tblBdays[[#This Row],[3rdTuesdayInMonth]],2)</f>
        <v>2</v>
      </c>
      <c r="I613" s="289">
        <f>LOOKUP(tblBdays[[#This Row],[Birthday 2024]],tblPeriods[Period])</f>
        <v>45326</v>
      </c>
      <c r="J613" s="316" t="b">
        <f>tblBdays[[#This Row],[Birthday 2024]] &gt;= EOMONTH(tblBdays[[#This Row],[Birthday 2024]],0) - 4</f>
        <v>0</v>
      </c>
      <c r="K613" s="317" t="b">
        <f>DAY(DATE(YEAR(tblBdays[[#This Row],[Birthday 2024]]),MONTH(tblBdays[[#This Row],[Birthday 2024]]) + 6,DAY(tblBdays[[#This Row],[Birthday 2024]]))) = DAY(tblBdays[[#This Row],[Birthday 2024]])</f>
        <v>1</v>
      </c>
    </row>
    <row r="614" spans="2:11" ht="23.25" customHeight="1">
      <c r="B614" s="61" t="s">
        <v>646</v>
      </c>
      <c r="C614" s="98">
        <v>38290</v>
      </c>
      <c r="D614" s="98">
        <f>EDATE(tblBdays[[#This Row],[Birthday]],12 * (2024 - YEAR(tblBdays[[#This Row],[Birthday]])))</f>
        <v>45595</v>
      </c>
      <c r="E614" s="282" t="b">
        <f>ISNUMBER(tblBdays[[#This Row],[Birthday 2024]])</f>
        <v>1</v>
      </c>
      <c r="F614" s="98" cm="1">
        <f t="array" ref="F6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14" s="98" t="b">
        <f>tblBdays[[#This Row],[3rdTuesdayInMonth]]=tblBdays[[#This Row],[Birthday 2024]]</f>
        <v>0</v>
      </c>
      <c r="H614" s="284">
        <f>WEEKDAY(tblBdays[[#This Row],[3rdTuesdayInMonth]],2)</f>
        <v>2</v>
      </c>
      <c r="I614" s="289">
        <f>LOOKUP(tblBdays[[#This Row],[Birthday 2024]],tblPeriods[Period])</f>
        <v>45592</v>
      </c>
      <c r="J614" s="316" t="b">
        <f>tblBdays[[#This Row],[Birthday 2024]] &gt;= EOMONTH(tblBdays[[#This Row],[Birthday 2024]],0) - 4</f>
        <v>1</v>
      </c>
      <c r="K614" s="317" t="b">
        <f>DAY(DATE(YEAR(tblBdays[[#This Row],[Birthday 2024]]),MONTH(tblBdays[[#This Row],[Birthday 2024]]) + 6,DAY(tblBdays[[#This Row],[Birthday 2024]]))) = DAY(tblBdays[[#This Row],[Birthday 2024]])</f>
        <v>1</v>
      </c>
    </row>
    <row r="615" spans="2:11" ht="23.25" customHeight="1">
      <c r="B615" s="61" t="s">
        <v>647</v>
      </c>
      <c r="C615" s="98">
        <v>37613</v>
      </c>
      <c r="D615" s="98">
        <f>EDATE(tblBdays[[#This Row],[Birthday]],12 * (2024 - YEAR(tblBdays[[#This Row],[Birthday]])))</f>
        <v>45649</v>
      </c>
      <c r="E615" s="282" t="b">
        <f>ISNUMBER(tblBdays[[#This Row],[Birthday 2024]])</f>
        <v>1</v>
      </c>
      <c r="F615" s="98" cm="1">
        <f t="array" ref="F6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15" s="98" t="b">
        <f>tblBdays[[#This Row],[3rdTuesdayInMonth]]=tblBdays[[#This Row],[Birthday 2024]]</f>
        <v>0</v>
      </c>
      <c r="H615" s="284">
        <f>WEEKDAY(tblBdays[[#This Row],[3rdTuesdayInMonth]],2)</f>
        <v>2</v>
      </c>
      <c r="I615" s="289">
        <f>LOOKUP(tblBdays[[#This Row],[Birthday 2024]],tblPeriods[Period])</f>
        <v>45648</v>
      </c>
      <c r="J615" s="316" t="b">
        <f>tblBdays[[#This Row],[Birthday 2024]] &gt;= EOMONTH(tblBdays[[#This Row],[Birthday 2024]],0) - 4</f>
        <v>0</v>
      </c>
      <c r="K615" s="317" t="b">
        <f>DAY(DATE(YEAR(tblBdays[[#This Row],[Birthday 2024]]),MONTH(tblBdays[[#This Row],[Birthday 2024]]) + 6,DAY(tblBdays[[#This Row],[Birthday 2024]]))) = DAY(tblBdays[[#This Row],[Birthday 2024]])</f>
        <v>1</v>
      </c>
    </row>
    <row r="616" spans="2:11" ht="23.25" customHeight="1">
      <c r="B616" s="61" t="s">
        <v>648</v>
      </c>
      <c r="C616" s="98">
        <v>37183</v>
      </c>
      <c r="D616" s="98">
        <f>EDATE(tblBdays[[#This Row],[Birthday]],12 * (2024 - YEAR(tblBdays[[#This Row],[Birthday]])))</f>
        <v>45584</v>
      </c>
      <c r="E616" s="282" t="b">
        <f>ISNUMBER(tblBdays[[#This Row],[Birthday 2024]])</f>
        <v>1</v>
      </c>
      <c r="F616" s="98" cm="1">
        <f t="array" ref="F6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16" s="98" t="b">
        <f>tblBdays[[#This Row],[3rdTuesdayInMonth]]=tblBdays[[#This Row],[Birthday 2024]]</f>
        <v>0</v>
      </c>
      <c r="H616" s="284">
        <f>WEEKDAY(tblBdays[[#This Row],[3rdTuesdayInMonth]],2)</f>
        <v>2</v>
      </c>
      <c r="I616" s="289">
        <f>LOOKUP(tblBdays[[#This Row],[Birthday 2024]],tblPeriods[Period])</f>
        <v>45578</v>
      </c>
      <c r="J616" s="316" t="b">
        <f>tblBdays[[#This Row],[Birthday 2024]] &gt;= EOMONTH(tblBdays[[#This Row],[Birthday 2024]],0) - 4</f>
        <v>0</v>
      </c>
      <c r="K616" s="317" t="b">
        <f>DAY(DATE(YEAR(tblBdays[[#This Row],[Birthday 2024]]),MONTH(tblBdays[[#This Row],[Birthday 2024]]) + 6,DAY(tblBdays[[#This Row],[Birthday 2024]]))) = DAY(tblBdays[[#This Row],[Birthday 2024]])</f>
        <v>1</v>
      </c>
    </row>
    <row r="617" spans="2:11" ht="23.25" customHeight="1">
      <c r="B617" s="61" t="s">
        <v>649</v>
      </c>
      <c r="C617" s="98">
        <v>37255</v>
      </c>
      <c r="D617" s="98">
        <f>EDATE(tblBdays[[#This Row],[Birthday]],12 * (2024 - YEAR(tblBdays[[#This Row],[Birthday]])))</f>
        <v>45656</v>
      </c>
      <c r="E617" s="282" t="b">
        <f>ISNUMBER(tblBdays[[#This Row],[Birthday 2024]])</f>
        <v>1</v>
      </c>
      <c r="F617" s="98" cm="1">
        <f t="array" ref="F6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17" s="98" t="b">
        <f>tblBdays[[#This Row],[3rdTuesdayInMonth]]=tblBdays[[#This Row],[Birthday 2024]]</f>
        <v>0</v>
      </c>
      <c r="H617" s="284">
        <f>WEEKDAY(tblBdays[[#This Row],[3rdTuesdayInMonth]],2)</f>
        <v>2</v>
      </c>
      <c r="I617" s="289">
        <f>LOOKUP(tblBdays[[#This Row],[Birthday 2024]],tblPeriods[Period])</f>
        <v>45655</v>
      </c>
      <c r="J617" s="316" t="b">
        <f>tblBdays[[#This Row],[Birthday 2024]] &gt;= EOMONTH(tblBdays[[#This Row],[Birthday 2024]],0) - 4</f>
        <v>1</v>
      </c>
      <c r="K617" s="317" t="b">
        <f>DAY(DATE(YEAR(tblBdays[[#This Row],[Birthday 2024]]),MONTH(tblBdays[[#This Row],[Birthday 2024]]) + 6,DAY(tblBdays[[#This Row],[Birthday 2024]]))) = DAY(tblBdays[[#This Row],[Birthday 2024]])</f>
        <v>1</v>
      </c>
    </row>
    <row r="618" spans="2:11" ht="23.25" customHeight="1">
      <c r="B618" s="61" t="s">
        <v>650</v>
      </c>
      <c r="C618" s="98">
        <v>36917</v>
      </c>
      <c r="D618" s="98">
        <f>EDATE(tblBdays[[#This Row],[Birthday]],12 * (2024 - YEAR(tblBdays[[#This Row],[Birthday]])))</f>
        <v>45317</v>
      </c>
      <c r="E618" s="282" t="b">
        <f>ISNUMBER(tblBdays[[#This Row],[Birthday 2024]])</f>
        <v>1</v>
      </c>
      <c r="F618" s="98" cm="1">
        <f t="array" ref="F6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618" s="98" t="b">
        <f>tblBdays[[#This Row],[3rdTuesdayInMonth]]=tblBdays[[#This Row],[Birthday 2024]]</f>
        <v>0</v>
      </c>
      <c r="H618" s="284">
        <f>WEEKDAY(tblBdays[[#This Row],[3rdTuesdayInMonth]],2)</f>
        <v>2</v>
      </c>
      <c r="I618" s="289">
        <f>LOOKUP(tblBdays[[#This Row],[Birthday 2024]],tblPeriods[Period])</f>
        <v>45312</v>
      </c>
      <c r="J618" s="316" t="b">
        <f>tblBdays[[#This Row],[Birthday 2024]] &gt;= EOMONTH(tblBdays[[#This Row],[Birthday 2024]],0) - 4</f>
        <v>0</v>
      </c>
      <c r="K618" s="317" t="b">
        <f>DAY(DATE(YEAR(tblBdays[[#This Row],[Birthday 2024]]),MONTH(tblBdays[[#This Row],[Birthday 2024]]) + 6,DAY(tblBdays[[#This Row],[Birthday 2024]]))) = DAY(tblBdays[[#This Row],[Birthday 2024]])</f>
        <v>1</v>
      </c>
    </row>
    <row r="619" spans="2:11" ht="23.25" customHeight="1">
      <c r="B619" s="61" t="s">
        <v>651</v>
      </c>
      <c r="C619" s="98">
        <v>37051</v>
      </c>
      <c r="D619" s="98">
        <f>EDATE(tblBdays[[#This Row],[Birthday]],12 * (2024 - YEAR(tblBdays[[#This Row],[Birthday]])))</f>
        <v>45452</v>
      </c>
      <c r="E619" s="282" t="b">
        <f>ISNUMBER(tblBdays[[#This Row],[Birthday 2024]])</f>
        <v>1</v>
      </c>
      <c r="F619" s="98" cm="1">
        <f t="array" ref="F6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19" s="98" t="b">
        <f>tblBdays[[#This Row],[3rdTuesdayInMonth]]=tblBdays[[#This Row],[Birthday 2024]]</f>
        <v>0</v>
      </c>
      <c r="H619" s="284">
        <f>WEEKDAY(tblBdays[[#This Row],[3rdTuesdayInMonth]],2)</f>
        <v>2</v>
      </c>
      <c r="I619" s="289">
        <f>LOOKUP(tblBdays[[#This Row],[Birthday 2024]],tblPeriods[Period])</f>
        <v>45452</v>
      </c>
      <c r="J619" s="316" t="b">
        <f>tblBdays[[#This Row],[Birthday 2024]] &gt;= EOMONTH(tblBdays[[#This Row],[Birthday 2024]],0) - 4</f>
        <v>0</v>
      </c>
      <c r="K619" s="317" t="b">
        <f>DAY(DATE(YEAR(tblBdays[[#This Row],[Birthday 2024]]),MONTH(tblBdays[[#This Row],[Birthday 2024]]) + 6,DAY(tblBdays[[#This Row],[Birthday 2024]]))) = DAY(tblBdays[[#This Row],[Birthday 2024]])</f>
        <v>1</v>
      </c>
    </row>
    <row r="620" spans="2:11" ht="23.25" customHeight="1">
      <c r="B620" s="61" t="s">
        <v>652</v>
      </c>
      <c r="C620" s="98">
        <v>37407</v>
      </c>
      <c r="D620" s="98">
        <f>EDATE(tblBdays[[#This Row],[Birthday]],12 * (2024 - YEAR(tblBdays[[#This Row],[Birthday]])))</f>
        <v>45443</v>
      </c>
      <c r="E620" s="282" t="b">
        <f>ISNUMBER(tblBdays[[#This Row],[Birthday 2024]])</f>
        <v>1</v>
      </c>
      <c r="F620" s="98" cm="1">
        <f t="array" ref="F6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20" s="98" t="b">
        <f>tblBdays[[#This Row],[3rdTuesdayInMonth]]=tblBdays[[#This Row],[Birthday 2024]]</f>
        <v>0</v>
      </c>
      <c r="H620" s="284">
        <f>WEEKDAY(tblBdays[[#This Row],[3rdTuesdayInMonth]],2)</f>
        <v>2</v>
      </c>
      <c r="I620" s="289">
        <f>LOOKUP(tblBdays[[#This Row],[Birthday 2024]],tblPeriods[Period])</f>
        <v>45438</v>
      </c>
      <c r="J620" s="316" t="b">
        <f>tblBdays[[#This Row],[Birthday 2024]] &gt;= EOMONTH(tblBdays[[#This Row],[Birthday 2024]],0) - 4</f>
        <v>1</v>
      </c>
      <c r="K620" s="317" t="b">
        <f>DAY(DATE(YEAR(tblBdays[[#This Row],[Birthday 2024]]),MONTH(tblBdays[[#This Row],[Birthday 2024]]) + 6,DAY(tblBdays[[#This Row],[Birthday 2024]]))) = DAY(tblBdays[[#This Row],[Birthday 2024]])</f>
        <v>0</v>
      </c>
    </row>
    <row r="621" spans="2:11" ht="23.25" customHeight="1">
      <c r="B621" s="61" t="s">
        <v>653</v>
      </c>
      <c r="C621" s="98">
        <v>37329</v>
      </c>
      <c r="D621" s="98">
        <f>EDATE(tblBdays[[#This Row],[Birthday]],12 * (2024 - YEAR(tblBdays[[#This Row],[Birthday]])))</f>
        <v>45365</v>
      </c>
      <c r="E621" s="282" t="b">
        <f>ISNUMBER(tblBdays[[#This Row],[Birthday 2024]])</f>
        <v>1</v>
      </c>
      <c r="F621" s="98" cm="1">
        <f t="array" ref="F6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21" s="98" t="b">
        <f>tblBdays[[#This Row],[3rdTuesdayInMonth]]=tblBdays[[#This Row],[Birthday 2024]]</f>
        <v>0</v>
      </c>
      <c r="H621" s="284">
        <f>WEEKDAY(tblBdays[[#This Row],[3rdTuesdayInMonth]],2)</f>
        <v>2</v>
      </c>
      <c r="I621" s="289">
        <f>LOOKUP(tblBdays[[#This Row],[Birthday 2024]],tblPeriods[Period])</f>
        <v>45361</v>
      </c>
      <c r="J621" s="316" t="b">
        <f>tblBdays[[#This Row],[Birthday 2024]] &gt;= EOMONTH(tblBdays[[#This Row],[Birthday 2024]],0) - 4</f>
        <v>0</v>
      </c>
      <c r="K621" s="317" t="b">
        <f>DAY(DATE(YEAR(tblBdays[[#This Row],[Birthday 2024]]),MONTH(tblBdays[[#This Row],[Birthday 2024]]) + 6,DAY(tblBdays[[#This Row],[Birthday 2024]]))) = DAY(tblBdays[[#This Row],[Birthday 2024]])</f>
        <v>1</v>
      </c>
    </row>
    <row r="622" spans="2:11" ht="23.25" customHeight="1">
      <c r="B622" s="61" t="s">
        <v>654</v>
      </c>
      <c r="C622" s="98">
        <v>37435</v>
      </c>
      <c r="D622" s="98">
        <f>EDATE(tblBdays[[#This Row],[Birthday]],12 * (2024 - YEAR(tblBdays[[#This Row],[Birthday]])))</f>
        <v>45471</v>
      </c>
      <c r="E622" s="282" t="b">
        <f>ISNUMBER(tblBdays[[#This Row],[Birthday 2024]])</f>
        <v>1</v>
      </c>
      <c r="F622" s="98" cm="1">
        <f t="array" ref="F6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22" s="98" t="b">
        <f>tblBdays[[#This Row],[3rdTuesdayInMonth]]=tblBdays[[#This Row],[Birthday 2024]]</f>
        <v>0</v>
      </c>
      <c r="H622" s="284">
        <f>WEEKDAY(tblBdays[[#This Row],[3rdTuesdayInMonth]],2)</f>
        <v>2</v>
      </c>
      <c r="I622" s="289">
        <f>LOOKUP(tblBdays[[#This Row],[Birthday 2024]],tblPeriods[Period])</f>
        <v>45466</v>
      </c>
      <c r="J622" s="316" t="b">
        <f>tblBdays[[#This Row],[Birthday 2024]] &gt;= EOMONTH(tblBdays[[#This Row],[Birthday 2024]],0) - 4</f>
        <v>1</v>
      </c>
      <c r="K622" s="317" t="b">
        <f>DAY(DATE(YEAR(tblBdays[[#This Row],[Birthday 2024]]),MONTH(tblBdays[[#This Row],[Birthday 2024]]) + 6,DAY(tblBdays[[#This Row],[Birthday 2024]]))) = DAY(tblBdays[[#This Row],[Birthday 2024]])</f>
        <v>1</v>
      </c>
    </row>
    <row r="623" spans="2:11" ht="23.25" customHeight="1">
      <c r="B623" s="61" t="s">
        <v>655</v>
      </c>
      <c r="C623" s="98">
        <v>38323</v>
      </c>
      <c r="D623" s="98">
        <f>EDATE(tblBdays[[#This Row],[Birthday]],12 * (2024 - YEAR(tblBdays[[#This Row],[Birthday]])))</f>
        <v>45628</v>
      </c>
      <c r="E623" s="282" t="b">
        <f>ISNUMBER(tblBdays[[#This Row],[Birthday 2024]])</f>
        <v>1</v>
      </c>
      <c r="F623" s="98" cm="1">
        <f t="array" ref="F6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23" s="98" t="b">
        <f>tblBdays[[#This Row],[3rdTuesdayInMonth]]=tblBdays[[#This Row],[Birthday 2024]]</f>
        <v>0</v>
      </c>
      <c r="H623" s="284">
        <f>WEEKDAY(tblBdays[[#This Row],[3rdTuesdayInMonth]],2)</f>
        <v>2</v>
      </c>
      <c r="I623" s="289">
        <f>LOOKUP(tblBdays[[#This Row],[Birthday 2024]],tblPeriods[Period])</f>
        <v>45627</v>
      </c>
      <c r="J623" s="316" t="b">
        <f>tblBdays[[#This Row],[Birthday 2024]] &gt;= EOMONTH(tblBdays[[#This Row],[Birthday 2024]],0) - 4</f>
        <v>0</v>
      </c>
      <c r="K623" s="317" t="b">
        <f>DAY(DATE(YEAR(tblBdays[[#This Row],[Birthday 2024]]),MONTH(tblBdays[[#This Row],[Birthday 2024]]) + 6,DAY(tblBdays[[#This Row],[Birthday 2024]]))) = DAY(tblBdays[[#This Row],[Birthday 2024]])</f>
        <v>1</v>
      </c>
    </row>
    <row r="624" spans="2:11" ht="23.25" customHeight="1">
      <c r="B624" s="61" t="s">
        <v>656</v>
      </c>
      <c r="C624" s="98">
        <v>37068</v>
      </c>
      <c r="D624" s="98">
        <f>EDATE(tblBdays[[#This Row],[Birthday]],12 * (2024 - YEAR(tblBdays[[#This Row],[Birthday]])))</f>
        <v>45469</v>
      </c>
      <c r="E624" s="282" t="b">
        <f>ISNUMBER(tblBdays[[#This Row],[Birthday 2024]])</f>
        <v>1</v>
      </c>
      <c r="F624" s="98" cm="1">
        <f t="array" ref="F6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24" s="98" t="b">
        <f>tblBdays[[#This Row],[3rdTuesdayInMonth]]=tblBdays[[#This Row],[Birthday 2024]]</f>
        <v>0</v>
      </c>
      <c r="H624" s="284">
        <f>WEEKDAY(tblBdays[[#This Row],[3rdTuesdayInMonth]],2)</f>
        <v>2</v>
      </c>
      <c r="I624" s="289">
        <f>LOOKUP(tblBdays[[#This Row],[Birthday 2024]],tblPeriods[Period])</f>
        <v>45466</v>
      </c>
      <c r="J624" s="316" t="b">
        <f>tblBdays[[#This Row],[Birthday 2024]] &gt;= EOMONTH(tblBdays[[#This Row],[Birthday 2024]],0) - 4</f>
        <v>1</v>
      </c>
      <c r="K624" s="317" t="b">
        <f>DAY(DATE(YEAR(tblBdays[[#This Row],[Birthday 2024]]),MONTH(tblBdays[[#This Row],[Birthday 2024]]) + 6,DAY(tblBdays[[#This Row],[Birthday 2024]]))) = DAY(tblBdays[[#This Row],[Birthday 2024]])</f>
        <v>1</v>
      </c>
    </row>
    <row r="625" spans="2:11" ht="23.25" customHeight="1">
      <c r="B625" s="61" t="s">
        <v>657</v>
      </c>
      <c r="C625" s="98">
        <v>37083</v>
      </c>
      <c r="D625" s="98">
        <f>EDATE(tblBdays[[#This Row],[Birthday]],12 * (2024 - YEAR(tblBdays[[#This Row],[Birthday]])))</f>
        <v>45484</v>
      </c>
      <c r="E625" s="282" t="b">
        <f>ISNUMBER(tblBdays[[#This Row],[Birthday 2024]])</f>
        <v>1</v>
      </c>
      <c r="F625" s="98" cm="1">
        <f t="array" ref="F6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625" s="98" t="b">
        <f>tblBdays[[#This Row],[3rdTuesdayInMonth]]=tblBdays[[#This Row],[Birthday 2024]]</f>
        <v>0</v>
      </c>
      <c r="H625" s="284">
        <f>WEEKDAY(tblBdays[[#This Row],[3rdTuesdayInMonth]],2)</f>
        <v>2</v>
      </c>
      <c r="I625" s="289">
        <f>LOOKUP(tblBdays[[#This Row],[Birthday 2024]],tblPeriods[Period])</f>
        <v>45480</v>
      </c>
      <c r="J625" s="316" t="b">
        <f>tblBdays[[#This Row],[Birthday 2024]] &gt;= EOMONTH(tblBdays[[#This Row],[Birthday 2024]],0) - 4</f>
        <v>0</v>
      </c>
      <c r="K625" s="317" t="b">
        <f>DAY(DATE(YEAR(tblBdays[[#This Row],[Birthday 2024]]),MONTH(tblBdays[[#This Row],[Birthday 2024]]) + 6,DAY(tblBdays[[#This Row],[Birthday 2024]]))) = DAY(tblBdays[[#This Row],[Birthday 2024]])</f>
        <v>1</v>
      </c>
    </row>
    <row r="626" spans="2:11" ht="23.25" customHeight="1">
      <c r="B626" s="61" t="s">
        <v>658</v>
      </c>
      <c r="C626" s="98">
        <v>37040</v>
      </c>
      <c r="D626" s="98">
        <f>EDATE(tblBdays[[#This Row],[Birthday]],12 * (2024 - YEAR(tblBdays[[#This Row],[Birthday]])))</f>
        <v>45441</v>
      </c>
      <c r="E626" s="282" t="b">
        <f>ISNUMBER(tblBdays[[#This Row],[Birthday 2024]])</f>
        <v>1</v>
      </c>
      <c r="F626" s="98" cm="1">
        <f t="array" ref="F6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26" s="98" t="b">
        <f>tblBdays[[#This Row],[3rdTuesdayInMonth]]=tblBdays[[#This Row],[Birthday 2024]]</f>
        <v>0</v>
      </c>
      <c r="H626" s="284">
        <f>WEEKDAY(tblBdays[[#This Row],[3rdTuesdayInMonth]],2)</f>
        <v>2</v>
      </c>
      <c r="I626" s="289">
        <f>LOOKUP(tblBdays[[#This Row],[Birthday 2024]],tblPeriods[Period])</f>
        <v>45438</v>
      </c>
      <c r="J626" s="316" t="b">
        <f>tblBdays[[#This Row],[Birthday 2024]] &gt;= EOMONTH(tblBdays[[#This Row],[Birthday 2024]],0) - 4</f>
        <v>1</v>
      </c>
      <c r="K626" s="317" t="b">
        <f>DAY(DATE(YEAR(tblBdays[[#This Row],[Birthday 2024]]),MONTH(tblBdays[[#This Row],[Birthday 2024]]) + 6,DAY(tblBdays[[#This Row],[Birthday 2024]]))) = DAY(tblBdays[[#This Row],[Birthday 2024]])</f>
        <v>1</v>
      </c>
    </row>
    <row r="627" spans="2:11" ht="23.25" customHeight="1">
      <c r="B627" s="61" t="s">
        <v>659</v>
      </c>
      <c r="C627" s="98">
        <v>37664</v>
      </c>
      <c r="D627" s="98">
        <f>EDATE(tblBdays[[#This Row],[Birthday]],12 * (2024 - YEAR(tblBdays[[#This Row],[Birthday]])))</f>
        <v>45334</v>
      </c>
      <c r="E627" s="282" t="b">
        <f>ISNUMBER(tblBdays[[#This Row],[Birthday 2024]])</f>
        <v>1</v>
      </c>
      <c r="F627" s="98" cm="1">
        <f t="array" ref="F6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27" s="98" t="b">
        <f>tblBdays[[#This Row],[3rdTuesdayInMonth]]=tblBdays[[#This Row],[Birthday 2024]]</f>
        <v>0</v>
      </c>
      <c r="H627" s="284">
        <f>WEEKDAY(tblBdays[[#This Row],[3rdTuesdayInMonth]],2)</f>
        <v>2</v>
      </c>
      <c r="I627" s="289">
        <f>LOOKUP(tblBdays[[#This Row],[Birthday 2024]],tblPeriods[Period])</f>
        <v>45333</v>
      </c>
      <c r="J627" s="316" t="b">
        <f>tblBdays[[#This Row],[Birthday 2024]] &gt;= EOMONTH(tblBdays[[#This Row],[Birthday 2024]],0) - 4</f>
        <v>0</v>
      </c>
      <c r="K627" s="317" t="b">
        <f>DAY(DATE(YEAR(tblBdays[[#This Row],[Birthday 2024]]),MONTH(tblBdays[[#This Row],[Birthday 2024]]) + 6,DAY(tblBdays[[#This Row],[Birthday 2024]]))) = DAY(tblBdays[[#This Row],[Birthday 2024]])</f>
        <v>1</v>
      </c>
    </row>
    <row r="628" spans="2:11" ht="23.25" customHeight="1">
      <c r="B628" s="61" t="s">
        <v>660</v>
      </c>
      <c r="C628" s="98">
        <v>38233</v>
      </c>
      <c r="D628" s="98">
        <f>EDATE(tblBdays[[#This Row],[Birthday]],12 * (2024 - YEAR(tblBdays[[#This Row],[Birthday]])))</f>
        <v>45538</v>
      </c>
      <c r="E628" s="282" t="b">
        <f>ISNUMBER(tblBdays[[#This Row],[Birthday 2024]])</f>
        <v>1</v>
      </c>
      <c r="F628" s="98" cm="1">
        <f t="array" ref="F6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28" s="98" t="b">
        <f>tblBdays[[#This Row],[3rdTuesdayInMonth]]=tblBdays[[#This Row],[Birthday 2024]]</f>
        <v>0</v>
      </c>
      <c r="H628" s="284">
        <f>WEEKDAY(tblBdays[[#This Row],[3rdTuesdayInMonth]],2)</f>
        <v>2</v>
      </c>
      <c r="I628" s="289">
        <f>LOOKUP(tblBdays[[#This Row],[Birthday 2024]],tblPeriods[Period])</f>
        <v>45536</v>
      </c>
      <c r="J628" s="316" t="b">
        <f>tblBdays[[#This Row],[Birthday 2024]] &gt;= EOMONTH(tblBdays[[#This Row],[Birthday 2024]],0) - 4</f>
        <v>0</v>
      </c>
      <c r="K628" s="317" t="b">
        <f>DAY(DATE(YEAR(tblBdays[[#This Row],[Birthday 2024]]),MONTH(tblBdays[[#This Row],[Birthday 2024]]) + 6,DAY(tblBdays[[#This Row],[Birthday 2024]]))) = DAY(tblBdays[[#This Row],[Birthday 2024]])</f>
        <v>1</v>
      </c>
    </row>
    <row r="629" spans="2:11" ht="23.25" customHeight="1">
      <c r="B629" s="61" t="s">
        <v>661</v>
      </c>
      <c r="C629" s="98">
        <v>37072</v>
      </c>
      <c r="D629" s="98">
        <f>EDATE(tblBdays[[#This Row],[Birthday]],12 * (2024 - YEAR(tblBdays[[#This Row],[Birthday]])))</f>
        <v>45473</v>
      </c>
      <c r="E629" s="282" t="b">
        <f>ISNUMBER(tblBdays[[#This Row],[Birthday 2024]])</f>
        <v>1</v>
      </c>
      <c r="F629" s="98" cm="1">
        <f t="array" ref="F6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29" s="98" t="b">
        <f>tblBdays[[#This Row],[3rdTuesdayInMonth]]=tblBdays[[#This Row],[Birthday 2024]]</f>
        <v>0</v>
      </c>
      <c r="H629" s="284">
        <f>WEEKDAY(tblBdays[[#This Row],[3rdTuesdayInMonth]],2)</f>
        <v>2</v>
      </c>
      <c r="I629" s="289">
        <f>LOOKUP(tblBdays[[#This Row],[Birthday 2024]],tblPeriods[Period])</f>
        <v>45473</v>
      </c>
      <c r="J629" s="316" t="b">
        <f>tblBdays[[#This Row],[Birthday 2024]] &gt;= EOMONTH(tblBdays[[#This Row],[Birthday 2024]],0) - 4</f>
        <v>1</v>
      </c>
      <c r="K629" s="317" t="b">
        <f>DAY(DATE(YEAR(tblBdays[[#This Row],[Birthday 2024]]),MONTH(tblBdays[[#This Row],[Birthday 2024]]) + 6,DAY(tblBdays[[#This Row],[Birthday 2024]]))) = DAY(tblBdays[[#This Row],[Birthday 2024]])</f>
        <v>1</v>
      </c>
    </row>
    <row r="630" spans="2:11" ht="23.25" customHeight="1">
      <c r="B630" s="61" t="s">
        <v>662</v>
      </c>
      <c r="C630" s="98">
        <v>38282</v>
      </c>
      <c r="D630" s="98">
        <f>EDATE(tblBdays[[#This Row],[Birthday]],12 * (2024 - YEAR(tblBdays[[#This Row],[Birthday]])))</f>
        <v>45587</v>
      </c>
      <c r="E630" s="282" t="b">
        <f>ISNUMBER(tblBdays[[#This Row],[Birthday 2024]])</f>
        <v>1</v>
      </c>
      <c r="F630" s="98" cm="1">
        <f t="array" ref="F6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30" s="98" t="b">
        <f>tblBdays[[#This Row],[3rdTuesdayInMonth]]=tblBdays[[#This Row],[Birthday 2024]]</f>
        <v>0</v>
      </c>
      <c r="H630" s="284">
        <f>WEEKDAY(tblBdays[[#This Row],[3rdTuesdayInMonth]],2)</f>
        <v>2</v>
      </c>
      <c r="I630" s="289">
        <f>LOOKUP(tblBdays[[#This Row],[Birthday 2024]],tblPeriods[Period])</f>
        <v>45585</v>
      </c>
      <c r="J630" s="316" t="b">
        <f>tblBdays[[#This Row],[Birthday 2024]] &gt;= EOMONTH(tblBdays[[#This Row],[Birthday 2024]],0) - 4</f>
        <v>0</v>
      </c>
      <c r="K630" s="317" t="b">
        <f>DAY(DATE(YEAR(tblBdays[[#This Row],[Birthday 2024]]),MONTH(tblBdays[[#This Row],[Birthday 2024]]) + 6,DAY(tblBdays[[#This Row],[Birthday 2024]]))) = DAY(tblBdays[[#This Row],[Birthday 2024]])</f>
        <v>1</v>
      </c>
    </row>
    <row r="631" spans="2:11" ht="23.25" customHeight="1">
      <c r="B631" s="61" t="s">
        <v>663</v>
      </c>
      <c r="C631" s="98">
        <v>37786</v>
      </c>
      <c r="D631" s="98">
        <f>EDATE(tblBdays[[#This Row],[Birthday]],12 * (2024 - YEAR(tblBdays[[#This Row],[Birthday]])))</f>
        <v>45457</v>
      </c>
      <c r="E631" s="282" t="b">
        <f>ISNUMBER(tblBdays[[#This Row],[Birthday 2024]])</f>
        <v>1</v>
      </c>
      <c r="F631" s="98" cm="1">
        <f t="array" ref="F6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31" s="98" t="b">
        <f>tblBdays[[#This Row],[3rdTuesdayInMonth]]=tblBdays[[#This Row],[Birthday 2024]]</f>
        <v>0</v>
      </c>
      <c r="H631" s="284">
        <f>WEEKDAY(tblBdays[[#This Row],[3rdTuesdayInMonth]],2)</f>
        <v>2</v>
      </c>
      <c r="I631" s="289">
        <f>LOOKUP(tblBdays[[#This Row],[Birthday 2024]],tblPeriods[Period])</f>
        <v>45452</v>
      </c>
      <c r="J631" s="316" t="b">
        <f>tblBdays[[#This Row],[Birthday 2024]] &gt;= EOMONTH(tblBdays[[#This Row],[Birthday 2024]],0) - 4</f>
        <v>0</v>
      </c>
      <c r="K631" s="317" t="b">
        <f>DAY(DATE(YEAR(tblBdays[[#This Row],[Birthday 2024]]),MONTH(tblBdays[[#This Row],[Birthday 2024]]) + 6,DAY(tblBdays[[#This Row],[Birthday 2024]]))) = DAY(tblBdays[[#This Row],[Birthday 2024]])</f>
        <v>1</v>
      </c>
    </row>
    <row r="632" spans="2:11" ht="23.25" customHeight="1">
      <c r="B632" s="61" t="s">
        <v>664</v>
      </c>
      <c r="C632" s="98">
        <v>37532</v>
      </c>
      <c r="D632" s="98">
        <f>EDATE(tblBdays[[#This Row],[Birthday]],12 * (2024 - YEAR(tblBdays[[#This Row],[Birthday]])))</f>
        <v>45568</v>
      </c>
      <c r="E632" s="282" t="b">
        <f>ISNUMBER(tblBdays[[#This Row],[Birthday 2024]])</f>
        <v>1</v>
      </c>
      <c r="F632" s="98" cm="1">
        <f t="array" ref="F6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32" s="98" t="b">
        <f>tblBdays[[#This Row],[3rdTuesdayInMonth]]=tblBdays[[#This Row],[Birthday 2024]]</f>
        <v>0</v>
      </c>
      <c r="H632" s="284">
        <f>WEEKDAY(tblBdays[[#This Row],[3rdTuesdayInMonth]],2)</f>
        <v>2</v>
      </c>
      <c r="I632" s="289">
        <f>LOOKUP(tblBdays[[#This Row],[Birthday 2024]],tblPeriods[Period])</f>
        <v>45564</v>
      </c>
      <c r="J632" s="316" t="b">
        <f>tblBdays[[#This Row],[Birthday 2024]] &gt;= EOMONTH(tblBdays[[#This Row],[Birthday 2024]],0) - 4</f>
        <v>0</v>
      </c>
      <c r="K632" s="317" t="b">
        <f>DAY(DATE(YEAR(tblBdays[[#This Row],[Birthday 2024]]),MONTH(tblBdays[[#This Row],[Birthday 2024]]) + 6,DAY(tblBdays[[#This Row],[Birthday 2024]]))) = DAY(tblBdays[[#This Row],[Birthday 2024]])</f>
        <v>1</v>
      </c>
    </row>
    <row r="633" spans="2:11" ht="23.25" customHeight="1">
      <c r="B633" s="61" t="s">
        <v>665</v>
      </c>
      <c r="C633" s="98">
        <v>38166</v>
      </c>
      <c r="D633" s="98">
        <f>EDATE(tblBdays[[#This Row],[Birthday]],12 * (2024 - YEAR(tblBdays[[#This Row],[Birthday]])))</f>
        <v>45471</v>
      </c>
      <c r="E633" s="282" t="b">
        <f>ISNUMBER(tblBdays[[#This Row],[Birthday 2024]])</f>
        <v>1</v>
      </c>
      <c r="F633" s="98" cm="1">
        <f t="array" ref="F6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33" s="98" t="b">
        <f>tblBdays[[#This Row],[3rdTuesdayInMonth]]=tblBdays[[#This Row],[Birthday 2024]]</f>
        <v>0</v>
      </c>
      <c r="H633" s="284">
        <f>WEEKDAY(tblBdays[[#This Row],[3rdTuesdayInMonth]],2)</f>
        <v>2</v>
      </c>
      <c r="I633" s="289">
        <f>LOOKUP(tblBdays[[#This Row],[Birthday 2024]],tblPeriods[Period])</f>
        <v>45466</v>
      </c>
      <c r="J633" s="316" t="b">
        <f>tblBdays[[#This Row],[Birthday 2024]] &gt;= EOMONTH(tblBdays[[#This Row],[Birthday 2024]],0) - 4</f>
        <v>1</v>
      </c>
      <c r="K633" s="317" t="b">
        <f>DAY(DATE(YEAR(tblBdays[[#This Row],[Birthday 2024]]),MONTH(tblBdays[[#This Row],[Birthday 2024]]) + 6,DAY(tblBdays[[#This Row],[Birthday 2024]]))) = DAY(tblBdays[[#This Row],[Birthday 2024]])</f>
        <v>1</v>
      </c>
    </row>
    <row r="634" spans="2:11" ht="23.25" customHeight="1">
      <c r="B634" s="61" t="s">
        <v>666</v>
      </c>
      <c r="C634" s="98">
        <v>38019</v>
      </c>
      <c r="D634" s="98">
        <f>EDATE(tblBdays[[#This Row],[Birthday]],12 * (2024 - YEAR(tblBdays[[#This Row],[Birthday]])))</f>
        <v>45324</v>
      </c>
      <c r="E634" s="282" t="b">
        <f>ISNUMBER(tblBdays[[#This Row],[Birthday 2024]])</f>
        <v>1</v>
      </c>
      <c r="F634" s="98" cm="1">
        <f t="array" ref="F6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34" s="98" t="b">
        <f>tblBdays[[#This Row],[3rdTuesdayInMonth]]=tblBdays[[#This Row],[Birthday 2024]]</f>
        <v>0</v>
      </c>
      <c r="H634" s="284">
        <f>WEEKDAY(tblBdays[[#This Row],[3rdTuesdayInMonth]],2)</f>
        <v>2</v>
      </c>
      <c r="I634" s="289">
        <f>LOOKUP(tblBdays[[#This Row],[Birthday 2024]],tblPeriods[Period])</f>
        <v>45319</v>
      </c>
      <c r="J634" s="316" t="b">
        <f>tblBdays[[#This Row],[Birthday 2024]] &gt;= EOMONTH(tblBdays[[#This Row],[Birthday 2024]],0) - 4</f>
        <v>0</v>
      </c>
      <c r="K634" s="317" t="b">
        <f>DAY(DATE(YEAR(tblBdays[[#This Row],[Birthday 2024]]),MONTH(tblBdays[[#This Row],[Birthday 2024]]) + 6,DAY(tblBdays[[#This Row],[Birthday 2024]]))) = DAY(tblBdays[[#This Row],[Birthday 2024]])</f>
        <v>1</v>
      </c>
    </row>
    <row r="635" spans="2:11" ht="23.25" customHeight="1">
      <c r="B635" s="61" t="s">
        <v>667</v>
      </c>
      <c r="C635" s="98">
        <v>36972</v>
      </c>
      <c r="D635" s="98">
        <f>EDATE(tblBdays[[#This Row],[Birthday]],12 * (2024 - YEAR(tblBdays[[#This Row],[Birthday]])))</f>
        <v>45373</v>
      </c>
      <c r="E635" s="282" t="b">
        <f>ISNUMBER(tblBdays[[#This Row],[Birthday 2024]])</f>
        <v>1</v>
      </c>
      <c r="F635" s="98" cm="1">
        <f t="array" ref="F6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35" s="98" t="b">
        <f>tblBdays[[#This Row],[3rdTuesdayInMonth]]=tblBdays[[#This Row],[Birthday 2024]]</f>
        <v>0</v>
      </c>
      <c r="H635" s="284">
        <f>WEEKDAY(tblBdays[[#This Row],[3rdTuesdayInMonth]],2)</f>
        <v>2</v>
      </c>
      <c r="I635" s="289">
        <f>LOOKUP(tblBdays[[#This Row],[Birthday 2024]],tblPeriods[Period])</f>
        <v>45368</v>
      </c>
      <c r="J635" s="316" t="b">
        <f>tblBdays[[#This Row],[Birthday 2024]] &gt;= EOMONTH(tblBdays[[#This Row],[Birthday 2024]],0) - 4</f>
        <v>0</v>
      </c>
      <c r="K635" s="317" t="b">
        <f>DAY(DATE(YEAR(tblBdays[[#This Row],[Birthday 2024]]),MONTH(tblBdays[[#This Row],[Birthday 2024]]) + 6,DAY(tblBdays[[#This Row],[Birthday 2024]]))) = DAY(tblBdays[[#This Row],[Birthday 2024]])</f>
        <v>1</v>
      </c>
    </row>
    <row r="636" spans="2:11" ht="23.25" customHeight="1">
      <c r="B636" s="61" t="s">
        <v>668</v>
      </c>
      <c r="C636" s="98">
        <v>37759</v>
      </c>
      <c r="D636" s="98">
        <f>EDATE(tblBdays[[#This Row],[Birthday]],12 * (2024 - YEAR(tblBdays[[#This Row],[Birthday]])))</f>
        <v>45430</v>
      </c>
      <c r="E636" s="282" t="b">
        <f>ISNUMBER(tblBdays[[#This Row],[Birthday 2024]])</f>
        <v>1</v>
      </c>
      <c r="F636" s="98" cm="1">
        <f t="array" ref="F6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36" s="98" t="b">
        <f>tblBdays[[#This Row],[3rdTuesdayInMonth]]=tblBdays[[#This Row],[Birthday 2024]]</f>
        <v>0</v>
      </c>
      <c r="H636" s="284">
        <f>WEEKDAY(tblBdays[[#This Row],[3rdTuesdayInMonth]],2)</f>
        <v>2</v>
      </c>
      <c r="I636" s="289">
        <f>LOOKUP(tblBdays[[#This Row],[Birthday 2024]],tblPeriods[Period])</f>
        <v>45424</v>
      </c>
      <c r="J636" s="316" t="b">
        <f>tblBdays[[#This Row],[Birthday 2024]] &gt;= EOMONTH(tblBdays[[#This Row],[Birthday 2024]],0) - 4</f>
        <v>0</v>
      </c>
      <c r="K636" s="317" t="b">
        <f>DAY(DATE(YEAR(tblBdays[[#This Row],[Birthday 2024]]),MONTH(tblBdays[[#This Row],[Birthday 2024]]) + 6,DAY(tblBdays[[#This Row],[Birthday 2024]]))) = DAY(tblBdays[[#This Row],[Birthday 2024]])</f>
        <v>1</v>
      </c>
    </row>
    <row r="637" spans="2:11" ht="23.25" customHeight="1">
      <c r="B637" s="61" t="s">
        <v>669</v>
      </c>
      <c r="C637" s="98">
        <v>37307</v>
      </c>
      <c r="D637" s="98">
        <f>EDATE(tblBdays[[#This Row],[Birthday]],12 * (2024 - YEAR(tblBdays[[#This Row],[Birthday]])))</f>
        <v>45342</v>
      </c>
      <c r="E637" s="282" t="b">
        <f>ISNUMBER(tblBdays[[#This Row],[Birthday 2024]])</f>
        <v>1</v>
      </c>
      <c r="F637" s="98" cm="1">
        <f t="array" ref="F6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37" s="98" t="b">
        <f>tblBdays[[#This Row],[3rdTuesdayInMonth]]=tblBdays[[#This Row],[Birthday 2024]]</f>
        <v>1</v>
      </c>
      <c r="H637" s="284">
        <f>WEEKDAY(tblBdays[[#This Row],[3rdTuesdayInMonth]],2)</f>
        <v>2</v>
      </c>
      <c r="I637" s="289">
        <f>LOOKUP(tblBdays[[#This Row],[Birthday 2024]],tblPeriods[Period])</f>
        <v>45340</v>
      </c>
      <c r="J637" s="316" t="b">
        <f>tblBdays[[#This Row],[Birthday 2024]] &gt;= EOMONTH(tblBdays[[#This Row],[Birthday 2024]],0) - 4</f>
        <v>0</v>
      </c>
      <c r="K637" s="317" t="b">
        <f>DAY(DATE(YEAR(tblBdays[[#This Row],[Birthday 2024]]),MONTH(tblBdays[[#This Row],[Birthday 2024]]) + 6,DAY(tblBdays[[#This Row],[Birthday 2024]]))) = DAY(tblBdays[[#This Row],[Birthday 2024]])</f>
        <v>1</v>
      </c>
    </row>
    <row r="638" spans="2:11" ht="23.25" customHeight="1">
      <c r="B638" s="61" t="s">
        <v>670</v>
      </c>
      <c r="C638" s="98">
        <v>37368</v>
      </c>
      <c r="D638" s="98">
        <f>EDATE(tblBdays[[#This Row],[Birthday]],12 * (2024 - YEAR(tblBdays[[#This Row],[Birthday]])))</f>
        <v>45404</v>
      </c>
      <c r="E638" s="282" t="b">
        <f>ISNUMBER(tblBdays[[#This Row],[Birthday 2024]])</f>
        <v>1</v>
      </c>
      <c r="F638" s="98" cm="1">
        <f t="array" ref="F6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38" s="98" t="b">
        <f>tblBdays[[#This Row],[3rdTuesdayInMonth]]=tblBdays[[#This Row],[Birthday 2024]]</f>
        <v>0</v>
      </c>
      <c r="H638" s="284">
        <f>WEEKDAY(tblBdays[[#This Row],[3rdTuesdayInMonth]],2)</f>
        <v>2</v>
      </c>
      <c r="I638" s="289">
        <f>LOOKUP(tblBdays[[#This Row],[Birthday 2024]],tblPeriods[Period])</f>
        <v>45403</v>
      </c>
      <c r="J638" s="316" t="b">
        <f>tblBdays[[#This Row],[Birthday 2024]] &gt;= EOMONTH(tblBdays[[#This Row],[Birthday 2024]],0) - 4</f>
        <v>0</v>
      </c>
      <c r="K638" s="317" t="b">
        <f>DAY(DATE(YEAR(tblBdays[[#This Row],[Birthday 2024]]),MONTH(tblBdays[[#This Row],[Birthday 2024]]) + 6,DAY(tblBdays[[#This Row],[Birthday 2024]]))) = DAY(tblBdays[[#This Row],[Birthday 2024]])</f>
        <v>1</v>
      </c>
    </row>
    <row r="639" spans="2:11" ht="23.25" customHeight="1">
      <c r="B639" s="61" t="s">
        <v>671</v>
      </c>
      <c r="C639" s="98">
        <v>38401</v>
      </c>
      <c r="D639" s="98">
        <f>EDATE(tblBdays[[#This Row],[Birthday]],12 * (2024 - YEAR(tblBdays[[#This Row],[Birthday]])))</f>
        <v>45340</v>
      </c>
      <c r="E639" s="282" t="b">
        <f>ISNUMBER(tblBdays[[#This Row],[Birthday 2024]])</f>
        <v>1</v>
      </c>
      <c r="F639" s="98" cm="1">
        <f t="array" ref="F6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39" s="98" t="b">
        <f>tblBdays[[#This Row],[3rdTuesdayInMonth]]=tblBdays[[#This Row],[Birthday 2024]]</f>
        <v>0</v>
      </c>
      <c r="H639" s="284">
        <f>WEEKDAY(tblBdays[[#This Row],[3rdTuesdayInMonth]],2)</f>
        <v>2</v>
      </c>
      <c r="I639" s="289">
        <f>LOOKUP(tblBdays[[#This Row],[Birthday 2024]],tblPeriods[Period])</f>
        <v>45340</v>
      </c>
      <c r="J639" s="316" t="b">
        <f>tblBdays[[#This Row],[Birthday 2024]] &gt;= EOMONTH(tblBdays[[#This Row],[Birthday 2024]],0) - 4</f>
        <v>0</v>
      </c>
      <c r="K639" s="317" t="b">
        <f>DAY(DATE(YEAR(tblBdays[[#This Row],[Birthday 2024]]),MONTH(tblBdays[[#This Row],[Birthday 2024]]) + 6,DAY(tblBdays[[#This Row],[Birthday 2024]]))) = DAY(tblBdays[[#This Row],[Birthday 2024]])</f>
        <v>1</v>
      </c>
    </row>
    <row r="640" spans="2:11" ht="23.25" customHeight="1">
      <c r="B640" s="61" t="s">
        <v>672</v>
      </c>
      <c r="C640" s="98">
        <v>37726</v>
      </c>
      <c r="D640" s="98">
        <f>EDATE(tblBdays[[#This Row],[Birthday]],12 * (2024 - YEAR(tblBdays[[#This Row],[Birthday]])))</f>
        <v>45397</v>
      </c>
      <c r="E640" s="282" t="b">
        <f>ISNUMBER(tblBdays[[#This Row],[Birthday 2024]])</f>
        <v>1</v>
      </c>
      <c r="F640" s="98" cm="1">
        <f t="array" ref="F6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40" s="98" t="b">
        <f>tblBdays[[#This Row],[3rdTuesdayInMonth]]=tblBdays[[#This Row],[Birthday 2024]]</f>
        <v>0</v>
      </c>
      <c r="H640" s="284">
        <f>WEEKDAY(tblBdays[[#This Row],[3rdTuesdayInMonth]],2)</f>
        <v>2</v>
      </c>
      <c r="I640" s="289">
        <f>LOOKUP(tblBdays[[#This Row],[Birthday 2024]],tblPeriods[Period])</f>
        <v>45396</v>
      </c>
      <c r="J640" s="316" t="b">
        <f>tblBdays[[#This Row],[Birthday 2024]] &gt;= EOMONTH(tblBdays[[#This Row],[Birthday 2024]],0) - 4</f>
        <v>0</v>
      </c>
      <c r="K640" s="317" t="b">
        <f>DAY(DATE(YEAR(tblBdays[[#This Row],[Birthday 2024]]),MONTH(tblBdays[[#This Row],[Birthday 2024]]) + 6,DAY(tblBdays[[#This Row],[Birthday 2024]]))) = DAY(tblBdays[[#This Row],[Birthday 2024]])</f>
        <v>1</v>
      </c>
    </row>
    <row r="641" spans="2:11" ht="23.25" customHeight="1">
      <c r="B641" s="61" t="s">
        <v>673</v>
      </c>
      <c r="C641" s="98">
        <v>37517</v>
      </c>
      <c r="D641" s="98">
        <f>EDATE(tblBdays[[#This Row],[Birthday]],12 * (2024 - YEAR(tblBdays[[#This Row],[Birthday]])))</f>
        <v>45553</v>
      </c>
      <c r="E641" s="282" t="b">
        <f>ISNUMBER(tblBdays[[#This Row],[Birthday 2024]])</f>
        <v>1</v>
      </c>
      <c r="F641" s="98" cm="1">
        <f t="array" ref="F6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41" s="98" t="b">
        <f>tblBdays[[#This Row],[3rdTuesdayInMonth]]=tblBdays[[#This Row],[Birthday 2024]]</f>
        <v>0</v>
      </c>
      <c r="H641" s="284">
        <f>WEEKDAY(tblBdays[[#This Row],[3rdTuesdayInMonth]],2)</f>
        <v>2</v>
      </c>
      <c r="I641" s="289">
        <f>LOOKUP(tblBdays[[#This Row],[Birthday 2024]],tblPeriods[Period])</f>
        <v>45550</v>
      </c>
      <c r="J641" s="316" t="b">
        <f>tblBdays[[#This Row],[Birthday 2024]] &gt;= EOMONTH(tblBdays[[#This Row],[Birthday 2024]],0) - 4</f>
        <v>0</v>
      </c>
      <c r="K641" s="317" t="b">
        <f>DAY(DATE(YEAR(tblBdays[[#This Row],[Birthday 2024]]),MONTH(tblBdays[[#This Row],[Birthday 2024]]) + 6,DAY(tblBdays[[#This Row],[Birthday 2024]]))) = DAY(tblBdays[[#This Row],[Birthday 2024]])</f>
        <v>1</v>
      </c>
    </row>
    <row r="642" spans="2:11" ht="23.25" customHeight="1">
      <c r="B642" s="61" t="s">
        <v>674</v>
      </c>
      <c r="C642" s="98">
        <v>37556</v>
      </c>
      <c r="D642" s="98">
        <f>EDATE(tblBdays[[#This Row],[Birthday]],12 * (2024 - YEAR(tblBdays[[#This Row],[Birthday]])))</f>
        <v>45592</v>
      </c>
      <c r="E642" s="282" t="b">
        <f>ISNUMBER(tblBdays[[#This Row],[Birthday 2024]])</f>
        <v>1</v>
      </c>
      <c r="F642" s="98" cm="1">
        <f t="array" ref="F6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42" s="98" t="b">
        <f>tblBdays[[#This Row],[3rdTuesdayInMonth]]=tblBdays[[#This Row],[Birthday 2024]]</f>
        <v>0</v>
      </c>
      <c r="H642" s="284">
        <f>WEEKDAY(tblBdays[[#This Row],[3rdTuesdayInMonth]],2)</f>
        <v>2</v>
      </c>
      <c r="I642" s="289">
        <f>LOOKUP(tblBdays[[#This Row],[Birthday 2024]],tblPeriods[Period])</f>
        <v>45592</v>
      </c>
      <c r="J642" s="316" t="b">
        <f>tblBdays[[#This Row],[Birthday 2024]] &gt;= EOMONTH(tblBdays[[#This Row],[Birthday 2024]],0) - 4</f>
        <v>1</v>
      </c>
      <c r="K642" s="317" t="b">
        <f>DAY(DATE(YEAR(tblBdays[[#This Row],[Birthday 2024]]),MONTH(tblBdays[[#This Row],[Birthday 2024]]) + 6,DAY(tblBdays[[#This Row],[Birthday 2024]]))) = DAY(tblBdays[[#This Row],[Birthday 2024]])</f>
        <v>1</v>
      </c>
    </row>
    <row r="643" spans="2:11" ht="23.25" customHeight="1">
      <c r="B643" s="61" t="s">
        <v>675</v>
      </c>
      <c r="C643" s="98">
        <v>37281</v>
      </c>
      <c r="D643" s="98">
        <f>EDATE(tblBdays[[#This Row],[Birthday]],12 * (2024 - YEAR(tblBdays[[#This Row],[Birthday]])))</f>
        <v>45316</v>
      </c>
      <c r="E643" s="282" t="b">
        <f>ISNUMBER(tblBdays[[#This Row],[Birthday 2024]])</f>
        <v>1</v>
      </c>
      <c r="F643" s="98" cm="1">
        <f t="array" ref="F6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643" s="98" t="b">
        <f>tblBdays[[#This Row],[3rdTuesdayInMonth]]=tblBdays[[#This Row],[Birthday 2024]]</f>
        <v>0</v>
      </c>
      <c r="H643" s="284">
        <f>WEEKDAY(tblBdays[[#This Row],[3rdTuesdayInMonth]],2)</f>
        <v>2</v>
      </c>
      <c r="I643" s="289">
        <f>LOOKUP(tblBdays[[#This Row],[Birthday 2024]],tblPeriods[Period])</f>
        <v>45312</v>
      </c>
      <c r="J643" s="316" t="b">
        <f>tblBdays[[#This Row],[Birthday 2024]] &gt;= EOMONTH(tblBdays[[#This Row],[Birthday 2024]],0) - 4</f>
        <v>0</v>
      </c>
      <c r="K643" s="317" t="b">
        <f>DAY(DATE(YEAR(tblBdays[[#This Row],[Birthday 2024]]),MONTH(tblBdays[[#This Row],[Birthday 2024]]) + 6,DAY(tblBdays[[#This Row],[Birthday 2024]]))) = DAY(tblBdays[[#This Row],[Birthday 2024]])</f>
        <v>1</v>
      </c>
    </row>
    <row r="644" spans="2:11" ht="23.25" customHeight="1">
      <c r="B644" s="61" t="s">
        <v>676</v>
      </c>
      <c r="C644" s="98">
        <v>37593</v>
      </c>
      <c r="D644" s="98">
        <f>EDATE(tblBdays[[#This Row],[Birthday]],12 * (2024 - YEAR(tblBdays[[#This Row],[Birthday]])))</f>
        <v>45629</v>
      </c>
      <c r="E644" s="282" t="b">
        <f>ISNUMBER(tblBdays[[#This Row],[Birthday 2024]])</f>
        <v>1</v>
      </c>
      <c r="F644" s="98" cm="1">
        <f t="array" ref="F6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44" s="98" t="b">
        <f>tblBdays[[#This Row],[3rdTuesdayInMonth]]=tblBdays[[#This Row],[Birthday 2024]]</f>
        <v>0</v>
      </c>
      <c r="H644" s="284">
        <f>WEEKDAY(tblBdays[[#This Row],[3rdTuesdayInMonth]],2)</f>
        <v>2</v>
      </c>
      <c r="I644" s="289">
        <f>LOOKUP(tblBdays[[#This Row],[Birthday 2024]],tblPeriods[Period])</f>
        <v>45627</v>
      </c>
      <c r="J644" s="316" t="b">
        <f>tblBdays[[#This Row],[Birthday 2024]] &gt;= EOMONTH(tblBdays[[#This Row],[Birthday 2024]],0) - 4</f>
        <v>0</v>
      </c>
      <c r="K644" s="317" t="b">
        <f>DAY(DATE(YEAR(tblBdays[[#This Row],[Birthday 2024]]),MONTH(tblBdays[[#This Row],[Birthday 2024]]) + 6,DAY(tblBdays[[#This Row],[Birthday 2024]]))) = DAY(tblBdays[[#This Row],[Birthday 2024]])</f>
        <v>1</v>
      </c>
    </row>
    <row r="645" spans="2:11" ht="23.25" customHeight="1">
      <c r="B645" s="61" t="s">
        <v>677</v>
      </c>
      <c r="C645" s="98">
        <v>37232</v>
      </c>
      <c r="D645" s="98">
        <f>EDATE(tblBdays[[#This Row],[Birthday]],12 * (2024 - YEAR(tblBdays[[#This Row],[Birthday]])))</f>
        <v>45633</v>
      </c>
      <c r="E645" s="282" t="b">
        <f>ISNUMBER(tblBdays[[#This Row],[Birthday 2024]])</f>
        <v>1</v>
      </c>
      <c r="F645" s="98" cm="1">
        <f t="array" ref="F6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45" s="98" t="b">
        <f>tblBdays[[#This Row],[3rdTuesdayInMonth]]=tblBdays[[#This Row],[Birthday 2024]]</f>
        <v>0</v>
      </c>
      <c r="H645" s="284">
        <f>WEEKDAY(tblBdays[[#This Row],[3rdTuesdayInMonth]],2)</f>
        <v>2</v>
      </c>
      <c r="I645" s="289">
        <f>LOOKUP(tblBdays[[#This Row],[Birthday 2024]],tblPeriods[Period])</f>
        <v>45627</v>
      </c>
      <c r="J645" s="316" t="b">
        <f>tblBdays[[#This Row],[Birthday 2024]] &gt;= EOMONTH(tblBdays[[#This Row],[Birthday 2024]],0) - 4</f>
        <v>0</v>
      </c>
      <c r="K645" s="317" t="b">
        <f>DAY(DATE(YEAR(tblBdays[[#This Row],[Birthday 2024]]),MONTH(tblBdays[[#This Row],[Birthday 2024]]) + 6,DAY(tblBdays[[#This Row],[Birthday 2024]]))) = DAY(tblBdays[[#This Row],[Birthday 2024]])</f>
        <v>1</v>
      </c>
    </row>
    <row r="646" spans="2:11" ht="23.25" customHeight="1">
      <c r="B646" s="61" t="s">
        <v>678</v>
      </c>
      <c r="C646" s="98">
        <v>38049</v>
      </c>
      <c r="D646" s="98">
        <f>EDATE(tblBdays[[#This Row],[Birthday]],12 * (2024 - YEAR(tblBdays[[#This Row],[Birthday]])))</f>
        <v>45354</v>
      </c>
      <c r="E646" s="282" t="b">
        <f>ISNUMBER(tblBdays[[#This Row],[Birthday 2024]])</f>
        <v>1</v>
      </c>
      <c r="F646" s="98" cm="1">
        <f t="array" ref="F6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46" s="98" t="b">
        <f>tblBdays[[#This Row],[3rdTuesdayInMonth]]=tblBdays[[#This Row],[Birthday 2024]]</f>
        <v>0</v>
      </c>
      <c r="H646" s="284">
        <f>WEEKDAY(tblBdays[[#This Row],[3rdTuesdayInMonth]],2)</f>
        <v>2</v>
      </c>
      <c r="I646" s="289">
        <f>LOOKUP(tblBdays[[#This Row],[Birthday 2024]],tblPeriods[Period])</f>
        <v>45354</v>
      </c>
      <c r="J646" s="316" t="b">
        <f>tblBdays[[#This Row],[Birthday 2024]] &gt;= EOMONTH(tblBdays[[#This Row],[Birthday 2024]],0) - 4</f>
        <v>0</v>
      </c>
      <c r="K646" s="317" t="b">
        <f>DAY(DATE(YEAR(tblBdays[[#This Row],[Birthday 2024]]),MONTH(tblBdays[[#This Row],[Birthday 2024]]) + 6,DAY(tblBdays[[#This Row],[Birthday 2024]]))) = DAY(tblBdays[[#This Row],[Birthday 2024]])</f>
        <v>1</v>
      </c>
    </row>
    <row r="647" spans="2:11" ht="23.25" customHeight="1">
      <c r="B647" s="61" t="s">
        <v>679</v>
      </c>
      <c r="C647" s="98">
        <v>37372</v>
      </c>
      <c r="D647" s="98">
        <f>EDATE(tblBdays[[#This Row],[Birthday]],12 * (2024 - YEAR(tblBdays[[#This Row],[Birthday]])))</f>
        <v>45408</v>
      </c>
      <c r="E647" s="282" t="b">
        <f>ISNUMBER(tblBdays[[#This Row],[Birthday 2024]])</f>
        <v>1</v>
      </c>
      <c r="F647" s="98" cm="1">
        <f t="array" ref="F6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47" s="98" t="b">
        <f>tblBdays[[#This Row],[3rdTuesdayInMonth]]=tblBdays[[#This Row],[Birthday 2024]]</f>
        <v>0</v>
      </c>
      <c r="H647" s="284">
        <f>WEEKDAY(tblBdays[[#This Row],[3rdTuesdayInMonth]],2)</f>
        <v>2</v>
      </c>
      <c r="I647" s="289">
        <f>LOOKUP(tblBdays[[#This Row],[Birthday 2024]],tblPeriods[Period])</f>
        <v>45403</v>
      </c>
      <c r="J647" s="316" t="b">
        <f>tblBdays[[#This Row],[Birthday 2024]] &gt;= EOMONTH(tblBdays[[#This Row],[Birthday 2024]],0) - 4</f>
        <v>1</v>
      </c>
      <c r="K647" s="317" t="b">
        <f>DAY(DATE(YEAR(tblBdays[[#This Row],[Birthday 2024]]),MONTH(tblBdays[[#This Row],[Birthday 2024]]) + 6,DAY(tblBdays[[#This Row],[Birthday 2024]]))) = DAY(tblBdays[[#This Row],[Birthday 2024]])</f>
        <v>1</v>
      </c>
    </row>
    <row r="648" spans="2:11" ht="23.25" customHeight="1">
      <c r="B648" s="61" t="s">
        <v>680</v>
      </c>
      <c r="C648" s="98">
        <v>37379</v>
      </c>
      <c r="D648" s="98">
        <f>EDATE(tblBdays[[#This Row],[Birthday]],12 * (2024 - YEAR(tblBdays[[#This Row],[Birthday]])))</f>
        <v>45415</v>
      </c>
      <c r="E648" s="282" t="b">
        <f>ISNUMBER(tblBdays[[#This Row],[Birthday 2024]])</f>
        <v>1</v>
      </c>
      <c r="F648" s="98" cm="1">
        <f t="array" ref="F6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48" s="98" t="b">
        <f>tblBdays[[#This Row],[3rdTuesdayInMonth]]=tblBdays[[#This Row],[Birthday 2024]]</f>
        <v>0</v>
      </c>
      <c r="H648" s="284">
        <f>WEEKDAY(tblBdays[[#This Row],[3rdTuesdayInMonth]],2)</f>
        <v>2</v>
      </c>
      <c r="I648" s="289">
        <f>LOOKUP(tblBdays[[#This Row],[Birthday 2024]],tblPeriods[Period])</f>
        <v>45410</v>
      </c>
      <c r="J648" s="316" t="b">
        <f>tblBdays[[#This Row],[Birthday 2024]] &gt;= EOMONTH(tblBdays[[#This Row],[Birthday 2024]],0) - 4</f>
        <v>0</v>
      </c>
      <c r="K648" s="317" t="b">
        <f>DAY(DATE(YEAR(tblBdays[[#This Row],[Birthday 2024]]),MONTH(tblBdays[[#This Row],[Birthday 2024]]) + 6,DAY(tblBdays[[#This Row],[Birthday 2024]]))) = DAY(tblBdays[[#This Row],[Birthday 2024]])</f>
        <v>1</v>
      </c>
    </row>
    <row r="649" spans="2:11" ht="23.25" customHeight="1">
      <c r="B649" s="61" t="s">
        <v>681</v>
      </c>
      <c r="C649" s="98">
        <v>37024</v>
      </c>
      <c r="D649" s="98">
        <f>EDATE(tblBdays[[#This Row],[Birthday]],12 * (2024 - YEAR(tblBdays[[#This Row],[Birthday]])))</f>
        <v>45425</v>
      </c>
      <c r="E649" s="282" t="b">
        <f>ISNUMBER(tblBdays[[#This Row],[Birthday 2024]])</f>
        <v>1</v>
      </c>
      <c r="F649" s="98" cm="1">
        <f t="array" ref="F6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49" s="98" t="b">
        <f>tblBdays[[#This Row],[3rdTuesdayInMonth]]=tblBdays[[#This Row],[Birthday 2024]]</f>
        <v>0</v>
      </c>
      <c r="H649" s="284">
        <f>WEEKDAY(tblBdays[[#This Row],[3rdTuesdayInMonth]],2)</f>
        <v>2</v>
      </c>
      <c r="I649" s="289">
        <f>LOOKUP(tblBdays[[#This Row],[Birthday 2024]],tblPeriods[Period])</f>
        <v>45424</v>
      </c>
      <c r="J649" s="316" t="b">
        <f>tblBdays[[#This Row],[Birthday 2024]] &gt;= EOMONTH(tblBdays[[#This Row],[Birthday 2024]],0) - 4</f>
        <v>0</v>
      </c>
      <c r="K649" s="317" t="b">
        <f>DAY(DATE(YEAR(tblBdays[[#This Row],[Birthday 2024]]),MONTH(tblBdays[[#This Row],[Birthday 2024]]) + 6,DAY(tblBdays[[#This Row],[Birthday 2024]]))) = DAY(tblBdays[[#This Row],[Birthday 2024]])</f>
        <v>1</v>
      </c>
    </row>
    <row r="650" spans="2:11" ht="23.25" customHeight="1">
      <c r="B650" s="61" t="s">
        <v>682</v>
      </c>
      <c r="C650" s="98">
        <v>37146</v>
      </c>
      <c r="D650" s="98">
        <f>EDATE(tblBdays[[#This Row],[Birthday]],12 * (2024 - YEAR(tblBdays[[#This Row],[Birthday]])))</f>
        <v>45547</v>
      </c>
      <c r="E650" s="282" t="b">
        <f>ISNUMBER(tblBdays[[#This Row],[Birthday 2024]])</f>
        <v>1</v>
      </c>
      <c r="F650" s="98" cm="1">
        <f t="array" ref="F6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50" s="98" t="b">
        <f>tblBdays[[#This Row],[3rdTuesdayInMonth]]=tblBdays[[#This Row],[Birthday 2024]]</f>
        <v>0</v>
      </c>
      <c r="H650" s="284">
        <f>WEEKDAY(tblBdays[[#This Row],[3rdTuesdayInMonth]],2)</f>
        <v>2</v>
      </c>
      <c r="I650" s="289">
        <f>LOOKUP(tblBdays[[#This Row],[Birthday 2024]],tblPeriods[Period])</f>
        <v>45543</v>
      </c>
      <c r="J650" s="316" t="b">
        <f>tblBdays[[#This Row],[Birthday 2024]] &gt;= EOMONTH(tblBdays[[#This Row],[Birthday 2024]],0) - 4</f>
        <v>0</v>
      </c>
      <c r="K650" s="317" t="b">
        <f>DAY(DATE(YEAR(tblBdays[[#This Row],[Birthday 2024]]),MONTH(tblBdays[[#This Row],[Birthday 2024]]) + 6,DAY(tblBdays[[#This Row],[Birthday 2024]]))) = DAY(tblBdays[[#This Row],[Birthday 2024]])</f>
        <v>1</v>
      </c>
    </row>
    <row r="651" spans="2:11" ht="23.25" customHeight="1">
      <c r="B651" s="61" t="s">
        <v>683</v>
      </c>
      <c r="C651" s="98">
        <v>38094</v>
      </c>
      <c r="D651" s="98">
        <f>EDATE(tblBdays[[#This Row],[Birthday]],12 * (2024 - YEAR(tblBdays[[#This Row],[Birthday]])))</f>
        <v>45399</v>
      </c>
      <c r="E651" s="282" t="b">
        <f>ISNUMBER(tblBdays[[#This Row],[Birthday 2024]])</f>
        <v>1</v>
      </c>
      <c r="F651" s="98" cm="1">
        <f t="array" ref="F6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51" s="98" t="b">
        <f>tblBdays[[#This Row],[3rdTuesdayInMonth]]=tblBdays[[#This Row],[Birthday 2024]]</f>
        <v>0</v>
      </c>
      <c r="H651" s="284">
        <f>WEEKDAY(tblBdays[[#This Row],[3rdTuesdayInMonth]],2)</f>
        <v>2</v>
      </c>
      <c r="I651" s="289">
        <f>LOOKUP(tblBdays[[#This Row],[Birthday 2024]],tblPeriods[Period])</f>
        <v>45396</v>
      </c>
      <c r="J651" s="316" t="b">
        <f>tblBdays[[#This Row],[Birthday 2024]] &gt;= EOMONTH(tblBdays[[#This Row],[Birthday 2024]],0) - 4</f>
        <v>0</v>
      </c>
      <c r="K651" s="317" t="b">
        <f>DAY(DATE(YEAR(tblBdays[[#This Row],[Birthday 2024]]),MONTH(tblBdays[[#This Row],[Birthday 2024]]) + 6,DAY(tblBdays[[#This Row],[Birthday 2024]]))) = DAY(tblBdays[[#This Row],[Birthday 2024]])</f>
        <v>1</v>
      </c>
    </row>
    <row r="652" spans="2:11" ht="23.25" customHeight="1">
      <c r="B652" s="61" t="s">
        <v>684</v>
      </c>
      <c r="C652" s="98">
        <v>36955</v>
      </c>
      <c r="D652" s="98">
        <f>EDATE(tblBdays[[#This Row],[Birthday]],12 * (2024 - YEAR(tblBdays[[#This Row],[Birthday]])))</f>
        <v>45356</v>
      </c>
      <c r="E652" s="282" t="b">
        <f>ISNUMBER(tblBdays[[#This Row],[Birthday 2024]])</f>
        <v>1</v>
      </c>
      <c r="F652" s="98" cm="1">
        <f t="array" ref="F6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52" s="98" t="b">
        <f>tblBdays[[#This Row],[3rdTuesdayInMonth]]=tblBdays[[#This Row],[Birthday 2024]]</f>
        <v>0</v>
      </c>
      <c r="H652" s="284">
        <f>WEEKDAY(tblBdays[[#This Row],[3rdTuesdayInMonth]],2)</f>
        <v>2</v>
      </c>
      <c r="I652" s="289">
        <f>LOOKUP(tblBdays[[#This Row],[Birthday 2024]],tblPeriods[Period])</f>
        <v>45354</v>
      </c>
      <c r="J652" s="316" t="b">
        <f>tblBdays[[#This Row],[Birthday 2024]] &gt;= EOMONTH(tblBdays[[#This Row],[Birthday 2024]],0) - 4</f>
        <v>0</v>
      </c>
      <c r="K652" s="317" t="b">
        <f>DAY(DATE(YEAR(tblBdays[[#This Row],[Birthday 2024]]),MONTH(tblBdays[[#This Row],[Birthday 2024]]) + 6,DAY(tblBdays[[#This Row],[Birthday 2024]]))) = DAY(tblBdays[[#This Row],[Birthday 2024]])</f>
        <v>1</v>
      </c>
    </row>
    <row r="653" spans="2:11" ht="23.25" customHeight="1">
      <c r="B653" s="61" t="s">
        <v>685</v>
      </c>
      <c r="C653" s="98">
        <v>37309</v>
      </c>
      <c r="D653" s="98">
        <f>EDATE(tblBdays[[#This Row],[Birthday]],12 * (2024 - YEAR(tblBdays[[#This Row],[Birthday]])))</f>
        <v>45344</v>
      </c>
      <c r="E653" s="282" t="b">
        <f>ISNUMBER(tblBdays[[#This Row],[Birthday 2024]])</f>
        <v>1</v>
      </c>
      <c r="F653" s="98" cm="1">
        <f t="array" ref="F6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53" s="98" t="b">
        <f>tblBdays[[#This Row],[3rdTuesdayInMonth]]=tblBdays[[#This Row],[Birthday 2024]]</f>
        <v>0</v>
      </c>
      <c r="H653" s="284">
        <f>WEEKDAY(tblBdays[[#This Row],[3rdTuesdayInMonth]],2)</f>
        <v>2</v>
      </c>
      <c r="I653" s="289">
        <f>LOOKUP(tblBdays[[#This Row],[Birthday 2024]],tblPeriods[Period])</f>
        <v>45340</v>
      </c>
      <c r="J653" s="316" t="b">
        <f>tblBdays[[#This Row],[Birthday 2024]] &gt;= EOMONTH(tblBdays[[#This Row],[Birthday 2024]],0) - 4</f>
        <v>0</v>
      </c>
      <c r="K653" s="317" t="b">
        <f>DAY(DATE(YEAR(tblBdays[[#This Row],[Birthday 2024]]),MONTH(tblBdays[[#This Row],[Birthday 2024]]) + 6,DAY(tblBdays[[#This Row],[Birthday 2024]]))) = DAY(tblBdays[[#This Row],[Birthday 2024]])</f>
        <v>1</v>
      </c>
    </row>
    <row r="654" spans="2:11" ht="23.25" customHeight="1">
      <c r="B654" s="61" t="s">
        <v>210</v>
      </c>
      <c r="C654" s="98">
        <v>37911</v>
      </c>
      <c r="D654" s="98">
        <f>EDATE(tblBdays[[#This Row],[Birthday]],12 * (2024 - YEAR(tblBdays[[#This Row],[Birthday]])))</f>
        <v>45582</v>
      </c>
      <c r="E654" s="282" t="b">
        <f>ISNUMBER(tblBdays[[#This Row],[Birthday 2024]])</f>
        <v>1</v>
      </c>
      <c r="F654" s="98" cm="1">
        <f t="array" ref="F6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54" s="98" t="b">
        <f>tblBdays[[#This Row],[3rdTuesdayInMonth]]=tblBdays[[#This Row],[Birthday 2024]]</f>
        <v>0</v>
      </c>
      <c r="H654" s="284">
        <f>WEEKDAY(tblBdays[[#This Row],[3rdTuesdayInMonth]],2)</f>
        <v>2</v>
      </c>
      <c r="I654" s="289">
        <f>LOOKUP(tblBdays[[#This Row],[Birthday 2024]],tblPeriods[Period])</f>
        <v>45578</v>
      </c>
      <c r="J654" s="316" t="b">
        <f>tblBdays[[#This Row],[Birthday 2024]] &gt;= EOMONTH(tblBdays[[#This Row],[Birthday 2024]],0) - 4</f>
        <v>0</v>
      </c>
      <c r="K654" s="317" t="b">
        <f>DAY(DATE(YEAR(tblBdays[[#This Row],[Birthday 2024]]),MONTH(tblBdays[[#This Row],[Birthday 2024]]) + 6,DAY(tblBdays[[#This Row],[Birthday 2024]]))) = DAY(tblBdays[[#This Row],[Birthday 2024]])</f>
        <v>1</v>
      </c>
    </row>
    <row r="655" spans="2:11" ht="23.25" customHeight="1">
      <c r="B655" s="61" t="s">
        <v>686</v>
      </c>
      <c r="C655" s="98">
        <v>37244</v>
      </c>
      <c r="D655" s="98">
        <f>EDATE(tblBdays[[#This Row],[Birthday]],12 * (2024 - YEAR(tblBdays[[#This Row],[Birthday]])))</f>
        <v>45645</v>
      </c>
      <c r="E655" s="282" t="b">
        <f>ISNUMBER(tblBdays[[#This Row],[Birthday 2024]])</f>
        <v>1</v>
      </c>
      <c r="F655" s="98" cm="1">
        <f t="array" ref="F6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55" s="98" t="b">
        <f>tblBdays[[#This Row],[3rdTuesdayInMonth]]=tblBdays[[#This Row],[Birthday 2024]]</f>
        <v>0</v>
      </c>
      <c r="H655" s="284">
        <f>WEEKDAY(tblBdays[[#This Row],[3rdTuesdayInMonth]],2)</f>
        <v>2</v>
      </c>
      <c r="I655" s="289">
        <f>LOOKUP(tblBdays[[#This Row],[Birthday 2024]],tblPeriods[Period])</f>
        <v>45641</v>
      </c>
      <c r="J655" s="316" t="b">
        <f>tblBdays[[#This Row],[Birthday 2024]] &gt;= EOMONTH(tblBdays[[#This Row],[Birthday 2024]],0) - 4</f>
        <v>0</v>
      </c>
      <c r="K655" s="317" t="b">
        <f>DAY(DATE(YEAR(tblBdays[[#This Row],[Birthday 2024]]),MONTH(tblBdays[[#This Row],[Birthday 2024]]) + 6,DAY(tblBdays[[#This Row],[Birthday 2024]]))) = DAY(tblBdays[[#This Row],[Birthday 2024]])</f>
        <v>1</v>
      </c>
    </row>
    <row r="656" spans="2:11" ht="23.25" customHeight="1">
      <c r="B656" s="61" t="s">
        <v>687</v>
      </c>
      <c r="C656" s="98">
        <v>37666</v>
      </c>
      <c r="D656" s="98">
        <f>EDATE(tblBdays[[#This Row],[Birthday]],12 * (2024 - YEAR(tblBdays[[#This Row],[Birthday]])))</f>
        <v>45336</v>
      </c>
      <c r="E656" s="282" t="b">
        <f>ISNUMBER(tblBdays[[#This Row],[Birthday 2024]])</f>
        <v>1</v>
      </c>
      <c r="F656" s="98" cm="1">
        <f t="array" ref="F6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56" s="98" t="b">
        <f>tblBdays[[#This Row],[3rdTuesdayInMonth]]=tblBdays[[#This Row],[Birthday 2024]]</f>
        <v>0</v>
      </c>
      <c r="H656" s="284">
        <f>WEEKDAY(tblBdays[[#This Row],[3rdTuesdayInMonth]],2)</f>
        <v>2</v>
      </c>
      <c r="I656" s="289">
        <f>LOOKUP(tblBdays[[#This Row],[Birthday 2024]],tblPeriods[Period])</f>
        <v>45333</v>
      </c>
      <c r="J656" s="316" t="b">
        <f>tblBdays[[#This Row],[Birthday 2024]] &gt;= EOMONTH(tblBdays[[#This Row],[Birthday 2024]],0) - 4</f>
        <v>0</v>
      </c>
      <c r="K656" s="317" t="b">
        <f>DAY(DATE(YEAR(tblBdays[[#This Row],[Birthday 2024]]),MONTH(tblBdays[[#This Row],[Birthday 2024]]) + 6,DAY(tblBdays[[#This Row],[Birthday 2024]]))) = DAY(tblBdays[[#This Row],[Birthday 2024]])</f>
        <v>1</v>
      </c>
    </row>
    <row r="657" spans="2:11" ht="23.25" customHeight="1">
      <c r="B657" s="61" t="s">
        <v>688</v>
      </c>
      <c r="C657" s="98">
        <v>37534</v>
      </c>
      <c r="D657" s="98">
        <f>EDATE(tblBdays[[#This Row],[Birthday]],12 * (2024 - YEAR(tblBdays[[#This Row],[Birthday]])))</f>
        <v>45570</v>
      </c>
      <c r="E657" s="282" t="b">
        <f>ISNUMBER(tblBdays[[#This Row],[Birthday 2024]])</f>
        <v>1</v>
      </c>
      <c r="F657" s="98" cm="1">
        <f t="array" ref="F6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57" s="98" t="b">
        <f>tblBdays[[#This Row],[3rdTuesdayInMonth]]=tblBdays[[#This Row],[Birthday 2024]]</f>
        <v>0</v>
      </c>
      <c r="H657" s="284">
        <f>WEEKDAY(tblBdays[[#This Row],[3rdTuesdayInMonth]],2)</f>
        <v>2</v>
      </c>
      <c r="I657" s="289">
        <f>LOOKUP(tblBdays[[#This Row],[Birthday 2024]],tblPeriods[Period])</f>
        <v>45564</v>
      </c>
      <c r="J657" s="316" t="b">
        <f>tblBdays[[#This Row],[Birthday 2024]] &gt;= EOMONTH(tblBdays[[#This Row],[Birthday 2024]],0) - 4</f>
        <v>0</v>
      </c>
      <c r="K657" s="317" t="b">
        <f>DAY(DATE(YEAR(tblBdays[[#This Row],[Birthday 2024]]),MONTH(tblBdays[[#This Row],[Birthday 2024]]) + 6,DAY(tblBdays[[#This Row],[Birthday 2024]]))) = DAY(tblBdays[[#This Row],[Birthday 2024]])</f>
        <v>1</v>
      </c>
    </row>
    <row r="658" spans="2:11" ht="23.25" customHeight="1">
      <c r="B658" s="61" t="s">
        <v>689</v>
      </c>
      <c r="C658" s="98">
        <v>37055</v>
      </c>
      <c r="D658" s="98">
        <f>EDATE(tblBdays[[#This Row],[Birthday]],12 * (2024 - YEAR(tblBdays[[#This Row],[Birthday]])))</f>
        <v>45456</v>
      </c>
      <c r="E658" s="282" t="b">
        <f>ISNUMBER(tblBdays[[#This Row],[Birthday 2024]])</f>
        <v>1</v>
      </c>
      <c r="F658" s="98" cm="1">
        <f t="array" ref="F6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58" s="98" t="b">
        <f>tblBdays[[#This Row],[3rdTuesdayInMonth]]=tblBdays[[#This Row],[Birthday 2024]]</f>
        <v>0</v>
      </c>
      <c r="H658" s="284">
        <f>WEEKDAY(tblBdays[[#This Row],[3rdTuesdayInMonth]],2)</f>
        <v>2</v>
      </c>
      <c r="I658" s="289">
        <f>LOOKUP(tblBdays[[#This Row],[Birthday 2024]],tblPeriods[Period])</f>
        <v>45452</v>
      </c>
      <c r="J658" s="316" t="b">
        <f>tblBdays[[#This Row],[Birthday 2024]] &gt;= EOMONTH(tblBdays[[#This Row],[Birthday 2024]],0) - 4</f>
        <v>0</v>
      </c>
      <c r="K658" s="317" t="b">
        <f>DAY(DATE(YEAR(tblBdays[[#This Row],[Birthday 2024]]),MONTH(tblBdays[[#This Row],[Birthday 2024]]) + 6,DAY(tblBdays[[#This Row],[Birthday 2024]]))) = DAY(tblBdays[[#This Row],[Birthday 2024]])</f>
        <v>1</v>
      </c>
    </row>
    <row r="659" spans="2:11" ht="23.25" customHeight="1">
      <c r="B659" s="61" t="s">
        <v>690</v>
      </c>
      <c r="C659" s="98">
        <v>37887</v>
      </c>
      <c r="D659" s="98">
        <f>EDATE(tblBdays[[#This Row],[Birthday]],12 * (2024 - YEAR(tblBdays[[#This Row],[Birthday]])))</f>
        <v>45558</v>
      </c>
      <c r="E659" s="282" t="b">
        <f>ISNUMBER(tblBdays[[#This Row],[Birthday 2024]])</f>
        <v>1</v>
      </c>
      <c r="F659" s="98" cm="1">
        <f t="array" ref="F6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59" s="98" t="b">
        <f>tblBdays[[#This Row],[3rdTuesdayInMonth]]=tblBdays[[#This Row],[Birthday 2024]]</f>
        <v>0</v>
      </c>
      <c r="H659" s="284">
        <f>WEEKDAY(tblBdays[[#This Row],[3rdTuesdayInMonth]],2)</f>
        <v>2</v>
      </c>
      <c r="I659" s="289">
        <f>LOOKUP(tblBdays[[#This Row],[Birthday 2024]],tblPeriods[Period])</f>
        <v>45557</v>
      </c>
      <c r="J659" s="316" t="b">
        <f>tblBdays[[#This Row],[Birthday 2024]] &gt;= EOMONTH(tblBdays[[#This Row],[Birthday 2024]],0) - 4</f>
        <v>0</v>
      </c>
      <c r="K659" s="317" t="b">
        <f>DAY(DATE(YEAR(tblBdays[[#This Row],[Birthday 2024]]),MONTH(tblBdays[[#This Row],[Birthday 2024]]) + 6,DAY(tblBdays[[#This Row],[Birthday 2024]]))) = DAY(tblBdays[[#This Row],[Birthday 2024]])</f>
        <v>1</v>
      </c>
    </row>
    <row r="660" spans="2:11" ht="23.25" customHeight="1">
      <c r="B660" s="61" t="s">
        <v>691</v>
      </c>
      <c r="C660" s="98">
        <v>37964</v>
      </c>
      <c r="D660" s="98">
        <f>EDATE(tblBdays[[#This Row],[Birthday]],12 * (2024 - YEAR(tblBdays[[#This Row],[Birthday]])))</f>
        <v>45635</v>
      </c>
      <c r="E660" s="282" t="b">
        <f>ISNUMBER(tblBdays[[#This Row],[Birthday 2024]])</f>
        <v>1</v>
      </c>
      <c r="F660" s="98" cm="1">
        <f t="array" ref="F6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60" s="98" t="b">
        <f>tblBdays[[#This Row],[3rdTuesdayInMonth]]=tblBdays[[#This Row],[Birthday 2024]]</f>
        <v>0</v>
      </c>
      <c r="H660" s="284">
        <f>WEEKDAY(tblBdays[[#This Row],[3rdTuesdayInMonth]],2)</f>
        <v>2</v>
      </c>
      <c r="I660" s="289">
        <f>LOOKUP(tblBdays[[#This Row],[Birthday 2024]],tblPeriods[Period])</f>
        <v>45634</v>
      </c>
      <c r="J660" s="316" t="b">
        <f>tblBdays[[#This Row],[Birthday 2024]] &gt;= EOMONTH(tblBdays[[#This Row],[Birthday 2024]],0) - 4</f>
        <v>0</v>
      </c>
      <c r="K660" s="317" t="b">
        <f>DAY(DATE(YEAR(tblBdays[[#This Row],[Birthday 2024]]),MONTH(tblBdays[[#This Row],[Birthday 2024]]) + 6,DAY(tblBdays[[#This Row],[Birthday 2024]]))) = DAY(tblBdays[[#This Row],[Birthday 2024]])</f>
        <v>1</v>
      </c>
    </row>
    <row r="661" spans="2:11" ht="23.25" customHeight="1">
      <c r="B661" s="61" t="s">
        <v>692</v>
      </c>
      <c r="C661" s="98">
        <v>38287</v>
      </c>
      <c r="D661" s="98">
        <f>EDATE(tblBdays[[#This Row],[Birthday]],12 * (2024 - YEAR(tblBdays[[#This Row],[Birthday]])))</f>
        <v>45592</v>
      </c>
      <c r="E661" s="282" t="b">
        <f>ISNUMBER(tblBdays[[#This Row],[Birthday 2024]])</f>
        <v>1</v>
      </c>
      <c r="F661" s="98" cm="1">
        <f t="array" ref="F6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61" s="98" t="b">
        <f>tblBdays[[#This Row],[3rdTuesdayInMonth]]=tblBdays[[#This Row],[Birthday 2024]]</f>
        <v>0</v>
      </c>
      <c r="H661" s="284">
        <f>WEEKDAY(tblBdays[[#This Row],[3rdTuesdayInMonth]],2)</f>
        <v>2</v>
      </c>
      <c r="I661" s="289">
        <f>LOOKUP(tblBdays[[#This Row],[Birthday 2024]],tblPeriods[Period])</f>
        <v>45592</v>
      </c>
      <c r="J661" s="316" t="b">
        <f>tblBdays[[#This Row],[Birthday 2024]] &gt;= EOMONTH(tblBdays[[#This Row],[Birthday 2024]],0) - 4</f>
        <v>1</v>
      </c>
      <c r="K661" s="317" t="b">
        <f>DAY(DATE(YEAR(tblBdays[[#This Row],[Birthday 2024]]),MONTH(tblBdays[[#This Row],[Birthday 2024]]) + 6,DAY(tblBdays[[#This Row],[Birthday 2024]]))) = DAY(tblBdays[[#This Row],[Birthday 2024]])</f>
        <v>1</v>
      </c>
    </row>
    <row r="662" spans="2:11" ht="23.25" customHeight="1">
      <c r="B662" s="61" t="s">
        <v>693</v>
      </c>
      <c r="C662" s="98">
        <v>38053</v>
      </c>
      <c r="D662" s="98">
        <f>EDATE(tblBdays[[#This Row],[Birthday]],12 * (2024 - YEAR(tblBdays[[#This Row],[Birthday]])))</f>
        <v>45358</v>
      </c>
      <c r="E662" s="282" t="b">
        <f>ISNUMBER(tblBdays[[#This Row],[Birthday 2024]])</f>
        <v>1</v>
      </c>
      <c r="F662" s="98" cm="1">
        <f t="array" ref="F6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62" s="98" t="b">
        <f>tblBdays[[#This Row],[3rdTuesdayInMonth]]=tblBdays[[#This Row],[Birthday 2024]]</f>
        <v>0</v>
      </c>
      <c r="H662" s="284">
        <f>WEEKDAY(tblBdays[[#This Row],[3rdTuesdayInMonth]],2)</f>
        <v>2</v>
      </c>
      <c r="I662" s="289">
        <f>LOOKUP(tblBdays[[#This Row],[Birthday 2024]],tblPeriods[Period])</f>
        <v>45354</v>
      </c>
      <c r="J662" s="316" t="b">
        <f>tblBdays[[#This Row],[Birthday 2024]] &gt;= EOMONTH(tblBdays[[#This Row],[Birthday 2024]],0) - 4</f>
        <v>0</v>
      </c>
      <c r="K662" s="317" t="b">
        <f>DAY(DATE(YEAR(tblBdays[[#This Row],[Birthday 2024]]),MONTH(tblBdays[[#This Row],[Birthday 2024]]) + 6,DAY(tblBdays[[#This Row],[Birthday 2024]]))) = DAY(tblBdays[[#This Row],[Birthday 2024]])</f>
        <v>1</v>
      </c>
    </row>
    <row r="663" spans="2:11" ht="23.25" customHeight="1">
      <c r="B663" s="61" t="s">
        <v>694</v>
      </c>
      <c r="C663" s="98">
        <v>38056</v>
      </c>
      <c r="D663" s="98">
        <f>EDATE(tblBdays[[#This Row],[Birthday]],12 * (2024 - YEAR(tblBdays[[#This Row],[Birthday]])))</f>
        <v>45361</v>
      </c>
      <c r="E663" s="282" t="b">
        <f>ISNUMBER(tblBdays[[#This Row],[Birthday 2024]])</f>
        <v>1</v>
      </c>
      <c r="F663" s="98" cm="1">
        <f t="array" ref="F6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63" s="98" t="b">
        <f>tblBdays[[#This Row],[3rdTuesdayInMonth]]=tblBdays[[#This Row],[Birthday 2024]]</f>
        <v>0</v>
      </c>
      <c r="H663" s="284">
        <f>WEEKDAY(tblBdays[[#This Row],[3rdTuesdayInMonth]],2)</f>
        <v>2</v>
      </c>
      <c r="I663" s="289">
        <f>LOOKUP(tblBdays[[#This Row],[Birthday 2024]],tblPeriods[Period])</f>
        <v>45361</v>
      </c>
      <c r="J663" s="316" t="b">
        <f>tblBdays[[#This Row],[Birthday 2024]] &gt;= EOMONTH(tblBdays[[#This Row],[Birthday 2024]],0) - 4</f>
        <v>0</v>
      </c>
      <c r="K663" s="317" t="b">
        <f>DAY(DATE(YEAR(tblBdays[[#This Row],[Birthday 2024]]),MONTH(tblBdays[[#This Row],[Birthday 2024]]) + 6,DAY(tblBdays[[#This Row],[Birthday 2024]]))) = DAY(tblBdays[[#This Row],[Birthday 2024]])</f>
        <v>1</v>
      </c>
    </row>
    <row r="664" spans="2:11" ht="23.25" customHeight="1">
      <c r="B664" s="61" t="s">
        <v>695</v>
      </c>
      <c r="C664" s="98">
        <v>38097</v>
      </c>
      <c r="D664" s="98">
        <f>EDATE(tblBdays[[#This Row],[Birthday]],12 * (2024 - YEAR(tblBdays[[#This Row],[Birthday]])))</f>
        <v>45402</v>
      </c>
      <c r="E664" s="282" t="b">
        <f>ISNUMBER(tblBdays[[#This Row],[Birthday 2024]])</f>
        <v>1</v>
      </c>
      <c r="F664" s="98" cm="1">
        <f t="array" ref="F6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64" s="98" t="b">
        <f>tblBdays[[#This Row],[3rdTuesdayInMonth]]=tblBdays[[#This Row],[Birthday 2024]]</f>
        <v>0</v>
      </c>
      <c r="H664" s="284">
        <f>WEEKDAY(tblBdays[[#This Row],[3rdTuesdayInMonth]],2)</f>
        <v>2</v>
      </c>
      <c r="I664" s="289">
        <f>LOOKUP(tblBdays[[#This Row],[Birthday 2024]],tblPeriods[Period])</f>
        <v>45396</v>
      </c>
      <c r="J664" s="316" t="b">
        <f>tblBdays[[#This Row],[Birthday 2024]] &gt;= EOMONTH(tblBdays[[#This Row],[Birthday 2024]],0) - 4</f>
        <v>0</v>
      </c>
      <c r="K664" s="317" t="b">
        <f>DAY(DATE(YEAR(tblBdays[[#This Row],[Birthday 2024]]),MONTH(tblBdays[[#This Row],[Birthday 2024]]) + 6,DAY(tblBdays[[#This Row],[Birthday 2024]]))) = DAY(tblBdays[[#This Row],[Birthday 2024]])</f>
        <v>1</v>
      </c>
    </row>
    <row r="665" spans="2:11" ht="23.25" customHeight="1">
      <c r="B665" s="61" t="s">
        <v>696</v>
      </c>
      <c r="C665" s="98">
        <v>38308</v>
      </c>
      <c r="D665" s="98">
        <f>EDATE(tblBdays[[#This Row],[Birthday]],12 * (2024 - YEAR(tblBdays[[#This Row],[Birthday]])))</f>
        <v>45613</v>
      </c>
      <c r="E665" s="282" t="b">
        <f>ISNUMBER(tblBdays[[#This Row],[Birthday 2024]])</f>
        <v>1</v>
      </c>
      <c r="F665" s="98" cm="1">
        <f t="array" ref="F6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665" s="98" t="b">
        <f>tblBdays[[#This Row],[3rdTuesdayInMonth]]=tblBdays[[#This Row],[Birthday 2024]]</f>
        <v>0</v>
      </c>
      <c r="H665" s="284">
        <f>WEEKDAY(tblBdays[[#This Row],[3rdTuesdayInMonth]],2)</f>
        <v>2</v>
      </c>
      <c r="I665" s="289">
        <f>LOOKUP(tblBdays[[#This Row],[Birthday 2024]],tblPeriods[Period])</f>
        <v>45613</v>
      </c>
      <c r="J665" s="316" t="b">
        <f>tblBdays[[#This Row],[Birthday 2024]] &gt;= EOMONTH(tblBdays[[#This Row],[Birthday 2024]],0) - 4</f>
        <v>0</v>
      </c>
      <c r="K665" s="317" t="b">
        <f>DAY(DATE(YEAR(tblBdays[[#This Row],[Birthday 2024]]),MONTH(tblBdays[[#This Row],[Birthday 2024]]) + 6,DAY(tblBdays[[#This Row],[Birthday 2024]]))) = DAY(tblBdays[[#This Row],[Birthday 2024]])</f>
        <v>1</v>
      </c>
    </row>
    <row r="666" spans="2:11" ht="23.25" customHeight="1">
      <c r="B666" s="61" t="s">
        <v>697</v>
      </c>
      <c r="C666" s="98">
        <v>37796</v>
      </c>
      <c r="D666" s="98">
        <f>EDATE(tblBdays[[#This Row],[Birthday]],12 * (2024 - YEAR(tblBdays[[#This Row],[Birthday]])))</f>
        <v>45467</v>
      </c>
      <c r="E666" s="282" t="b">
        <f>ISNUMBER(tblBdays[[#This Row],[Birthday 2024]])</f>
        <v>1</v>
      </c>
      <c r="F666" s="98" cm="1">
        <f t="array" ref="F6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66" s="98" t="b">
        <f>tblBdays[[#This Row],[3rdTuesdayInMonth]]=tblBdays[[#This Row],[Birthday 2024]]</f>
        <v>0</v>
      </c>
      <c r="H666" s="284">
        <f>WEEKDAY(tblBdays[[#This Row],[3rdTuesdayInMonth]],2)</f>
        <v>2</v>
      </c>
      <c r="I666" s="289">
        <f>LOOKUP(tblBdays[[#This Row],[Birthday 2024]],tblPeriods[Period])</f>
        <v>45466</v>
      </c>
      <c r="J666" s="316" t="b">
        <f>tblBdays[[#This Row],[Birthday 2024]] &gt;= EOMONTH(tblBdays[[#This Row],[Birthday 2024]],0) - 4</f>
        <v>0</v>
      </c>
      <c r="K666" s="317" t="b">
        <f>DAY(DATE(YEAR(tblBdays[[#This Row],[Birthday 2024]]),MONTH(tblBdays[[#This Row],[Birthday 2024]]) + 6,DAY(tblBdays[[#This Row],[Birthday 2024]]))) = DAY(tblBdays[[#This Row],[Birthday 2024]])</f>
        <v>1</v>
      </c>
    </row>
    <row r="667" spans="2:11" ht="23.25" customHeight="1">
      <c r="B667" s="61" t="s">
        <v>698</v>
      </c>
      <c r="C667" s="98">
        <v>37426</v>
      </c>
      <c r="D667" s="98">
        <f>EDATE(tblBdays[[#This Row],[Birthday]],12 * (2024 - YEAR(tblBdays[[#This Row],[Birthday]])))</f>
        <v>45462</v>
      </c>
      <c r="E667" s="282" t="b">
        <f>ISNUMBER(tblBdays[[#This Row],[Birthday 2024]])</f>
        <v>1</v>
      </c>
      <c r="F667" s="98" cm="1">
        <f t="array" ref="F6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67" s="98" t="b">
        <f>tblBdays[[#This Row],[3rdTuesdayInMonth]]=tblBdays[[#This Row],[Birthday 2024]]</f>
        <v>0</v>
      </c>
      <c r="H667" s="284">
        <f>WEEKDAY(tblBdays[[#This Row],[3rdTuesdayInMonth]],2)</f>
        <v>2</v>
      </c>
      <c r="I667" s="289">
        <f>LOOKUP(tblBdays[[#This Row],[Birthday 2024]],tblPeriods[Period])</f>
        <v>45459</v>
      </c>
      <c r="J667" s="316" t="b">
        <f>tblBdays[[#This Row],[Birthday 2024]] &gt;= EOMONTH(tblBdays[[#This Row],[Birthday 2024]],0) - 4</f>
        <v>0</v>
      </c>
      <c r="K667" s="317" t="b">
        <f>DAY(DATE(YEAR(tblBdays[[#This Row],[Birthday 2024]]),MONTH(tblBdays[[#This Row],[Birthday 2024]]) + 6,DAY(tblBdays[[#This Row],[Birthday 2024]]))) = DAY(tblBdays[[#This Row],[Birthday 2024]])</f>
        <v>1</v>
      </c>
    </row>
    <row r="668" spans="2:11" ht="23.25" customHeight="1">
      <c r="B668" s="61" t="s">
        <v>699</v>
      </c>
      <c r="C668" s="98">
        <v>37955</v>
      </c>
      <c r="D668" s="98">
        <f>EDATE(tblBdays[[#This Row],[Birthday]],12 * (2024 - YEAR(tblBdays[[#This Row],[Birthday]])))</f>
        <v>45626</v>
      </c>
      <c r="E668" s="282" t="b">
        <f>ISNUMBER(tblBdays[[#This Row],[Birthday 2024]])</f>
        <v>1</v>
      </c>
      <c r="F668" s="98" cm="1">
        <f t="array" ref="F6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668" s="98" t="b">
        <f>tblBdays[[#This Row],[3rdTuesdayInMonth]]=tblBdays[[#This Row],[Birthday 2024]]</f>
        <v>0</v>
      </c>
      <c r="H668" s="284">
        <f>WEEKDAY(tblBdays[[#This Row],[3rdTuesdayInMonth]],2)</f>
        <v>2</v>
      </c>
      <c r="I668" s="289">
        <f>LOOKUP(tblBdays[[#This Row],[Birthday 2024]],tblPeriods[Period])</f>
        <v>45620</v>
      </c>
      <c r="J668" s="316" t="b">
        <f>tblBdays[[#This Row],[Birthday 2024]] &gt;= EOMONTH(tblBdays[[#This Row],[Birthday 2024]],0) - 4</f>
        <v>1</v>
      </c>
      <c r="K668" s="317" t="b">
        <f>DAY(DATE(YEAR(tblBdays[[#This Row],[Birthday 2024]]),MONTH(tblBdays[[#This Row],[Birthday 2024]]) + 6,DAY(tblBdays[[#This Row],[Birthday 2024]]))) = DAY(tblBdays[[#This Row],[Birthday 2024]])</f>
        <v>1</v>
      </c>
    </row>
    <row r="669" spans="2:11" ht="23.25" customHeight="1">
      <c r="B669" s="61" t="s">
        <v>700</v>
      </c>
      <c r="C669" s="98">
        <v>37132</v>
      </c>
      <c r="D669" s="98">
        <f>EDATE(tblBdays[[#This Row],[Birthday]],12 * (2024 - YEAR(tblBdays[[#This Row],[Birthday]])))</f>
        <v>45533</v>
      </c>
      <c r="E669" s="282" t="b">
        <f>ISNUMBER(tblBdays[[#This Row],[Birthday 2024]])</f>
        <v>1</v>
      </c>
      <c r="F669" s="98" cm="1">
        <f t="array" ref="F6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669" s="98" t="b">
        <f>tblBdays[[#This Row],[3rdTuesdayInMonth]]=tblBdays[[#This Row],[Birthday 2024]]</f>
        <v>0</v>
      </c>
      <c r="H669" s="284">
        <f>WEEKDAY(tblBdays[[#This Row],[3rdTuesdayInMonth]],2)</f>
        <v>2</v>
      </c>
      <c r="I669" s="289">
        <f>LOOKUP(tblBdays[[#This Row],[Birthday 2024]],tblPeriods[Period])</f>
        <v>45529</v>
      </c>
      <c r="J669" s="316" t="b">
        <f>tblBdays[[#This Row],[Birthday 2024]] &gt;= EOMONTH(tblBdays[[#This Row],[Birthday 2024]],0) - 4</f>
        <v>1</v>
      </c>
      <c r="K669" s="317" t="b">
        <f>DAY(DATE(YEAR(tblBdays[[#This Row],[Birthday 2024]]),MONTH(tblBdays[[#This Row],[Birthday 2024]]) + 6,DAY(tblBdays[[#This Row],[Birthday 2024]]))) = DAY(tblBdays[[#This Row],[Birthday 2024]])</f>
        <v>0</v>
      </c>
    </row>
    <row r="670" spans="2:11" ht="23.25" customHeight="1">
      <c r="B670" s="61" t="s">
        <v>701</v>
      </c>
      <c r="C670" s="98">
        <v>37884</v>
      </c>
      <c r="D670" s="98">
        <f>EDATE(tblBdays[[#This Row],[Birthday]],12 * (2024 - YEAR(tblBdays[[#This Row],[Birthday]])))</f>
        <v>45555</v>
      </c>
      <c r="E670" s="282" t="b">
        <f>ISNUMBER(tblBdays[[#This Row],[Birthday 2024]])</f>
        <v>1</v>
      </c>
      <c r="F670" s="98" cm="1">
        <f t="array" ref="F6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70" s="98" t="b">
        <f>tblBdays[[#This Row],[3rdTuesdayInMonth]]=tblBdays[[#This Row],[Birthday 2024]]</f>
        <v>0</v>
      </c>
      <c r="H670" s="284">
        <f>WEEKDAY(tblBdays[[#This Row],[3rdTuesdayInMonth]],2)</f>
        <v>2</v>
      </c>
      <c r="I670" s="289">
        <f>LOOKUP(tblBdays[[#This Row],[Birthday 2024]],tblPeriods[Period])</f>
        <v>45550</v>
      </c>
      <c r="J670" s="316" t="b">
        <f>tblBdays[[#This Row],[Birthday 2024]] &gt;= EOMONTH(tblBdays[[#This Row],[Birthday 2024]],0) - 4</f>
        <v>0</v>
      </c>
      <c r="K670" s="317" t="b">
        <f>DAY(DATE(YEAR(tblBdays[[#This Row],[Birthday 2024]]),MONTH(tblBdays[[#This Row],[Birthday 2024]]) + 6,DAY(tblBdays[[#This Row],[Birthday 2024]]))) = DAY(tblBdays[[#This Row],[Birthday 2024]])</f>
        <v>1</v>
      </c>
    </row>
    <row r="671" spans="2:11" ht="23.25" customHeight="1">
      <c r="B671" s="61" t="s">
        <v>702</v>
      </c>
      <c r="C671" s="98">
        <v>37897</v>
      </c>
      <c r="D671" s="98">
        <f>EDATE(tblBdays[[#This Row],[Birthday]],12 * (2024 - YEAR(tblBdays[[#This Row],[Birthday]])))</f>
        <v>45568</v>
      </c>
      <c r="E671" s="282" t="b">
        <f>ISNUMBER(tblBdays[[#This Row],[Birthday 2024]])</f>
        <v>1</v>
      </c>
      <c r="F671" s="98" cm="1">
        <f t="array" ref="F6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71" s="98" t="b">
        <f>tblBdays[[#This Row],[3rdTuesdayInMonth]]=tblBdays[[#This Row],[Birthday 2024]]</f>
        <v>0</v>
      </c>
      <c r="H671" s="284">
        <f>WEEKDAY(tblBdays[[#This Row],[3rdTuesdayInMonth]],2)</f>
        <v>2</v>
      </c>
      <c r="I671" s="289">
        <f>LOOKUP(tblBdays[[#This Row],[Birthday 2024]],tblPeriods[Period])</f>
        <v>45564</v>
      </c>
      <c r="J671" s="316" t="b">
        <f>tblBdays[[#This Row],[Birthday 2024]] &gt;= EOMONTH(tblBdays[[#This Row],[Birthday 2024]],0) - 4</f>
        <v>0</v>
      </c>
      <c r="K671" s="317" t="b">
        <f>DAY(DATE(YEAR(tblBdays[[#This Row],[Birthday 2024]]),MONTH(tblBdays[[#This Row],[Birthday 2024]]) + 6,DAY(tblBdays[[#This Row],[Birthday 2024]]))) = DAY(tblBdays[[#This Row],[Birthday 2024]])</f>
        <v>1</v>
      </c>
    </row>
    <row r="672" spans="2:11" ht="23.25" customHeight="1">
      <c r="B672" s="61" t="s">
        <v>703</v>
      </c>
      <c r="C672" s="98">
        <v>38112</v>
      </c>
      <c r="D672" s="98">
        <f>EDATE(tblBdays[[#This Row],[Birthday]],12 * (2024 - YEAR(tblBdays[[#This Row],[Birthday]])))</f>
        <v>45417</v>
      </c>
      <c r="E672" s="282" t="b">
        <f>ISNUMBER(tblBdays[[#This Row],[Birthday 2024]])</f>
        <v>1</v>
      </c>
      <c r="F672" s="98" cm="1">
        <f t="array" ref="F6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72" s="98" t="b">
        <f>tblBdays[[#This Row],[3rdTuesdayInMonth]]=tblBdays[[#This Row],[Birthday 2024]]</f>
        <v>0</v>
      </c>
      <c r="H672" s="284">
        <f>WEEKDAY(tblBdays[[#This Row],[3rdTuesdayInMonth]],2)</f>
        <v>2</v>
      </c>
      <c r="I672" s="289">
        <f>LOOKUP(tblBdays[[#This Row],[Birthday 2024]],tblPeriods[Period])</f>
        <v>45417</v>
      </c>
      <c r="J672" s="316" t="b">
        <f>tblBdays[[#This Row],[Birthday 2024]] &gt;= EOMONTH(tblBdays[[#This Row],[Birthday 2024]],0) - 4</f>
        <v>0</v>
      </c>
      <c r="K672" s="317" t="b">
        <f>DAY(DATE(YEAR(tblBdays[[#This Row],[Birthday 2024]]),MONTH(tblBdays[[#This Row],[Birthday 2024]]) + 6,DAY(tblBdays[[#This Row],[Birthday 2024]]))) = DAY(tblBdays[[#This Row],[Birthday 2024]])</f>
        <v>1</v>
      </c>
    </row>
    <row r="673" spans="2:11" ht="23.25" customHeight="1">
      <c r="B673" s="61" t="s">
        <v>704</v>
      </c>
      <c r="C673" s="98">
        <v>38286</v>
      </c>
      <c r="D673" s="98">
        <f>EDATE(tblBdays[[#This Row],[Birthday]],12 * (2024 - YEAR(tblBdays[[#This Row],[Birthday]])))</f>
        <v>45591</v>
      </c>
      <c r="E673" s="282" t="b">
        <f>ISNUMBER(tblBdays[[#This Row],[Birthday 2024]])</f>
        <v>1</v>
      </c>
      <c r="F673" s="98" cm="1">
        <f t="array" ref="F6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73" s="98" t="b">
        <f>tblBdays[[#This Row],[3rdTuesdayInMonth]]=tblBdays[[#This Row],[Birthday 2024]]</f>
        <v>0</v>
      </c>
      <c r="H673" s="284">
        <f>WEEKDAY(tblBdays[[#This Row],[3rdTuesdayInMonth]],2)</f>
        <v>2</v>
      </c>
      <c r="I673" s="289">
        <f>LOOKUP(tblBdays[[#This Row],[Birthday 2024]],tblPeriods[Period])</f>
        <v>45585</v>
      </c>
      <c r="J673" s="316" t="b">
        <f>tblBdays[[#This Row],[Birthday 2024]] &gt;= EOMONTH(tblBdays[[#This Row],[Birthday 2024]],0) - 4</f>
        <v>0</v>
      </c>
      <c r="K673" s="317" t="b">
        <f>DAY(DATE(YEAR(tblBdays[[#This Row],[Birthday 2024]]),MONTH(tblBdays[[#This Row],[Birthday 2024]]) + 6,DAY(tblBdays[[#This Row],[Birthday 2024]]))) = DAY(tblBdays[[#This Row],[Birthday 2024]])</f>
        <v>1</v>
      </c>
    </row>
    <row r="674" spans="2:11" ht="23.25" customHeight="1">
      <c r="B674" s="61" t="s">
        <v>705</v>
      </c>
      <c r="C674" s="98">
        <v>37390</v>
      </c>
      <c r="D674" s="98">
        <f>EDATE(tblBdays[[#This Row],[Birthday]],12 * (2024 - YEAR(tblBdays[[#This Row],[Birthday]])))</f>
        <v>45426</v>
      </c>
      <c r="E674" s="282" t="b">
        <f>ISNUMBER(tblBdays[[#This Row],[Birthday 2024]])</f>
        <v>1</v>
      </c>
      <c r="F674" s="98" cm="1">
        <f t="array" ref="F6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74" s="98" t="b">
        <f>tblBdays[[#This Row],[3rdTuesdayInMonth]]=tblBdays[[#This Row],[Birthday 2024]]</f>
        <v>0</v>
      </c>
      <c r="H674" s="284">
        <f>WEEKDAY(tblBdays[[#This Row],[3rdTuesdayInMonth]],2)</f>
        <v>2</v>
      </c>
      <c r="I674" s="289">
        <f>LOOKUP(tblBdays[[#This Row],[Birthday 2024]],tblPeriods[Period])</f>
        <v>45424</v>
      </c>
      <c r="J674" s="316" t="b">
        <f>tblBdays[[#This Row],[Birthday 2024]] &gt;= EOMONTH(tblBdays[[#This Row],[Birthday 2024]],0) - 4</f>
        <v>0</v>
      </c>
      <c r="K674" s="317" t="b">
        <f>DAY(DATE(YEAR(tblBdays[[#This Row],[Birthday 2024]]),MONTH(tblBdays[[#This Row],[Birthday 2024]]) + 6,DAY(tblBdays[[#This Row],[Birthday 2024]]))) = DAY(tblBdays[[#This Row],[Birthday 2024]])</f>
        <v>1</v>
      </c>
    </row>
    <row r="675" spans="2:11" ht="23.25" customHeight="1">
      <c r="B675" s="61" t="s">
        <v>706</v>
      </c>
      <c r="C675" s="98">
        <v>35527</v>
      </c>
      <c r="D675" s="98">
        <f>EDATE(tblBdays[[#This Row],[Birthday]],12 * (2024 - YEAR(tblBdays[[#This Row],[Birthday]])))</f>
        <v>45389</v>
      </c>
      <c r="E675" s="282" t="b">
        <f>ISNUMBER(tblBdays[[#This Row],[Birthday 2024]])</f>
        <v>1</v>
      </c>
      <c r="F675" s="98" cm="1">
        <f t="array" ref="F6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75" s="98" t="b">
        <f>tblBdays[[#This Row],[3rdTuesdayInMonth]]=tblBdays[[#This Row],[Birthday 2024]]</f>
        <v>0</v>
      </c>
      <c r="H675" s="284">
        <f>WEEKDAY(tblBdays[[#This Row],[3rdTuesdayInMonth]],2)</f>
        <v>2</v>
      </c>
      <c r="I675" s="289">
        <f>LOOKUP(tblBdays[[#This Row],[Birthday 2024]],tblPeriods[Period])</f>
        <v>45389</v>
      </c>
      <c r="J675" s="316" t="b">
        <f>tblBdays[[#This Row],[Birthday 2024]] &gt;= EOMONTH(tblBdays[[#This Row],[Birthday 2024]],0) - 4</f>
        <v>0</v>
      </c>
      <c r="K675" s="317" t="b">
        <f>DAY(DATE(YEAR(tblBdays[[#This Row],[Birthday 2024]]),MONTH(tblBdays[[#This Row],[Birthday 2024]]) + 6,DAY(tblBdays[[#This Row],[Birthday 2024]]))) = DAY(tblBdays[[#This Row],[Birthday 2024]])</f>
        <v>1</v>
      </c>
    </row>
    <row r="676" spans="2:11" ht="23.25" customHeight="1">
      <c r="B676" s="61" t="s">
        <v>707</v>
      </c>
      <c r="C676" s="98">
        <v>37046</v>
      </c>
      <c r="D676" s="98">
        <f>EDATE(tblBdays[[#This Row],[Birthday]],12 * (2024 - YEAR(tblBdays[[#This Row],[Birthday]])))</f>
        <v>45447</v>
      </c>
      <c r="E676" s="282" t="b">
        <f>ISNUMBER(tblBdays[[#This Row],[Birthday 2024]])</f>
        <v>1</v>
      </c>
      <c r="F676" s="98" cm="1">
        <f t="array" ref="F6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76" s="98" t="b">
        <f>tblBdays[[#This Row],[3rdTuesdayInMonth]]=tblBdays[[#This Row],[Birthday 2024]]</f>
        <v>0</v>
      </c>
      <c r="H676" s="284">
        <f>WEEKDAY(tblBdays[[#This Row],[3rdTuesdayInMonth]],2)</f>
        <v>2</v>
      </c>
      <c r="I676" s="289">
        <f>LOOKUP(tblBdays[[#This Row],[Birthday 2024]],tblPeriods[Period])</f>
        <v>45445</v>
      </c>
      <c r="J676" s="316" t="b">
        <f>tblBdays[[#This Row],[Birthday 2024]] &gt;= EOMONTH(tblBdays[[#This Row],[Birthday 2024]],0) - 4</f>
        <v>0</v>
      </c>
      <c r="K676" s="317" t="b">
        <f>DAY(DATE(YEAR(tblBdays[[#This Row],[Birthday 2024]]),MONTH(tblBdays[[#This Row],[Birthday 2024]]) + 6,DAY(tblBdays[[#This Row],[Birthday 2024]]))) = DAY(tblBdays[[#This Row],[Birthday 2024]])</f>
        <v>1</v>
      </c>
    </row>
    <row r="677" spans="2:11" ht="23.25" customHeight="1">
      <c r="B677" s="61" t="s">
        <v>708</v>
      </c>
      <c r="C677" s="98">
        <v>37480</v>
      </c>
      <c r="D677" s="98">
        <f>EDATE(tblBdays[[#This Row],[Birthday]],12 * (2024 - YEAR(tblBdays[[#This Row],[Birthday]])))</f>
        <v>45516</v>
      </c>
      <c r="E677" s="282" t="b">
        <f>ISNUMBER(tblBdays[[#This Row],[Birthday 2024]])</f>
        <v>1</v>
      </c>
      <c r="F677" s="98" cm="1">
        <f t="array" ref="F6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677" s="98" t="b">
        <f>tblBdays[[#This Row],[3rdTuesdayInMonth]]=tblBdays[[#This Row],[Birthday 2024]]</f>
        <v>0</v>
      </c>
      <c r="H677" s="284">
        <f>WEEKDAY(tblBdays[[#This Row],[3rdTuesdayInMonth]],2)</f>
        <v>2</v>
      </c>
      <c r="I677" s="289">
        <f>LOOKUP(tblBdays[[#This Row],[Birthday 2024]],tblPeriods[Period])</f>
        <v>45515</v>
      </c>
      <c r="J677" s="316" t="b">
        <f>tblBdays[[#This Row],[Birthday 2024]] &gt;= EOMONTH(tblBdays[[#This Row],[Birthday 2024]],0) - 4</f>
        <v>0</v>
      </c>
      <c r="K677" s="317" t="b">
        <f>DAY(DATE(YEAR(tblBdays[[#This Row],[Birthday 2024]]),MONTH(tblBdays[[#This Row],[Birthday 2024]]) + 6,DAY(tblBdays[[#This Row],[Birthday 2024]]))) = DAY(tblBdays[[#This Row],[Birthday 2024]])</f>
        <v>1</v>
      </c>
    </row>
    <row r="678" spans="2:11" ht="23.25" customHeight="1">
      <c r="B678" s="61" t="s">
        <v>709</v>
      </c>
      <c r="C678" s="98">
        <v>37908</v>
      </c>
      <c r="D678" s="98">
        <f>EDATE(tblBdays[[#This Row],[Birthday]],12 * (2024 - YEAR(tblBdays[[#This Row],[Birthday]])))</f>
        <v>45579</v>
      </c>
      <c r="E678" s="282" t="b">
        <f>ISNUMBER(tblBdays[[#This Row],[Birthday 2024]])</f>
        <v>1</v>
      </c>
      <c r="F678" s="98" cm="1">
        <f t="array" ref="F6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78" s="98" t="b">
        <f>tblBdays[[#This Row],[3rdTuesdayInMonth]]=tblBdays[[#This Row],[Birthday 2024]]</f>
        <v>0</v>
      </c>
      <c r="H678" s="284">
        <f>WEEKDAY(tblBdays[[#This Row],[3rdTuesdayInMonth]],2)</f>
        <v>2</v>
      </c>
      <c r="I678" s="289">
        <f>LOOKUP(tblBdays[[#This Row],[Birthday 2024]],tblPeriods[Period])</f>
        <v>45578</v>
      </c>
      <c r="J678" s="316" t="b">
        <f>tblBdays[[#This Row],[Birthday 2024]] &gt;= EOMONTH(tblBdays[[#This Row],[Birthday 2024]],0) - 4</f>
        <v>0</v>
      </c>
      <c r="K678" s="317" t="b">
        <f>DAY(DATE(YEAR(tblBdays[[#This Row],[Birthday 2024]]),MONTH(tblBdays[[#This Row],[Birthday 2024]]) + 6,DAY(tblBdays[[#This Row],[Birthday 2024]]))) = DAY(tblBdays[[#This Row],[Birthday 2024]])</f>
        <v>1</v>
      </c>
    </row>
    <row r="679" spans="2:11" ht="23.25" customHeight="1">
      <c r="B679" s="61" t="s">
        <v>710</v>
      </c>
      <c r="C679" s="98">
        <v>38349</v>
      </c>
      <c r="D679" s="98">
        <f>EDATE(tblBdays[[#This Row],[Birthday]],12 * (2024 - YEAR(tblBdays[[#This Row],[Birthday]])))</f>
        <v>45654</v>
      </c>
      <c r="E679" s="282" t="b">
        <f>ISNUMBER(tblBdays[[#This Row],[Birthday 2024]])</f>
        <v>1</v>
      </c>
      <c r="F679" s="98" cm="1">
        <f t="array" ref="F6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79" s="98" t="b">
        <f>tblBdays[[#This Row],[3rdTuesdayInMonth]]=tblBdays[[#This Row],[Birthday 2024]]</f>
        <v>0</v>
      </c>
      <c r="H679" s="284">
        <f>WEEKDAY(tblBdays[[#This Row],[3rdTuesdayInMonth]],2)</f>
        <v>2</v>
      </c>
      <c r="I679" s="289">
        <f>LOOKUP(tblBdays[[#This Row],[Birthday 2024]],tblPeriods[Period])</f>
        <v>45648</v>
      </c>
      <c r="J679" s="316" t="b">
        <f>tblBdays[[#This Row],[Birthday 2024]] &gt;= EOMONTH(tblBdays[[#This Row],[Birthday 2024]],0) - 4</f>
        <v>1</v>
      </c>
      <c r="K679" s="317" t="b">
        <f>DAY(DATE(YEAR(tblBdays[[#This Row],[Birthday 2024]]),MONTH(tblBdays[[#This Row],[Birthday 2024]]) + 6,DAY(tblBdays[[#This Row],[Birthday 2024]]))) = DAY(tblBdays[[#This Row],[Birthday 2024]])</f>
        <v>1</v>
      </c>
    </row>
    <row r="680" spans="2:11" ht="23.25" customHeight="1">
      <c r="B680" s="61" t="s">
        <v>711</v>
      </c>
      <c r="C680" s="98">
        <v>37592</v>
      </c>
      <c r="D680" s="98">
        <f>EDATE(tblBdays[[#This Row],[Birthday]],12 * (2024 - YEAR(tblBdays[[#This Row],[Birthday]])))</f>
        <v>45628</v>
      </c>
      <c r="E680" s="282" t="b">
        <f>ISNUMBER(tblBdays[[#This Row],[Birthday 2024]])</f>
        <v>1</v>
      </c>
      <c r="F680" s="98" cm="1">
        <f t="array" ref="F6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680" s="98" t="b">
        <f>tblBdays[[#This Row],[3rdTuesdayInMonth]]=tblBdays[[#This Row],[Birthday 2024]]</f>
        <v>0</v>
      </c>
      <c r="H680" s="284">
        <f>WEEKDAY(tblBdays[[#This Row],[3rdTuesdayInMonth]],2)</f>
        <v>2</v>
      </c>
      <c r="I680" s="289">
        <f>LOOKUP(tblBdays[[#This Row],[Birthday 2024]],tblPeriods[Period])</f>
        <v>45627</v>
      </c>
      <c r="J680" s="316" t="b">
        <f>tblBdays[[#This Row],[Birthday 2024]] &gt;= EOMONTH(tblBdays[[#This Row],[Birthday 2024]],0) - 4</f>
        <v>0</v>
      </c>
      <c r="K680" s="317" t="b">
        <f>DAY(DATE(YEAR(tblBdays[[#This Row],[Birthday 2024]]),MONTH(tblBdays[[#This Row],[Birthday 2024]]) + 6,DAY(tblBdays[[#This Row],[Birthday 2024]]))) = DAY(tblBdays[[#This Row],[Birthday 2024]])</f>
        <v>1</v>
      </c>
    </row>
    <row r="681" spans="2:11" ht="23.25" customHeight="1">
      <c r="B681" s="61" t="s">
        <v>712</v>
      </c>
      <c r="C681" s="98">
        <v>36911</v>
      </c>
      <c r="D681" s="98">
        <f>EDATE(tblBdays[[#This Row],[Birthday]],12 * (2024 - YEAR(tblBdays[[#This Row],[Birthday]])))</f>
        <v>45311</v>
      </c>
      <c r="E681" s="282" t="b">
        <f>ISNUMBER(tblBdays[[#This Row],[Birthday 2024]])</f>
        <v>1</v>
      </c>
      <c r="F681" s="98" cm="1">
        <f t="array" ref="F6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681" s="98" t="b">
        <f>tblBdays[[#This Row],[3rdTuesdayInMonth]]=tblBdays[[#This Row],[Birthday 2024]]</f>
        <v>0</v>
      </c>
      <c r="H681" s="284">
        <f>WEEKDAY(tblBdays[[#This Row],[3rdTuesdayInMonth]],2)</f>
        <v>2</v>
      </c>
      <c r="I681" s="289">
        <f>LOOKUP(tblBdays[[#This Row],[Birthday 2024]],tblPeriods[Period])</f>
        <v>45305</v>
      </c>
      <c r="J681" s="316" t="b">
        <f>tblBdays[[#This Row],[Birthday 2024]] &gt;= EOMONTH(tblBdays[[#This Row],[Birthday 2024]],0) - 4</f>
        <v>0</v>
      </c>
      <c r="K681" s="317" t="b">
        <f>DAY(DATE(YEAR(tblBdays[[#This Row],[Birthday 2024]]),MONTH(tblBdays[[#This Row],[Birthday 2024]]) + 6,DAY(tblBdays[[#This Row],[Birthday 2024]]))) = DAY(tblBdays[[#This Row],[Birthday 2024]])</f>
        <v>1</v>
      </c>
    </row>
    <row r="682" spans="2:11" ht="23.25" customHeight="1">
      <c r="B682" s="61" t="s">
        <v>713</v>
      </c>
      <c r="C682" s="98">
        <v>37472</v>
      </c>
      <c r="D682" s="98">
        <f>EDATE(tblBdays[[#This Row],[Birthday]],12 * (2024 - YEAR(tblBdays[[#This Row],[Birthday]])))</f>
        <v>45508</v>
      </c>
      <c r="E682" s="282" t="b">
        <f>ISNUMBER(tblBdays[[#This Row],[Birthday 2024]])</f>
        <v>1</v>
      </c>
      <c r="F682" s="98" cm="1">
        <f t="array" ref="F6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682" s="98" t="b">
        <f>tblBdays[[#This Row],[3rdTuesdayInMonth]]=tblBdays[[#This Row],[Birthday 2024]]</f>
        <v>0</v>
      </c>
      <c r="H682" s="284">
        <f>WEEKDAY(tblBdays[[#This Row],[3rdTuesdayInMonth]],2)</f>
        <v>2</v>
      </c>
      <c r="I682" s="289">
        <f>LOOKUP(tblBdays[[#This Row],[Birthday 2024]],tblPeriods[Period])</f>
        <v>45508</v>
      </c>
      <c r="J682" s="316" t="b">
        <f>tblBdays[[#This Row],[Birthday 2024]] &gt;= EOMONTH(tblBdays[[#This Row],[Birthday 2024]],0) - 4</f>
        <v>0</v>
      </c>
      <c r="K682" s="317" t="b">
        <f>DAY(DATE(YEAR(tblBdays[[#This Row],[Birthday 2024]]),MONTH(tblBdays[[#This Row],[Birthday 2024]]) + 6,DAY(tblBdays[[#This Row],[Birthday 2024]]))) = DAY(tblBdays[[#This Row],[Birthday 2024]])</f>
        <v>1</v>
      </c>
    </row>
    <row r="683" spans="2:11" ht="23.25" customHeight="1">
      <c r="B683" s="61" t="s">
        <v>714</v>
      </c>
      <c r="C683" s="98">
        <v>36939</v>
      </c>
      <c r="D683" s="98">
        <f>EDATE(tblBdays[[#This Row],[Birthday]],12 * (2024 - YEAR(tblBdays[[#This Row],[Birthday]])))</f>
        <v>45339</v>
      </c>
      <c r="E683" s="282" t="b">
        <f>ISNUMBER(tblBdays[[#This Row],[Birthday 2024]])</f>
        <v>1</v>
      </c>
      <c r="F683" s="98" cm="1">
        <f t="array" ref="F6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83" s="98" t="b">
        <f>tblBdays[[#This Row],[3rdTuesdayInMonth]]=tblBdays[[#This Row],[Birthday 2024]]</f>
        <v>0</v>
      </c>
      <c r="H683" s="284">
        <f>WEEKDAY(tblBdays[[#This Row],[3rdTuesdayInMonth]],2)</f>
        <v>2</v>
      </c>
      <c r="I683" s="289">
        <f>LOOKUP(tblBdays[[#This Row],[Birthday 2024]],tblPeriods[Period])</f>
        <v>45333</v>
      </c>
      <c r="J683" s="316" t="b">
        <f>tblBdays[[#This Row],[Birthday 2024]] &gt;= EOMONTH(tblBdays[[#This Row],[Birthday 2024]],0) - 4</f>
        <v>0</v>
      </c>
      <c r="K683" s="317" t="b">
        <f>DAY(DATE(YEAR(tblBdays[[#This Row],[Birthday 2024]]),MONTH(tblBdays[[#This Row],[Birthday 2024]]) + 6,DAY(tblBdays[[#This Row],[Birthday 2024]]))) = DAY(tblBdays[[#This Row],[Birthday 2024]])</f>
        <v>1</v>
      </c>
    </row>
    <row r="684" spans="2:11" ht="23.25" customHeight="1">
      <c r="B684" s="61" t="s">
        <v>715</v>
      </c>
      <c r="C684" s="98">
        <v>37902</v>
      </c>
      <c r="D684" s="98">
        <f>EDATE(tblBdays[[#This Row],[Birthday]],12 * (2024 - YEAR(tblBdays[[#This Row],[Birthday]])))</f>
        <v>45573</v>
      </c>
      <c r="E684" s="282" t="b">
        <f>ISNUMBER(tblBdays[[#This Row],[Birthday 2024]])</f>
        <v>1</v>
      </c>
      <c r="F684" s="98" cm="1">
        <f t="array" ref="F6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684" s="98" t="b">
        <f>tblBdays[[#This Row],[3rdTuesdayInMonth]]=tblBdays[[#This Row],[Birthday 2024]]</f>
        <v>0</v>
      </c>
      <c r="H684" s="284">
        <f>WEEKDAY(tblBdays[[#This Row],[3rdTuesdayInMonth]],2)</f>
        <v>2</v>
      </c>
      <c r="I684" s="289">
        <f>LOOKUP(tblBdays[[#This Row],[Birthday 2024]],tblPeriods[Period])</f>
        <v>45571</v>
      </c>
      <c r="J684" s="316" t="b">
        <f>tblBdays[[#This Row],[Birthday 2024]] &gt;= EOMONTH(tblBdays[[#This Row],[Birthday 2024]],0) - 4</f>
        <v>0</v>
      </c>
      <c r="K684" s="317" t="b">
        <f>DAY(DATE(YEAR(tblBdays[[#This Row],[Birthday 2024]]),MONTH(tblBdays[[#This Row],[Birthday 2024]]) + 6,DAY(tblBdays[[#This Row],[Birthday 2024]]))) = DAY(tblBdays[[#This Row],[Birthday 2024]])</f>
        <v>1</v>
      </c>
    </row>
    <row r="685" spans="2:11" ht="23.25" customHeight="1">
      <c r="B685" s="61" t="s">
        <v>716</v>
      </c>
      <c r="C685" s="98">
        <v>37217</v>
      </c>
      <c r="D685" s="98">
        <f>EDATE(tblBdays[[#This Row],[Birthday]],12 * (2024 - YEAR(tblBdays[[#This Row],[Birthday]])))</f>
        <v>45618</v>
      </c>
      <c r="E685" s="282" t="b">
        <f>ISNUMBER(tblBdays[[#This Row],[Birthday 2024]])</f>
        <v>1</v>
      </c>
      <c r="F685" s="98" cm="1">
        <f t="array" ref="F6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685" s="98" t="b">
        <f>tblBdays[[#This Row],[3rdTuesdayInMonth]]=tblBdays[[#This Row],[Birthday 2024]]</f>
        <v>0</v>
      </c>
      <c r="H685" s="284">
        <f>WEEKDAY(tblBdays[[#This Row],[3rdTuesdayInMonth]],2)</f>
        <v>2</v>
      </c>
      <c r="I685" s="289">
        <f>LOOKUP(tblBdays[[#This Row],[Birthday 2024]],tblPeriods[Period])</f>
        <v>45613</v>
      </c>
      <c r="J685" s="316" t="b">
        <f>tblBdays[[#This Row],[Birthday 2024]] &gt;= EOMONTH(tblBdays[[#This Row],[Birthday 2024]],0) - 4</f>
        <v>0</v>
      </c>
      <c r="K685" s="317" t="b">
        <f>DAY(DATE(YEAR(tblBdays[[#This Row],[Birthday 2024]]),MONTH(tblBdays[[#This Row],[Birthday 2024]]) + 6,DAY(tblBdays[[#This Row],[Birthday 2024]]))) = DAY(tblBdays[[#This Row],[Birthday 2024]])</f>
        <v>1</v>
      </c>
    </row>
    <row r="686" spans="2:11" ht="23.25" customHeight="1">
      <c r="B686" s="61" t="s">
        <v>717</v>
      </c>
      <c r="C686" s="98">
        <v>37796</v>
      </c>
      <c r="D686" s="98">
        <f>EDATE(tblBdays[[#This Row],[Birthday]],12 * (2024 - YEAR(tblBdays[[#This Row],[Birthday]])))</f>
        <v>45467</v>
      </c>
      <c r="E686" s="282" t="b">
        <f>ISNUMBER(tblBdays[[#This Row],[Birthday 2024]])</f>
        <v>1</v>
      </c>
      <c r="F686" s="98" cm="1">
        <f t="array" ref="F6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86" s="98" t="b">
        <f>tblBdays[[#This Row],[3rdTuesdayInMonth]]=tblBdays[[#This Row],[Birthday 2024]]</f>
        <v>0</v>
      </c>
      <c r="H686" s="284">
        <f>WEEKDAY(tblBdays[[#This Row],[3rdTuesdayInMonth]],2)</f>
        <v>2</v>
      </c>
      <c r="I686" s="289">
        <f>LOOKUP(tblBdays[[#This Row],[Birthday 2024]],tblPeriods[Period])</f>
        <v>45466</v>
      </c>
      <c r="J686" s="316" t="b">
        <f>tblBdays[[#This Row],[Birthday 2024]] &gt;= EOMONTH(tblBdays[[#This Row],[Birthday 2024]],0) - 4</f>
        <v>0</v>
      </c>
      <c r="K686" s="317" t="b">
        <f>DAY(DATE(YEAR(tblBdays[[#This Row],[Birthday 2024]]),MONTH(tblBdays[[#This Row],[Birthday 2024]]) + 6,DAY(tblBdays[[#This Row],[Birthday 2024]]))) = DAY(tblBdays[[#This Row],[Birthday 2024]])</f>
        <v>1</v>
      </c>
    </row>
    <row r="687" spans="2:11" ht="23.25" customHeight="1">
      <c r="B687" s="61" t="s">
        <v>718</v>
      </c>
      <c r="C687" s="98">
        <v>39039</v>
      </c>
      <c r="D687" s="98">
        <f>EDATE(tblBdays[[#This Row],[Birthday]],12 * (2024 - YEAR(tblBdays[[#This Row],[Birthday]])))</f>
        <v>45614</v>
      </c>
      <c r="E687" s="282" t="b">
        <f>ISNUMBER(tblBdays[[#This Row],[Birthday 2024]])</f>
        <v>1</v>
      </c>
      <c r="F687" s="98" cm="1">
        <f t="array" ref="F6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687" s="98" t="b">
        <f>tblBdays[[#This Row],[3rdTuesdayInMonth]]=tblBdays[[#This Row],[Birthday 2024]]</f>
        <v>0</v>
      </c>
      <c r="H687" s="284">
        <f>WEEKDAY(tblBdays[[#This Row],[3rdTuesdayInMonth]],2)</f>
        <v>2</v>
      </c>
      <c r="I687" s="289">
        <f>LOOKUP(tblBdays[[#This Row],[Birthday 2024]],tblPeriods[Period])</f>
        <v>45613</v>
      </c>
      <c r="J687" s="316" t="b">
        <f>tblBdays[[#This Row],[Birthday 2024]] &gt;= EOMONTH(tblBdays[[#This Row],[Birthday 2024]],0) - 4</f>
        <v>0</v>
      </c>
      <c r="K687" s="317" t="b">
        <f>DAY(DATE(YEAR(tblBdays[[#This Row],[Birthday 2024]]),MONTH(tblBdays[[#This Row],[Birthday 2024]]) + 6,DAY(tblBdays[[#This Row],[Birthday 2024]]))) = DAY(tblBdays[[#This Row],[Birthday 2024]])</f>
        <v>1</v>
      </c>
    </row>
    <row r="688" spans="2:11" ht="23.25" customHeight="1">
      <c r="B688" s="61" t="s">
        <v>719</v>
      </c>
      <c r="C688" s="98">
        <v>37056</v>
      </c>
      <c r="D688" s="98">
        <f>EDATE(tblBdays[[#This Row],[Birthday]],12 * (2024 - YEAR(tblBdays[[#This Row],[Birthday]])))</f>
        <v>45457</v>
      </c>
      <c r="E688" s="282" t="b">
        <f>ISNUMBER(tblBdays[[#This Row],[Birthday 2024]])</f>
        <v>1</v>
      </c>
      <c r="F688" s="98" cm="1">
        <f t="array" ref="F6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688" s="98" t="b">
        <f>tblBdays[[#This Row],[3rdTuesdayInMonth]]=tblBdays[[#This Row],[Birthday 2024]]</f>
        <v>0</v>
      </c>
      <c r="H688" s="284">
        <f>WEEKDAY(tblBdays[[#This Row],[3rdTuesdayInMonth]],2)</f>
        <v>2</v>
      </c>
      <c r="I688" s="289">
        <f>LOOKUP(tblBdays[[#This Row],[Birthday 2024]],tblPeriods[Period])</f>
        <v>45452</v>
      </c>
      <c r="J688" s="316" t="b">
        <f>tblBdays[[#This Row],[Birthday 2024]] &gt;= EOMONTH(tblBdays[[#This Row],[Birthday 2024]],0) - 4</f>
        <v>0</v>
      </c>
      <c r="K688" s="317" t="b">
        <f>DAY(DATE(YEAR(tblBdays[[#This Row],[Birthday 2024]]),MONTH(tblBdays[[#This Row],[Birthday 2024]]) + 6,DAY(tblBdays[[#This Row],[Birthday 2024]]))) = DAY(tblBdays[[#This Row],[Birthday 2024]])</f>
        <v>1</v>
      </c>
    </row>
    <row r="689" spans="2:11" ht="23.25" customHeight="1">
      <c r="B689" s="61" t="s">
        <v>720</v>
      </c>
      <c r="C689" s="98">
        <v>37102</v>
      </c>
      <c r="D689" s="98">
        <f>EDATE(tblBdays[[#This Row],[Birthday]],12 * (2024 - YEAR(tblBdays[[#This Row],[Birthday]])))</f>
        <v>45503</v>
      </c>
      <c r="E689" s="282" t="b">
        <f>ISNUMBER(tblBdays[[#This Row],[Birthday 2024]])</f>
        <v>1</v>
      </c>
      <c r="F689" s="98" cm="1">
        <f t="array" ref="F6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689" s="98" t="b">
        <f>tblBdays[[#This Row],[3rdTuesdayInMonth]]=tblBdays[[#This Row],[Birthday 2024]]</f>
        <v>0</v>
      </c>
      <c r="H689" s="284">
        <f>WEEKDAY(tblBdays[[#This Row],[3rdTuesdayInMonth]],2)</f>
        <v>2</v>
      </c>
      <c r="I689" s="289">
        <f>LOOKUP(tblBdays[[#This Row],[Birthday 2024]],tblPeriods[Period])</f>
        <v>45501</v>
      </c>
      <c r="J689" s="316" t="b">
        <f>tblBdays[[#This Row],[Birthday 2024]] &gt;= EOMONTH(tblBdays[[#This Row],[Birthday 2024]],0) - 4</f>
        <v>1</v>
      </c>
      <c r="K689" s="317" t="b">
        <f>DAY(DATE(YEAR(tblBdays[[#This Row],[Birthday 2024]]),MONTH(tblBdays[[#This Row],[Birthday 2024]]) + 6,DAY(tblBdays[[#This Row],[Birthday 2024]]))) = DAY(tblBdays[[#This Row],[Birthday 2024]])</f>
        <v>1</v>
      </c>
    </row>
    <row r="690" spans="2:11" ht="23.25" customHeight="1">
      <c r="B690" s="61" t="s">
        <v>721</v>
      </c>
      <c r="C690" s="98">
        <v>38045</v>
      </c>
      <c r="D690" s="98">
        <f>EDATE(tblBdays[[#This Row],[Birthday]],12 * (2024 - YEAR(tblBdays[[#This Row],[Birthday]])))</f>
        <v>45350</v>
      </c>
      <c r="E690" s="282" t="b">
        <f>ISNUMBER(tblBdays[[#This Row],[Birthday 2024]])</f>
        <v>1</v>
      </c>
      <c r="F690" s="98" cm="1">
        <f t="array" ref="F6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90" s="98" t="b">
        <f>tblBdays[[#This Row],[3rdTuesdayInMonth]]=tblBdays[[#This Row],[Birthday 2024]]</f>
        <v>0</v>
      </c>
      <c r="H690" s="284">
        <f>WEEKDAY(tblBdays[[#This Row],[3rdTuesdayInMonth]],2)</f>
        <v>2</v>
      </c>
      <c r="I690" s="289">
        <f>LOOKUP(tblBdays[[#This Row],[Birthday 2024]],tblPeriods[Period])</f>
        <v>45347</v>
      </c>
      <c r="J690" s="316" t="b">
        <f>tblBdays[[#This Row],[Birthday 2024]] &gt;= EOMONTH(tblBdays[[#This Row],[Birthday 2024]],0) - 4</f>
        <v>1</v>
      </c>
      <c r="K690" s="317" t="b">
        <f>DAY(DATE(YEAR(tblBdays[[#This Row],[Birthday 2024]]),MONTH(tblBdays[[#This Row],[Birthday 2024]]) + 6,DAY(tblBdays[[#This Row],[Birthday 2024]]))) = DAY(tblBdays[[#This Row],[Birthday 2024]])</f>
        <v>1</v>
      </c>
    </row>
    <row r="691" spans="2:11" ht="23.25" customHeight="1">
      <c r="B691" s="61" t="s">
        <v>722</v>
      </c>
      <c r="C691" s="98">
        <v>38247</v>
      </c>
      <c r="D691" s="98">
        <f>EDATE(tblBdays[[#This Row],[Birthday]],12 * (2024 - YEAR(tblBdays[[#This Row],[Birthday]])))</f>
        <v>45552</v>
      </c>
      <c r="E691" s="282" t="b">
        <f>ISNUMBER(tblBdays[[#This Row],[Birthday 2024]])</f>
        <v>1</v>
      </c>
      <c r="F691" s="98" cm="1">
        <f t="array" ref="F6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91" s="98" t="b">
        <f>tblBdays[[#This Row],[3rdTuesdayInMonth]]=tblBdays[[#This Row],[Birthday 2024]]</f>
        <v>1</v>
      </c>
      <c r="H691" s="284">
        <f>WEEKDAY(tblBdays[[#This Row],[3rdTuesdayInMonth]],2)</f>
        <v>2</v>
      </c>
      <c r="I691" s="289">
        <f>LOOKUP(tblBdays[[#This Row],[Birthday 2024]],tblPeriods[Period])</f>
        <v>45550</v>
      </c>
      <c r="J691" s="316" t="b">
        <f>tblBdays[[#This Row],[Birthday 2024]] &gt;= EOMONTH(tblBdays[[#This Row],[Birthday 2024]],0) - 4</f>
        <v>0</v>
      </c>
      <c r="K691" s="317" t="b">
        <f>DAY(DATE(YEAR(tblBdays[[#This Row],[Birthday 2024]]),MONTH(tblBdays[[#This Row],[Birthday 2024]]) + 6,DAY(tblBdays[[#This Row],[Birthday 2024]]))) = DAY(tblBdays[[#This Row],[Birthday 2024]])</f>
        <v>1</v>
      </c>
    </row>
    <row r="692" spans="2:11" ht="23.25" customHeight="1">
      <c r="B692" s="61" t="s">
        <v>723</v>
      </c>
      <c r="C692" s="98">
        <v>37704</v>
      </c>
      <c r="D692" s="98">
        <f>EDATE(tblBdays[[#This Row],[Birthday]],12 * (2024 - YEAR(tblBdays[[#This Row],[Birthday]])))</f>
        <v>45375</v>
      </c>
      <c r="E692" s="282" t="b">
        <f>ISNUMBER(tblBdays[[#This Row],[Birthday 2024]])</f>
        <v>1</v>
      </c>
      <c r="F692" s="98" cm="1">
        <f t="array" ref="F6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92" s="98" t="b">
        <f>tblBdays[[#This Row],[3rdTuesdayInMonth]]=tblBdays[[#This Row],[Birthday 2024]]</f>
        <v>0</v>
      </c>
      <c r="H692" s="284">
        <f>WEEKDAY(tblBdays[[#This Row],[3rdTuesdayInMonth]],2)</f>
        <v>2</v>
      </c>
      <c r="I692" s="289">
        <f>LOOKUP(tblBdays[[#This Row],[Birthday 2024]],tblPeriods[Period])</f>
        <v>45375</v>
      </c>
      <c r="J692" s="316" t="b">
        <f>tblBdays[[#This Row],[Birthday 2024]] &gt;= EOMONTH(tblBdays[[#This Row],[Birthday 2024]],0) - 4</f>
        <v>0</v>
      </c>
      <c r="K692" s="317" t="b">
        <f>DAY(DATE(YEAR(tblBdays[[#This Row],[Birthday 2024]]),MONTH(tblBdays[[#This Row],[Birthday 2024]]) + 6,DAY(tblBdays[[#This Row],[Birthday 2024]]))) = DAY(tblBdays[[#This Row],[Birthday 2024]])</f>
        <v>1</v>
      </c>
    </row>
    <row r="693" spans="2:11" ht="23.25" customHeight="1">
      <c r="B693" s="61" t="s">
        <v>724</v>
      </c>
      <c r="C693" s="98">
        <v>36948</v>
      </c>
      <c r="D693" s="98">
        <f>EDATE(tblBdays[[#This Row],[Birthday]],12 * (2024 - YEAR(tblBdays[[#This Row],[Birthday]])))</f>
        <v>45348</v>
      </c>
      <c r="E693" s="282" t="b">
        <f>ISNUMBER(tblBdays[[#This Row],[Birthday 2024]])</f>
        <v>1</v>
      </c>
      <c r="F693" s="98" cm="1">
        <f t="array" ref="F6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693" s="98" t="b">
        <f>tblBdays[[#This Row],[3rdTuesdayInMonth]]=tblBdays[[#This Row],[Birthday 2024]]</f>
        <v>0</v>
      </c>
      <c r="H693" s="284">
        <f>WEEKDAY(tblBdays[[#This Row],[3rdTuesdayInMonth]],2)</f>
        <v>2</v>
      </c>
      <c r="I693" s="289">
        <f>LOOKUP(tblBdays[[#This Row],[Birthday 2024]],tblPeriods[Period])</f>
        <v>45347</v>
      </c>
      <c r="J693" s="316" t="b">
        <f>tblBdays[[#This Row],[Birthday 2024]] &gt;= EOMONTH(tblBdays[[#This Row],[Birthday 2024]],0) - 4</f>
        <v>1</v>
      </c>
      <c r="K693" s="317" t="b">
        <f>DAY(DATE(YEAR(tblBdays[[#This Row],[Birthday 2024]]),MONTH(tblBdays[[#This Row],[Birthday 2024]]) + 6,DAY(tblBdays[[#This Row],[Birthday 2024]]))) = DAY(tblBdays[[#This Row],[Birthday 2024]])</f>
        <v>1</v>
      </c>
    </row>
    <row r="694" spans="2:11" ht="23.25" customHeight="1">
      <c r="B694" s="61" t="s">
        <v>725</v>
      </c>
      <c r="C694" s="98">
        <v>38239</v>
      </c>
      <c r="D694" s="98">
        <f>EDATE(tblBdays[[#This Row],[Birthday]],12 * (2024 - YEAR(tblBdays[[#This Row],[Birthday]])))</f>
        <v>45544</v>
      </c>
      <c r="E694" s="282" t="b">
        <f>ISNUMBER(tblBdays[[#This Row],[Birthday 2024]])</f>
        <v>1</v>
      </c>
      <c r="F694" s="98" cm="1">
        <f t="array" ref="F6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694" s="98" t="b">
        <f>tblBdays[[#This Row],[3rdTuesdayInMonth]]=tblBdays[[#This Row],[Birthday 2024]]</f>
        <v>0</v>
      </c>
      <c r="H694" s="284">
        <f>WEEKDAY(tblBdays[[#This Row],[3rdTuesdayInMonth]],2)</f>
        <v>2</v>
      </c>
      <c r="I694" s="289">
        <f>LOOKUP(tblBdays[[#This Row],[Birthday 2024]],tblPeriods[Period])</f>
        <v>45543</v>
      </c>
      <c r="J694" s="316" t="b">
        <f>tblBdays[[#This Row],[Birthday 2024]] &gt;= EOMONTH(tblBdays[[#This Row],[Birthday 2024]],0) - 4</f>
        <v>0</v>
      </c>
      <c r="K694" s="317" t="b">
        <f>DAY(DATE(YEAR(tblBdays[[#This Row],[Birthday 2024]]),MONTH(tblBdays[[#This Row],[Birthday 2024]]) + 6,DAY(tblBdays[[#This Row],[Birthday 2024]]))) = DAY(tblBdays[[#This Row],[Birthday 2024]])</f>
        <v>1</v>
      </c>
    </row>
    <row r="695" spans="2:11" ht="23.25" customHeight="1">
      <c r="B695" s="61" t="s">
        <v>726</v>
      </c>
      <c r="C695" s="98">
        <v>37704</v>
      </c>
      <c r="D695" s="98">
        <f>EDATE(tblBdays[[#This Row],[Birthday]],12 * (2024 - YEAR(tblBdays[[#This Row],[Birthday]])))</f>
        <v>45375</v>
      </c>
      <c r="E695" s="282" t="b">
        <f>ISNUMBER(tblBdays[[#This Row],[Birthday 2024]])</f>
        <v>1</v>
      </c>
      <c r="F695" s="98" cm="1">
        <f t="array" ref="F6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95" s="98" t="b">
        <f>tblBdays[[#This Row],[3rdTuesdayInMonth]]=tblBdays[[#This Row],[Birthday 2024]]</f>
        <v>0</v>
      </c>
      <c r="H695" s="284">
        <f>WEEKDAY(tblBdays[[#This Row],[3rdTuesdayInMonth]],2)</f>
        <v>2</v>
      </c>
      <c r="I695" s="289">
        <f>LOOKUP(tblBdays[[#This Row],[Birthday 2024]],tblPeriods[Period])</f>
        <v>45375</v>
      </c>
      <c r="J695" s="316" t="b">
        <f>tblBdays[[#This Row],[Birthday 2024]] &gt;= EOMONTH(tblBdays[[#This Row],[Birthday 2024]],0) - 4</f>
        <v>0</v>
      </c>
      <c r="K695" s="317" t="b">
        <f>DAY(DATE(YEAR(tblBdays[[#This Row],[Birthday 2024]]),MONTH(tblBdays[[#This Row],[Birthday 2024]]) + 6,DAY(tblBdays[[#This Row],[Birthday 2024]]))) = DAY(tblBdays[[#This Row],[Birthday 2024]])</f>
        <v>1</v>
      </c>
    </row>
    <row r="696" spans="2:11" ht="23.25" customHeight="1">
      <c r="B696" s="61" t="s">
        <v>727</v>
      </c>
      <c r="C696" s="98">
        <v>37760</v>
      </c>
      <c r="D696" s="98">
        <f>EDATE(tblBdays[[#This Row],[Birthday]],12 * (2024 - YEAR(tblBdays[[#This Row],[Birthday]])))</f>
        <v>45431</v>
      </c>
      <c r="E696" s="282" t="b">
        <f>ISNUMBER(tblBdays[[#This Row],[Birthday 2024]])</f>
        <v>1</v>
      </c>
      <c r="F696" s="98" cm="1">
        <f t="array" ref="F6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696" s="98" t="b">
        <f>tblBdays[[#This Row],[3rdTuesdayInMonth]]=tblBdays[[#This Row],[Birthday 2024]]</f>
        <v>0</v>
      </c>
      <c r="H696" s="284">
        <f>WEEKDAY(tblBdays[[#This Row],[3rdTuesdayInMonth]],2)</f>
        <v>2</v>
      </c>
      <c r="I696" s="289">
        <f>LOOKUP(tblBdays[[#This Row],[Birthday 2024]],tblPeriods[Period])</f>
        <v>45431</v>
      </c>
      <c r="J696" s="316" t="b">
        <f>tblBdays[[#This Row],[Birthday 2024]] &gt;= EOMONTH(tblBdays[[#This Row],[Birthday 2024]],0) - 4</f>
        <v>0</v>
      </c>
      <c r="K696" s="317" t="b">
        <f>DAY(DATE(YEAR(tblBdays[[#This Row],[Birthday 2024]]),MONTH(tblBdays[[#This Row],[Birthday 2024]]) + 6,DAY(tblBdays[[#This Row],[Birthday 2024]]))) = DAY(tblBdays[[#This Row],[Birthday 2024]])</f>
        <v>1</v>
      </c>
    </row>
    <row r="697" spans="2:11" ht="23.25" customHeight="1">
      <c r="B697" s="61" t="s">
        <v>728</v>
      </c>
      <c r="C697" s="98">
        <v>36992</v>
      </c>
      <c r="D697" s="98">
        <f>EDATE(tblBdays[[#This Row],[Birthday]],12 * (2024 - YEAR(tblBdays[[#This Row],[Birthday]])))</f>
        <v>45393</v>
      </c>
      <c r="E697" s="282" t="b">
        <f>ISNUMBER(tblBdays[[#This Row],[Birthday 2024]])</f>
        <v>1</v>
      </c>
      <c r="F697" s="98" cm="1">
        <f t="array" ref="F6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697" s="98" t="b">
        <f>tblBdays[[#This Row],[3rdTuesdayInMonth]]=tblBdays[[#This Row],[Birthday 2024]]</f>
        <v>0</v>
      </c>
      <c r="H697" s="284">
        <f>WEEKDAY(tblBdays[[#This Row],[3rdTuesdayInMonth]],2)</f>
        <v>2</v>
      </c>
      <c r="I697" s="289">
        <f>LOOKUP(tblBdays[[#This Row],[Birthday 2024]],tblPeriods[Period])</f>
        <v>45389</v>
      </c>
      <c r="J697" s="316" t="b">
        <f>tblBdays[[#This Row],[Birthday 2024]] &gt;= EOMONTH(tblBdays[[#This Row],[Birthday 2024]],0) - 4</f>
        <v>0</v>
      </c>
      <c r="K697" s="317" t="b">
        <f>DAY(DATE(YEAR(tblBdays[[#This Row],[Birthday 2024]]),MONTH(tblBdays[[#This Row],[Birthday 2024]]) + 6,DAY(tblBdays[[#This Row],[Birthday 2024]]))) = DAY(tblBdays[[#This Row],[Birthday 2024]])</f>
        <v>1</v>
      </c>
    </row>
    <row r="698" spans="2:11" ht="23.25" customHeight="1">
      <c r="B698" s="61" t="s">
        <v>729</v>
      </c>
      <c r="C698" s="98">
        <v>36968</v>
      </c>
      <c r="D698" s="98">
        <f>EDATE(tblBdays[[#This Row],[Birthday]],12 * (2024 - YEAR(tblBdays[[#This Row],[Birthday]])))</f>
        <v>45369</v>
      </c>
      <c r="E698" s="282" t="b">
        <f>ISNUMBER(tblBdays[[#This Row],[Birthday 2024]])</f>
        <v>1</v>
      </c>
      <c r="F698" s="98" cm="1">
        <f t="array" ref="F6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698" s="98" t="b">
        <f>tblBdays[[#This Row],[3rdTuesdayInMonth]]=tblBdays[[#This Row],[Birthday 2024]]</f>
        <v>0</v>
      </c>
      <c r="H698" s="284">
        <f>WEEKDAY(tblBdays[[#This Row],[3rdTuesdayInMonth]],2)</f>
        <v>2</v>
      </c>
      <c r="I698" s="289">
        <f>LOOKUP(tblBdays[[#This Row],[Birthday 2024]],tblPeriods[Period])</f>
        <v>45368</v>
      </c>
      <c r="J698" s="316" t="b">
        <f>tblBdays[[#This Row],[Birthday 2024]] &gt;= EOMONTH(tblBdays[[#This Row],[Birthday 2024]],0) - 4</f>
        <v>0</v>
      </c>
      <c r="K698" s="317" t="b">
        <f>DAY(DATE(YEAR(tblBdays[[#This Row],[Birthday 2024]]),MONTH(tblBdays[[#This Row],[Birthday 2024]]) + 6,DAY(tblBdays[[#This Row],[Birthday 2024]]))) = DAY(tblBdays[[#This Row],[Birthday 2024]])</f>
        <v>1</v>
      </c>
    </row>
    <row r="699" spans="2:11" ht="23.25" customHeight="1">
      <c r="B699" s="61" t="s">
        <v>730</v>
      </c>
      <c r="C699" s="98">
        <v>37128</v>
      </c>
      <c r="D699" s="98">
        <f>EDATE(tblBdays[[#This Row],[Birthday]],12 * (2024 - YEAR(tblBdays[[#This Row],[Birthday]])))</f>
        <v>45529</v>
      </c>
      <c r="E699" s="282" t="b">
        <f>ISNUMBER(tblBdays[[#This Row],[Birthday 2024]])</f>
        <v>1</v>
      </c>
      <c r="F699" s="98" cm="1">
        <f t="array" ref="F6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699" s="98" t="b">
        <f>tblBdays[[#This Row],[3rdTuesdayInMonth]]=tblBdays[[#This Row],[Birthday 2024]]</f>
        <v>0</v>
      </c>
      <c r="H699" s="284">
        <f>WEEKDAY(tblBdays[[#This Row],[3rdTuesdayInMonth]],2)</f>
        <v>2</v>
      </c>
      <c r="I699" s="289">
        <f>LOOKUP(tblBdays[[#This Row],[Birthday 2024]],tblPeriods[Period])</f>
        <v>45529</v>
      </c>
      <c r="J699" s="316" t="b">
        <f>tblBdays[[#This Row],[Birthday 2024]] &gt;= EOMONTH(tblBdays[[#This Row],[Birthday 2024]],0) - 4</f>
        <v>0</v>
      </c>
      <c r="K699" s="317" t="b">
        <f>DAY(DATE(YEAR(tblBdays[[#This Row],[Birthday 2024]]),MONTH(tblBdays[[#This Row],[Birthday 2024]]) + 6,DAY(tblBdays[[#This Row],[Birthday 2024]]))) = DAY(tblBdays[[#This Row],[Birthday 2024]])</f>
        <v>1</v>
      </c>
    </row>
    <row r="700" spans="2:11" ht="23.25" customHeight="1">
      <c r="B700" s="61" t="s">
        <v>731</v>
      </c>
      <c r="C700" s="98">
        <v>38242</v>
      </c>
      <c r="D700" s="98">
        <f>EDATE(tblBdays[[#This Row],[Birthday]],12 * (2024 - YEAR(tblBdays[[#This Row],[Birthday]])))</f>
        <v>45547</v>
      </c>
      <c r="E700" s="282" t="b">
        <f>ISNUMBER(tblBdays[[#This Row],[Birthday 2024]])</f>
        <v>1</v>
      </c>
      <c r="F700" s="98" cm="1">
        <f t="array" ref="F7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00" s="98" t="b">
        <f>tblBdays[[#This Row],[3rdTuesdayInMonth]]=tblBdays[[#This Row],[Birthday 2024]]</f>
        <v>0</v>
      </c>
      <c r="H700" s="284">
        <f>WEEKDAY(tblBdays[[#This Row],[3rdTuesdayInMonth]],2)</f>
        <v>2</v>
      </c>
      <c r="I700" s="289">
        <f>LOOKUP(tblBdays[[#This Row],[Birthday 2024]],tblPeriods[Period])</f>
        <v>45543</v>
      </c>
      <c r="J700" s="316" t="b">
        <f>tblBdays[[#This Row],[Birthday 2024]] &gt;= EOMONTH(tblBdays[[#This Row],[Birthday 2024]],0) - 4</f>
        <v>0</v>
      </c>
      <c r="K700" s="317" t="b">
        <f>DAY(DATE(YEAR(tblBdays[[#This Row],[Birthday 2024]]),MONTH(tblBdays[[#This Row],[Birthday 2024]]) + 6,DAY(tblBdays[[#This Row],[Birthday 2024]]))) = DAY(tblBdays[[#This Row],[Birthday 2024]])</f>
        <v>1</v>
      </c>
    </row>
    <row r="701" spans="2:11" ht="23.25" customHeight="1">
      <c r="B701" s="61" t="s">
        <v>732</v>
      </c>
      <c r="C701" s="98">
        <v>37256</v>
      </c>
      <c r="D701" s="98">
        <f>EDATE(tblBdays[[#This Row],[Birthday]],12 * (2024 - YEAR(tblBdays[[#This Row],[Birthday]])))</f>
        <v>45657</v>
      </c>
      <c r="E701" s="282" t="b">
        <f>ISNUMBER(tblBdays[[#This Row],[Birthday 2024]])</f>
        <v>1</v>
      </c>
      <c r="F701" s="98" cm="1">
        <f t="array" ref="F7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01" s="98" t="b">
        <f>tblBdays[[#This Row],[3rdTuesdayInMonth]]=tblBdays[[#This Row],[Birthday 2024]]</f>
        <v>0</v>
      </c>
      <c r="H701" s="284">
        <f>WEEKDAY(tblBdays[[#This Row],[3rdTuesdayInMonth]],2)</f>
        <v>2</v>
      </c>
      <c r="I701" s="289">
        <f>LOOKUP(tblBdays[[#This Row],[Birthday 2024]],tblPeriods[Period])</f>
        <v>45655</v>
      </c>
      <c r="J701" s="316" t="b">
        <f>tblBdays[[#This Row],[Birthday 2024]] &gt;= EOMONTH(tblBdays[[#This Row],[Birthday 2024]],0) - 4</f>
        <v>1</v>
      </c>
      <c r="K701" s="317" t="b">
        <f>DAY(DATE(YEAR(tblBdays[[#This Row],[Birthday 2024]]),MONTH(tblBdays[[#This Row],[Birthday 2024]]) + 6,DAY(tblBdays[[#This Row],[Birthday 2024]]))) = DAY(tblBdays[[#This Row],[Birthday 2024]])</f>
        <v>0</v>
      </c>
    </row>
    <row r="702" spans="2:11" ht="23.25" customHeight="1">
      <c r="B702" s="61" t="s">
        <v>733</v>
      </c>
      <c r="C702" s="98">
        <v>36993</v>
      </c>
      <c r="D702" s="98">
        <f>EDATE(tblBdays[[#This Row],[Birthday]],12 * (2024 - YEAR(tblBdays[[#This Row],[Birthday]])))</f>
        <v>45394</v>
      </c>
      <c r="E702" s="282" t="b">
        <f>ISNUMBER(tblBdays[[#This Row],[Birthday 2024]])</f>
        <v>1</v>
      </c>
      <c r="F702" s="98" cm="1">
        <f t="array" ref="F7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02" s="98" t="b">
        <f>tblBdays[[#This Row],[3rdTuesdayInMonth]]=tblBdays[[#This Row],[Birthday 2024]]</f>
        <v>0</v>
      </c>
      <c r="H702" s="284">
        <f>WEEKDAY(tblBdays[[#This Row],[3rdTuesdayInMonth]],2)</f>
        <v>2</v>
      </c>
      <c r="I702" s="289">
        <f>LOOKUP(tblBdays[[#This Row],[Birthday 2024]],tblPeriods[Period])</f>
        <v>45389</v>
      </c>
      <c r="J702" s="316" t="b">
        <f>tblBdays[[#This Row],[Birthday 2024]] &gt;= EOMONTH(tblBdays[[#This Row],[Birthday 2024]],0) - 4</f>
        <v>0</v>
      </c>
      <c r="K702" s="317" t="b">
        <f>DAY(DATE(YEAR(tblBdays[[#This Row],[Birthday 2024]]),MONTH(tblBdays[[#This Row],[Birthday 2024]]) + 6,DAY(tblBdays[[#This Row],[Birthday 2024]]))) = DAY(tblBdays[[#This Row],[Birthday 2024]])</f>
        <v>1</v>
      </c>
    </row>
    <row r="703" spans="2:11" ht="23.25" customHeight="1">
      <c r="B703" s="61" t="s">
        <v>734</v>
      </c>
      <c r="C703" s="98">
        <v>38132</v>
      </c>
      <c r="D703" s="98">
        <f>EDATE(tblBdays[[#This Row],[Birthday]],12 * (2024 - YEAR(tblBdays[[#This Row],[Birthday]])))</f>
        <v>45437</v>
      </c>
      <c r="E703" s="282" t="b">
        <f>ISNUMBER(tblBdays[[#This Row],[Birthday 2024]])</f>
        <v>1</v>
      </c>
      <c r="F703" s="98" cm="1">
        <f t="array" ref="F7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03" s="98" t="b">
        <f>tblBdays[[#This Row],[3rdTuesdayInMonth]]=tblBdays[[#This Row],[Birthday 2024]]</f>
        <v>0</v>
      </c>
      <c r="H703" s="284">
        <f>WEEKDAY(tblBdays[[#This Row],[3rdTuesdayInMonth]],2)</f>
        <v>2</v>
      </c>
      <c r="I703" s="289">
        <f>LOOKUP(tblBdays[[#This Row],[Birthday 2024]],tblPeriods[Period])</f>
        <v>45431</v>
      </c>
      <c r="J703" s="316" t="b">
        <f>tblBdays[[#This Row],[Birthday 2024]] &gt;= EOMONTH(tblBdays[[#This Row],[Birthday 2024]],0) - 4</f>
        <v>0</v>
      </c>
      <c r="K703" s="317" t="b">
        <f>DAY(DATE(YEAR(tblBdays[[#This Row],[Birthday 2024]]),MONTH(tblBdays[[#This Row],[Birthday 2024]]) + 6,DAY(tblBdays[[#This Row],[Birthday 2024]]))) = DAY(tblBdays[[#This Row],[Birthday 2024]])</f>
        <v>1</v>
      </c>
    </row>
    <row r="704" spans="2:11" ht="23.25" customHeight="1">
      <c r="B704" s="61" t="s">
        <v>735</v>
      </c>
      <c r="C704" s="98">
        <v>38121</v>
      </c>
      <c r="D704" s="98">
        <f>EDATE(tblBdays[[#This Row],[Birthday]],12 * (2024 - YEAR(tblBdays[[#This Row],[Birthday]])))</f>
        <v>45426</v>
      </c>
      <c r="E704" s="282" t="b">
        <f>ISNUMBER(tblBdays[[#This Row],[Birthday 2024]])</f>
        <v>1</v>
      </c>
      <c r="F704" s="98" cm="1">
        <f t="array" ref="F7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04" s="98" t="b">
        <f>tblBdays[[#This Row],[3rdTuesdayInMonth]]=tblBdays[[#This Row],[Birthday 2024]]</f>
        <v>0</v>
      </c>
      <c r="H704" s="284">
        <f>WEEKDAY(tblBdays[[#This Row],[3rdTuesdayInMonth]],2)</f>
        <v>2</v>
      </c>
      <c r="I704" s="289">
        <f>LOOKUP(tblBdays[[#This Row],[Birthday 2024]],tblPeriods[Period])</f>
        <v>45424</v>
      </c>
      <c r="J704" s="316" t="b">
        <f>tblBdays[[#This Row],[Birthday 2024]] &gt;= EOMONTH(tblBdays[[#This Row],[Birthday 2024]],0) - 4</f>
        <v>0</v>
      </c>
      <c r="K704" s="317" t="b">
        <f>DAY(DATE(YEAR(tblBdays[[#This Row],[Birthday 2024]]),MONTH(tblBdays[[#This Row],[Birthday 2024]]) + 6,DAY(tblBdays[[#This Row],[Birthday 2024]]))) = DAY(tblBdays[[#This Row],[Birthday 2024]])</f>
        <v>1</v>
      </c>
    </row>
    <row r="705" spans="2:11" ht="23.25" customHeight="1">
      <c r="B705" s="61" t="s">
        <v>736</v>
      </c>
      <c r="C705" s="98">
        <v>37523</v>
      </c>
      <c r="D705" s="98">
        <f>EDATE(tblBdays[[#This Row],[Birthday]],12 * (2024 - YEAR(tblBdays[[#This Row],[Birthday]])))</f>
        <v>45559</v>
      </c>
      <c r="E705" s="282" t="b">
        <f>ISNUMBER(tblBdays[[#This Row],[Birthday 2024]])</f>
        <v>1</v>
      </c>
      <c r="F705" s="98" cm="1">
        <f t="array" ref="F7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05" s="98" t="b">
        <f>tblBdays[[#This Row],[3rdTuesdayInMonth]]=tblBdays[[#This Row],[Birthday 2024]]</f>
        <v>0</v>
      </c>
      <c r="H705" s="284">
        <f>WEEKDAY(tblBdays[[#This Row],[3rdTuesdayInMonth]],2)</f>
        <v>2</v>
      </c>
      <c r="I705" s="289">
        <f>LOOKUP(tblBdays[[#This Row],[Birthday 2024]],tblPeriods[Period])</f>
        <v>45557</v>
      </c>
      <c r="J705" s="316" t="b">
        <f>tblBdays[[#This Row],[Birthday 2024]] &gt;= EOMONTH(tblBdays[[#This Row],[Birthday 2024]],0) - 4</f>
        <v>0</v>
      </c>
      <c r="K705" s="317" t="b">
        <f>DAY(DATE(YEAR(tblBdays[[#This Row],[Birthday 2024]]),MONTH(tblBdays[[#This Row],[Birthday 2024]]) + 6,DAY(tblBdays[[#This Row],[Birthday 2024]]))) = DAY(tblBdays[[#This Row],[Birthday 2024]])</f>
        <v>1</v>
      </c>
    </row>
    <row r="706" spans="2:11" ht="23.25" customHeight="1">
      <c r="B706" s="61" t="s">
        <v>737</v>
      </c>
      <c r="C706" s="98">
        <v>37443</v>
      </c>
      <c r="D706" s="98">
        <f>EDATE(tblBdays[[#This Row],[Birthday]],12 * (2024 - YEAR(tblBdays[[#This Row],[Birthday]])))</f>
        <v>45479</v>
      </c>
      <c r="E706" s="282" t="b">
        <f>ISNUMBER(tblBdays[[#This Row],[Birthday 2024]])</f>
        <v>1</v>
      </c>
      <c r="F706" s="98" cm="1">
        <f t="array" ref="F7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06" s="98" t="b">
        <f>tblBdays[[#This Row],[3rdTuesdayInMonth]]=tblBdays[[#This Row],[Birthday 2024]]</f>
        <v>0</v>
      </c>
      <c r="H706" s="284">
        <f>WEEKDAY(tblBdays[[#This Row],[3rdTuesdayInMonth]],2)</f>
        <v>2</v>
      </c>
      <c r="I706" s="289">
        <f>LOOKUP(tblBdays[[#This Row],[Birthday 2024]],tblPeriods[Period])</f>
        <v>45473</v>
      </c>
      <c r="J706" s="316" t="b">
        <f>tblBdays[[#This Row],[Birthday 2024]] &gt;= EOMONTH(tblBdays[[#This Row],[Birthday 2024]],0) - 4</f>
        <v>0</v>
      </c>
      <c r="K706" s="317" t="b">
        <f>DAY(DATE(YEAR(tblBdays[[#This Row],[Birthday 2024]]),MONTH(tblBdays[[#This Row],[Birthday 2024]]) + 6,DAY(tblBdays[[#This Row],[Birthday 2024]]))) = DAY(tblBdays[[#This Row],[Birthday 2024]])</f>
        <v>1</v>
      </c>
    </row>
    <row r="707" spans="2:11" ht="23.25" customHeight="1">
      <c r="B707" s="61" t="s">
        <v>738</v>
      </c>
      <c r="C707" s="98">
        <v>37023</v>
      </c>
      <c r="D707" s="98">
        <f>EDATE(tblBdays[[#This Row],[Birthday]],12 * (2024 - YEAR(tblBdays[[#This Row],[Birthday]])))</f>
        <v>45424</v>
      </c>
      <c r="E707" s="282" t="b">
        <f>ISNUMBER(tblBdays[[#This Row],[Birthday 2024]])</f>
        <v>1</v>
      </c>
      <c r="F707" s="98" cm="1">
        <f t="array" ref="F7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07" s="98" t="b">
        <f>tblBdays[[#This Row],[3rdTuesdayInMonth]]=tblBdays[[#This Row],[Birthday 2024]]</f>
        <v>0</v>
      </c>
      <c r="H707" s="284">
        <f>WEEKDAY(tblBdays[[#This Row],[3rdTuesdayInMonth]],2)</f>
        <v>2</v>
      </c>
      <c r="I707" s="289">
        <f>LOOKUP(tblBdays[[#This Row],[Birthday 2024]],tblPeriods[Period])</f>
        <v>45424</v>
      </c>
      <c r="J707" s="316" t="b">
        <f>tblBdays[[#This Row],[Birthday 2024]] &gt;= EOMONTH(tblBdays[[#This Row],[Birthday 2024]],0) - 4</f>
        <v>0</v>
      </c>
      <c r="K707" s="317" t="b">
        <f>DAY(DATE(YEAR(tblBdays[[#This Row],[Birthday 2024]]),MONTH(tblBdays[[#This Row],[Birthday 2024]]) + 6,DAY(tblBdays[[#This Row],[Birthday 2024]]))) = DAY(tblBdays[[#This Row],[Birthday 2024]])</f>
        <v>1</v>
      </c>
    </row>
    <row r="708" spans="2:11" ht="23.25" customHeight="1">
      <c r="B708" s="61" t="s">
        <v>739</v>
      </c>
      <c r="C708" s="98">
        <v>38104</v>
      </c>
      <c r="D708" s="98">
        <f>EDATE(tblBdays[[#This Row],[Birthday]],12 * (2024 - YEAR(tblBdays[[#This Row],[Birthday]])))</f>
        <v>45409</v>
      </c>
      <c r="E708" s="282" t="b">
        <f>ISNUMBER(tblBdays[[#This Row],[Birthday 2024]])</f>
        <v>1</v>
      </c>
      <c r="F708" s="98" cm="1">
        <f t="array" ref="F7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08" s="98" t="b">
        <f>tblBdays[[#This Row],[3rdTuesdayInMonth]]=tblBdays[[#This Row],[Birthday 2024]]</f>
        <v>0</v>
      </c>
      <c r="H708" s="284">
        <f>WEEKDAY(tblBdays[[#This Row],[3rdTuesdayInMonth]],2)</f>
        <v>2</v>
      </c>
      <c r="I708" s="289">
        <f>LOOKUP(tblBdays[[#This Row],[Birthday 2024]],tblPeriods[Period])</f>
        <v>45403</v>
      </c>
      <c r="J708" s="316" t="b">
        <f>tblBdays[[#This Row],[Birthday 2024]] &gt;= EOMONTH(tblBdays[[#This Row],[Birthday 2024]],0) - 4</f>
        <v>1</v>
      </c>
      <c r="K708" s="317" t="b">
        <f>DAY(DATE(YEAR(tblBdays[[#This Row],[Birthday 2024]]),MONTH(tblBdays[[#This Row],[Birthday 2024]]) + 6,DAY(tblBdays[[#This Row],[Birthday 2024]]))) = DAY(tblBdays[[#This Row],[Birthday 2024]])</f>
        <v>1</v>
      </c>
    </row>
    <row r="709" spans="2:11" ht="23.25" customHeight="1">
      <c r="B709" s="61" t="s">
        <v>740</v>
      </c>
      <c r="C709" s="98">
        <v>38254</v>
      </c>
      <c r="D709" s="98">
        <f>EDATE(tblBdays[[#This Row],[Birthday]],12 * (2024 - YEAR(tblBdays[[#This Row],[Birthday]])))</f>
        <v>45559</v>
      </c>
      <c r="E709" s="282" t="b">
        <f>ISNUMBER(tblBdays[[#This Row],[Birthday 2024]])</f>
        <v>1</v>
      </c>
      <c r="F709" s="98" cm="1">
        <f t="array" ref="F7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09" s="98" t="b">
        <f>tblBdays[[#This Row],[3rdTuesdayInMonth]]=tblBdays[[#This Row],[Birthday 2024]]</f>
        <v>0</v>
      </c>
      <c r="H709" s="284">
        <f>WEEKDAY(tblBdays[[#This Row],[3rdTuesdayInMonth]],2)</f>
        <v>2</v>
      </c>
      <c r="I709" s="289">
        <f>LOOKUP(tblBdays[[#This Row],[Birthday 2024]],tblPeriods[Period])</f>
        <v>45557</v>
      </c>
      <c r="J709" s="316" t="b">
        <f>tblBdays[[#This Row],[Birthday 2024]] &gt;= EOMONTH(tblBdays[[#This Row],[Birthday 2024]],0) - 4</f>
        <v>0</v>
      </c>
      <c r="K709" s="317" t="b">
        <f>DAY(DATE(YEAR(tblBdays[[#This Row],[Birthday 2024]]),MONTH(tblBdays[[#This Row],[Birthday 2024]]) + 6,DAY(tblBdays[[#This Row],[Birthday 2024]]))) = DAY(tblBdays[[#This Row],[Birthday 2024]])</f>
        <v>1</v>
      </c>
    </row>
    <row r="710" spans="2:11" ht="23.25" customHeight="1">
      <c r="B710" s="61" t="s">
        <v>741</v>
      </c>
      <c r="C710" s="98">
        <v>38295</v>
      </c>
      <c r="D710" s="98">
        <f>EDATE(tblBdays[[#This Row],[Birthday]],12 * (2024 - YEAR(tblBdays[[#This Row],[Birthday]])))</f>
        <v>45600</v>
      </c>
      <c r="E710" s="282" t="b">
        <f>ISNUMBER(tblBdays[[#This Row],[Birthday 2024]])</f>
        <v>1</v>
      </c>
      <c r="F710" s="98" cm="1">
        <f t="array" ref="F7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710" s="98" t="b">
        <f>tblBdays[[#This Row],[3rdTuesdayInMonth]]=tblBdays[[#This Row],[Birthday 2024]]</f>
        <v>0</v>
      </c>
      <c r="H710" s="284">
        <f>WEEKDAY(tblBdays[[#This Row],[3rdTuesdayInMonth]],2)</f>
        <v>2</v>
      </c>
      <c r="I710" s="289">
        <f>LOOKUP(tblBdays[[#This Row],[Birthday 2024]],tblPeriods[Period])</f>
        <v>45599</v>
      </c>
      <c r="J710" s="316" t="b">
        <f>tblBdays[[#This Row],[Birthday 2024]] &gt;= EOMONTH(tblBdays[[#This Row],[Birthday 2024]],0) - 4</f>
        <v>0</v>
      </c>
      <c r="K710" s="317" t="b">
        <f>DAY(DATE(YEAR(tblBdays[[#This Row],[Birthday 2024]]),MONTH(tblBdays[[#This Row],[Birthday 2024]]) + 6,DAY(tblBdays[[#This Row],[Birthday 2024]]))) = DAY(tblBdays[[#This Row],[Birthday 2024]])</f>
        <v>1</v>
      </c>
    </row>
    <row r="711" spans="2:11" ht="23.25" customHeight="1">
      <c r="B711" s="61" t="s">
        <v>742</v>
      </c>
      <c r="C711" s="98">
        <v>38155</v>
      </c>
      <c r="D711" s="98">
        <f>EDATE(tblBdays[[#This Row],[Birthday]],12 * (2024 - YEAR(tblBdays[[#This Row],[Birthday]])))</f>
        <v>45460</v>
      </c>
      <c r="E711" s="282" t="b">
        <f>ISNUMBER(tblBdays[[#This Row],[Birthday 2024]])</f>
        <v>1</v>
      </c>
      <c r="F711" s="98" cm="1">
        <f t="array" ref="F7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11" s="98" t="b">
        <f>tblBdays[[#This Row],[3rdTuesdayInMonth]]=tblBdays[[#This Row],[Birthday 2024]]</f>
        <v>0</v>
      </c>
      <c r="H711" s="284">
        <f>WEEKDAY(tblBdays[[#This Row],[3rdTuesdayInMonth]],2)</f>
        <v>2</v>
      </c>
      <c r="I711" s="289">
        <f>LOOKUP(tblBdays[[#This Row],[Birthday 2024]],tblPeriods[Period])</f>
        <v>45459</v>
      </c>
      <c r="J711" s="316" t="b">
        <f>tblBdays[[#This Row],[Birthday 2024]] &gt;= EOMONTH(tblBdays[[#This Row],[Birthday 2024]],0) - 4</f>
        <v>0</v>
      </c>
      <c r="K711" s="317" t="b">
        <f>DAY(DATE(YEAR(tblBdays[[#This Row],[Birthday 2024]]),MONTH(tblBdays[[#This Row],[Birthday 2024]]) + 6,DAY(tblBdays[[#This Row],[Birthday 2024]]))) = DAY(tblBdays[[#This Row],[Birthday 2024]])</f>
        <v>1</v>
      </c>
    </row>
    <row r="712" spans="2:11" ht="23.25" customHeight="1">
      <c r="B712" s="61" t="s">
        <v>743</v>
      </c>
      <c r="C712" s="98">
        <v>37209</v>
      </c>
      <c r="D712" s="98">
        <f>EDATE(tblBdays[[#This Row],[Birthday]],12 * (2024 - YEAR(tblBdays[[#This Row],[Birthday]])))</f>
        <v>45610</v>
      </c>
      <c r="E712" s="282" t="b">
        <f>ISNUMBER(tblBdays[[#This Row],[Birthday 2024]])</f>
        <v>1</v>
      </c>
      <c r="F712" s="98" cm="1">
        <f t="array" ref="F7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712" s="98" t="b">
        <f>tblBdays[[#This Row],[3rdTuesdayInMonth]]=tblBdays[[#This Row],[Birthday 2024]]</f>
        <v>0</v>
      </c>
      <c r="H712" s="284">
        <f>WEEKDAY(tblBdays[[#This Row],[3rdTuesdayInMonth]],2)</f>
        <v>2</v>
      </c>
      <c r="I712" s="289">
        <f>LOOKUP(tblBdays[[#This Row],[Birthday 2024]],tblPeriods[Period])</f>
        <v>45606</v>
      </c>
      <c r="J712" s="316" t="b">
        <f>tblBdays[[#This Row],[Birthday 2024]] &gt;= EOMONTH(tblBdays[[#This Row],[Birthday 2024]],0) - 4</f>
        <v>0</v>
      </c>
      <c r="K712" s="317" t="b">
        <f>DAY(DATE(YEAR(tblBdays[[#This Row],[Birthday 2024]]),MONTH(tblBdays[[#This Row],[Birthday 2024]]) + 6,DAY(tblBdays[[#This Row],[Birthday 2024]]))) = DAY(tblBdays[[#This Row],[Birthday 2024]])</f>
        <v>1</v>
      </c>
    </row>
    <row r="713" spans="2:11" ht="23.25" customHeight="1">
      <c r="B713" s="61" t="s">
        <v>744</v>
      </c>
      <c r="C713" s="98">
        <v>37833</v>
      </c>
      <c r="D713" s="98">
        <f>EDATE(tblBdays[[#This Row],[Birthday]],12 * (2024 - YEAR(tblBdays[[#This Row],[Birthday]])))</f>
        <v>45504</v>
      </c>
      <c r="E713" s="282" t="b">
        <f>ISNUMBER(tblBdays[[#This Row],[Birthday 2024]])</f>
        <v>1</v>
      </c>
      <c r="F713" s="98" cm="1">
        <f t="array" ref="F7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13" s="98" t="b">
        <f>tblBdays[[#This Row],[3rdTuesdayInMonth]]=tblBdays[[#This Row],[Birthday 2024]]</f>
        <v>0</v>
      </c>
      <c r="H713" s="284">
        <f>WEEKDAY(tblBdays[[#This Row],[3rdTuesdayInMonth]],2)</f>
        <v>2</v>
      </c>
      <c r="I713" s="289">
        <f>LOOKUP(tblBdays[[#This Row],[Birthday 2024]],tblPeriods[Period])</f>
        <v>45501</v>
      </c>
      <c r="J713" s="316" t="b">
        <f>tblBdays[[#This Row],[Birthday 2024]] &gt;= EOMONTH(tblBdays[[#This Row],[Birthday 2024]],0) - 4</f>
        <v>1</v>
      </c>
      <c r="K713" s="317" t="b">
        <f>DAY(DATE(YEAR(tblBdays[[#This Row],[Birthday 2024]]),MONTH(tblBdays[[#This Row],[Birthday 2024]]) + 6,DAY(tblBdays[[#This Row],[Birthday 2024]]))) = DAY(tblBdays[[#This Row],[Birthday 2024]])</f>
        <v>1</v>
      </c>
    </row>
    <row r="714" spans="2:11" ht="23.25" customHeight="1">
      <c r="B714" s="61" t="s">
        <v>745</v>
      </c>
      <c r="C714" s="98">
        <v>37429</v>
      </c>
      <c r="D714" s="98">
        <f>EDATE(tblBdays[[#This Row],[Birthday]],12 * (2024 - YEAR(tblBdays[[#This Row],[Birthday]])))</f>
        <v>45465</v>
      </c>
      <c r="E714" s="282" t="b">
        <f>ISNUMBER(tblBdays[[#This Row],[Birthday 2024]])</f>
        <v>1</v>
      </c>
      <c r="F714" s="98" cm="1">
        <f t="array" ref="F7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14" s="98" t="b">
        <f>tblBdays[[#This Row],[3rdTuesdayInMonth]]=tblBdays[[#This Row],[Birthday 2024]]</f>
        <v>0</v>
      </c>
      <c r="H714" s="284">
        <f>WEEKDAY(tblBdays[[#This Row],[3rdTuesdayInMonth]],2)</f>
        <v>2</v>
      </c>
      <c r="I714" s="289">
        <f>LOOKUP(tblBdays[[#This Row],[Birthday 2024]],tblPeriods[Period])</f>
        <v>45459</v>
      </c>
      <c r="J714" s="316" t="b">
        <f>tblBdays[[#This Row],[Birthday 2024]] &gt;= EOMONTH(tblBdays[[#This Row],[Birthday 2024]],0) - 4</f>
        <v>0</v>
      </c>
      <c r="K714" s="317" t="b">
        <f>DAY(DATE(YEAR(tblBdays[[#This Row],[Birthday 2024]]),MONTH(tblBdays[[#This Row],[Birthday 2024]]) + 6,DAY(tblBdays[[#This Row],[Birthday 2024]]))) = DAY(tblBdays[[#This Row],[Birthday 2024]])</f>
        <v>1</v>
      </c>
    </row>
    <row r="715" spans="2:11" ht="23.25" customHeight="1">
      <c r="B715" s="61" t="s">
        <v>746</v>
      </c>
      <c r="C715" s="98">
        <v>37193</v>
      </c>
      <c r="D715" s="98">
        <f>EDATE(tblBdays[[#This Row],[Birthday]],12 * (2024 - YEAR(tblBdays[[#This Row],[Birthday]])))</f>
        <v>45594</v>
      </c>
      <c r="E715" s="282" t="b">
        <f>ISNUMBER(tblBdays[[#This Row],[Birthday 2024]])</f>
        <v>1</v>
      </c>
      <c r="F715" s="98" cm="1">
        <f t="array" ref="F7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715" s="98" t="b">
        <f>tblBdays[[#This Row],[3rdTuesdayInMonth]]=tblBdays[[#This Row],[Birthday 2024]]</f>
        <v>0</v>
      </c>
      <c r="H715" s="284">
        <f>WEEKDAY(tblBdays[[#This Row],[3rdTuesdayInMonth]],2)</f>
        <v>2</v>
      </c>
      <c r="I715" s="289">
        <f>LOOKUP(tblBdays[[#This Row],[Birthday 2024]],tblPeriods[Period])</f>
        <v>45592</v>
      </c>
      <c r="J715" s="316" t="b">
        <f>tblBdays[[#This Row],[Birthday 2024]] &gt;= EOMONTH(tblBdays[[#This Row],[Birthday 2024]],0) - 4</f>
        <v>1</v>
      </c>
      <c r="K715" s="317" t="b">
        <f>DAY(DATE(YEAR(tblBdays[[#This Row],[Birthday 2024]]),MONTH(tblBdays[[#This Row],[Birthday 2024]]) + 6,DAY(tblBdays[[#This Row],[Birthday 2024]]))) = DAY(tblBdays[[#This Row],[Birthday 2024]])</f>
        <v>1</v>
      </c>
    </row>
    <row r="716" spans="2:11" ht="23.25" customHeight="1">
      <c r="B716" s="61" t="s">
        <v>747</v>
      </c>
      <c r="C716" s="98">
        <v>37363</v>
      </c>
      <c r="D716" s="98">
        <f>EDATE(tblBdays[[#This Row],[Birthday]],12 * (2024 - YEAR(tblBdays[[#This Row],[Birthday]])))</f>
        <v>45399</v>
      </c>
      <c r="E716" s="282" t="b">
        <f>ISNUMBER(tblBdays[[#This Row],[Birthday 2024]])</f>
        <v>1</v>
      </c>
      <c r="F716" s="98" cm="1">
        <f t="array" ref="F7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16" s="98" t="b">
        <f>tblBdays[[#This Row],[3rdTuesdayInMonth]]=tblBdays[[#This Row],[Birthday 2024]]</f>
        <v>0</v>
      </c>
      <c r="H716" s="284">
        <f>WEEKDAY(tblBdays[[#This Row],[3rdTuesdayInMonth]],2)</f>
        <v>2</v>
      </c>
      <c r="I716" s="289">
        <f>LOOKUP(tblBdays[[#This Row],[Birthday 2024]],tblPeriods[Period])</f>
        <v>45396</v>
      </c>
      <c r="J716" s="316" t="b">
        <f>tblBdays[[#This Row],[Birthday 2024]] &gt;= EOMONTH(tblBdays[[#This Row],[Birthday 2024]],0) - 4</f>
        <v>0</v>
      </c>
      <c r="K716" s="317" t="b">
        <f>DAY(DATE(YEAR(tblBdays[[#This Row],[Birthday 2024]]),MONTH(tblBdays[[#This Row],[Birthday 2024]]) + 6,DAY(tblBdays[[#This Row],[Birthday 2024]]))) = DAY(tblBdays[[#This Row],[Birthday 2024]])</f>
        <v>1</v>
      </c>
    </row>
    <row r="717" spans="2:11" ht="23.25" customHeight="1">
      <c r="B717" s="61" t="s">
        <v>748</v>
      </c>
      <c r="C717" s="98">
        <v>37054</v>
      </c>
      <c r="D717" s="98">
        <f>EDATE(tblBdays[[#This Row],[Birthday]],12 * (2024 - YEAR(tblBdays[[#This Row],[Birthday]])))</f>
        <v>45455</v>
      </c>
      <c r="E717" s="282" t="b">
        <f>ISNUMBER(tblBdays[[#This Row],[Birthday 2024]])</f>
        <v>1</v>
      </c>
      <c r="F717" s="98" cm="1">
        <f t="array" ref="F7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17" s="98" t="b">
        <f>tblBdays[[#This Row],[3rdTuesdayInMonth]]=tblBdays[[#This Row],[Birthday 2024]]</f>
        <v>0</v>
      </c>
      <c r="H717" s="284">
        <f>WEEKDAY(tblBdays[[#This Row],[3rdTuesdayInMonth]],2)</f>
        <v>2</v>
      </c>
      <c r="I717" s="289">
        <f>LOOKUP(tblBdays[[#This Row],[Birthday 2024]],tblPeriods[Period])</f>
        <v>45452</v>
      </c>
      <c r="J717" s="316" t="b">
        <f>tblBdays[[#This Row],[Birthday 2024]] &gt;= EOMONTH(tblBdays[[#This Row],[Birthday 2024]],0) - 4</f>
        <v>0</v>
      </c>
      <c r="K717" s="317" t="b">
        <f>DAY(DATE(YEAR(tblBdays[[#This Row],[Birthday 2024]]),MONTH(tblBdays[[#This Row],[Birthday 2024]]) + 6,DAY(tblBdays[[#This Row],[Birthday 2024]]))) = DAY(tblBdays[[#This Row],[Birthday 2024]])</f>
        <v>1</v>
      </c>
    </row>
    <row r="718" spans="2:11" ht="23.25" customHeight="1">
      <c r="B718" s="61" t="s">
        <v>749</v>
      </c>
      <c r="C718" s="98">
        <v>37769</v>
      </c>
      <c r="D718" s="98">
        <f>EDATE(tblBdays[[#This Row],[Birthday]],12 * (2024 - YEAR(tblBdays[[#This Row],[Birthday]])))</f>
        <v>45440</v>
      </c>
      <c r="E718" s="282" t="b">
        <f>ISNUMBER(tblBdays[[#This Row],[Birthday 2024]])</f>
        <v>1</v>
      </c>
      <c r="F718" s="98" cm="1">
        <f t="array" ref="F7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18" s="98" t="b">
        <f>tblBdays[[#This Row],[3rdTuesdayInMonth]]=tblBdays[[#This Row],[Birthday 2024]]</f>
        <v>0</v>
      </c>
      <c r="H718" s="284">
        <f>WEEKDAY(tblBdays[[#This Row],[3rdTuesdayInMonth]],2)</f>
        <v>2</v>
      </c>
      <c r="I718" s="289">
        <f>LOOKUP(tblBdays[[#This Row],[Birthday 2024]],tblPeriods[Period])</f>
        <v>45438</v>
      </c>
      <c r="J718" s="316" t="b">
        <f>tblBdays[[#This Row],[Birthday 2024]] &gt;= EOMONTH(tblBdays[[#This Row],[Birthday 2024]],0) - 4</f>
        <v>1</v>
      </c>
      <c r="K718" s="317" t="b">
        <f>DAY(DATE(YEAR(tblBdays[[#This Row],[Birthday 2024]]),MONTH(tblBdays[[#This Row],[Birthday 2024]]) + 6,DAY(tblBdays[[#This Row],[Birthday 2024]]))) = DAY(tblBdays[[#This Row],[Birthday 2024]])</f>
        <v>1</v>
      </c>
    </row>
    <row r="719" spans="2:11" ht="23.25" customHeight="1">
      <c r="B719" s="61" t="s">
        <v>750</v>
      </c>
      <c r="C719" s="98">
        <v>37759</v>
      </c>
      <c r="D719" s="98">
        <f>EDATE(tblBdays[[#This Row],[Birthday]],12 * (2024 - YEAR(tblBdays[[#This Row],[Birthday]])))</f>
        <v>45430</v>
      </c>
      <c r="E719" s="282" t="b">
        <f>ISNUMBER(tblBdays[[#This Row],[Birthday 2024]])</f>
        <v>1</v>
      </c>
      <c r="F719" s="98" cm="1">
        <f t="array" ref="F7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19" s="98" t="b">
        <f>tblBdays[[#This Row],[3rdTuesdayInMonth]]=tblBdays[[#This Row],[Birthday 2024]]</f>
        <v>0</v>
      </c>
      <c r="H719" s="284">
        <f>WEEKDAY(tblBdays[[#This Row],[3rdTuesdayInMonth]],2)</f>
        <v>2</v>
      </c>
      <c r="I719" s="289">
        <f>LOOKUP(tblBdays[[#This Row],[Birthday 2024]],tblPeriods[Period])</f>
        <v>45424</v>
      </c>
      <c r="J719" s="316" t="b">
        <f>tblBdays[[#This Row],[Birthday 2024]] &gt;= EOMONTH(tblBdays[[#This Row],[Birthday 2024]],0) - 4</f>
        <v>0</v>
      </c>
      <c r="K719" s="317" t="b">
        <f>DAY(DATE(YEAR(tblBdays[[#This Row],[Birthday 2024]]),MONTH(tblBdays[[#This Row],[Birthday 2024]]) + 6,DAY(tblBdays[[#This Row],[Birthday 2024]]))) = DAY(tblBdays[[#This Row],[Birthday 2024]])</f>
        <v>1</v>
      </c>
    </row>
    <row r="720" spans="2:11" ht="23.25" customHeight="1">
      <c r="B720" s="61" t="s">
        <v>751</v>
      </c>
      <c r="C720" s="98">
        <v>37987</v>
      </c>
      <c r="D720" s="98">
        <f>EDATE(tblBdays[[#This Row],[Birthday]],12 * (2024 - YEAR(tblBdays[[#This Row],[Birthday]])))</f>
        <v>45292</v>
      </c>
      <c r="E720" s="282" t="b">
        <f>ISNUMBER(tblBdays[[#This Row],[Birthday 2024]])</f>
        <v>1</v>
      </c>
      <c r="F720" s="98" cm="1">
        <f t="array" ref="F7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20" s="98" t="b">
        <f>tblBdays[[#This Row],[3rdTuesdayInMonth]]=tblBdays[[#This Row],[Birthday 2024]]</f>
        <v>0</v>
      </c>
      <c r="H720" s="284">
        <f>WEEKDAY(tblBdays[[#This Row],[3rdTuesdayInMonth]],2)</f>
        <v>2</v>
      </c>
      <c r="I720" s="289" t="e">
        <f>LOOKUP(tblBdays[[#This Row],[Birthday 2024]],tblPeriods[Period])</f>
        <v>#N/A</v>
      </c>
      <c r="J720" s="316" t="b">
        <f>tblBdays[[#This Row],[Birthday 2024]] &gt;= EOMONTH(tblBdays[[#This Row],[Birthday 2024]],0) - 4</f>
        <v>0</v>
      </c>
      <c r="K720" s="317" t="b">
        <f>DAY(DATE(YEAR(tblBdays[[#This Row],[Birthday 2024]]),MONTH(tblBdays[[#This Row],[Birthday 2024]]) + 6,DAY(tblBdays[[#This Row],[Birthday 2024]]))) = DAY(tblBdays[[#This Row],[Birthday 2024]])</f>
        <v>1</v>
      </c>
    </row>
    <row r="721" spans="2:11" ht="23.25" customHeight="1">
      <c r="B721" s="61" t="s">
        <v>752</v>
      </c>
      <c r="C721" s="98">
        <v>37878</v>
      </c>
      <c r="D721" s="98">
        <f>EDATE(tblBdays[[#This Row],[Birthday]],12 * (2024 - YEAR(tblBdays[[#This Row],[Birthday]])))</f>
        <v>45549</v>
      </c>
      <c r="E721" s="282" t="b">
        <f>ISNUMBER(tblBdays[[#This Row],[Birthday 2024]])</f>
        <v>1</v>
      </c>
      <c r="F721" s="98" cm="1">
        <f t="array" ref="F7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21" s="98" t="b">
        <f>tblBdays[[#This Row],[3rdTuesdayInMonth]]=tblBdays[[#This Row],[Birthday 2024]]</f>
        <v>0</v>
      </c>
      <c r="H721" s="284">
        <f>WEEKDAY(tblBdays[[#This Row],[3rdTuesdayInMonth]],2)</f>
        <v>2</v>
      </c>
      <c r="I721" s="289">
        <f>LOOKUP(tblBdays[[#This Row],[Birthday 2024]],tblPeriods[Period])</f>
        <v>45543</v>
      </c>
      <c r="J721" s="316" t="b">
        <f>tblBdays[[#This Row],[Birthday 2024]] &gt;= EOMONTH(tblBdays[[#This Row],[Birthday 2024]],0) - 4</f>
        <v>0</v>
      </c>
      <c r="K721" s="317" t="b">
        <f>DAY(DATE(YEAR(tblBdays[[#This Row],[Birthday 2024]]),MONTH(tblBdays[[#This Row],[Birthday 2024]]) + 6,DAY(tblBdays[[#This Row],[Birthday 2024]]))) = DAY(tblBdays[[#This Row],[Birthday 2024]])</f>
        <v>1</v>
      </c>
    </row>
    <row r="722" spans="2:11" ht="23.25" customHeight="1">
      <c r="B722" s="61" t="s">
        <v>708</v>
      </c>
      <c r="C722" s="98">
        <v>37974</v>
      </c>
      <c r="D722" s="98">
        <f>EDATE(tblBdays[[#This Row],[Birthday]],12 * (2024 - YEAR(tblBdays[[#This Row],[Birthday]])))</f>
        <v>45645</v>
      </c>
      <c r="E722" s="282" t="b">
        <f>ISNUMBER(tblBdays[[#This Row],[Birthday 2024]])</f>
        <v>1</v>
      </c>
      <c r="F722" s="98" cm="1">
        <f t="array" ref="F7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22" s="98" t="b">
        <f>tblBdays[[#This Row],[3rdTuesdayInMonth]]=tblBdays[[#This Row],[Birthday 2024]]</f>
        <v>0</v>
      </c>
      <c r="H722" s="284">
        <f>WEEKDAY(tblBdays[[#This Row],[3rdTuesdayInMonth]],2)</f>
        <v>2</v>
      </c>
      <c r="I722" s="289">
        <f>LOOKUP(tblBdays[[#This Row],[Birthday 2024]],tblPeriods[Period])</f>
        <v>45641</v>
      </c>
      <c r="J722" s="316" t="b">
        <f>tblBdays[[#This Row],[Birthday 2024]] &gt;= EOMONTH(tblBdays[[#This Row],[Birthday 2024]],0) - 4</f>
        <v>0</v>
      </c>
      <c r="K722" s="317" t="b">
        <f>DAY(DATE(YEAR(tblBdays[[#This Row],[Birthday 2024]]),MONTH(tblBdays[[#This Row],[Birthday 2024]]) + 6,DAY(tblBdays[[#This Row],[Birthday 2024]]))) = DAY(tblBdays[[#This Row],[Birthday 2024]])</f>
        <v>1</v>
      </c>
    </row>
    <row r="723" spans="2:11" ht="23.25" customHeight="1">
      <c r="B723" s="61" t="s">
        <v>753</v>
      </c>
      <c r="C723" s="98">
        <v>38108</v>
      </c>
      <c r="D723" s="98">
        <f>EDATE(tblBdays[[#This Row],[Birthday]],12 * (2024 - YEAR(tblBdays[[#This Row],[Birthday]])))</f>
        <v>45413</v>
      </c>
      <c r="E723" s="282" t="b">
        <f>ISNUMBER(tblBdays[[#This Row],[Birthday 2024]])</f>
        <v>1</v>
      </c>
      <c r="F723" s="98" cm="1">
        <f t="array" ref="F7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23" s="98" t="b">
        <f>tblBdays[[#This Row],[3rdTuesdayInMonth]]=tblBdays[[#This Row],[Birthday 2024]]</f>
        <v>0</v>
      </c>
      <c r="H723" s="284">
        <f>WEEKDAY(tblBdays[[#This Row],[3rdTuesdayInMonth]],2)</f>
        <v>2</v>
      </c>
      <c r="I723" s="289">
        <f>LOOKUP(tblBdays[[#This Row],[Birthday 2024]],tblPeriods[Period])</f>
        <v>45410</v>
      </c>
      <c r="J723" s="316" t="b">
        <f>tblBdays[[#This Row],[Birthday 2024]] &gt;= EOMONTH(tblBdays[[#This Row],[Birthday 2024]],0) - 4</f>
        <v>0</v>
      </c>
      <c r="K723" s="317" t="b">
        <f>DAY(DATE(YEAR(tblBdays[[#This Row],[Birthday 2024]]),MONTH(tblBdays[[#This Row],[Birthday 2024]]) + 6,DAY(tblBdays[[#This Row],[Birthday 2024]]))) = DAY(tblBdays[[#This Row],[Birthday 2024]])</f>
        <v>1</v>
      </c>
    </row>
    <row r="724" spans="2:11" ht="23.25" customHeight="1">
      <c r="B724" s="61" t="s">
        <v>754</v>
      </c>
      <c r="C724" s="98">
        <v>37500</v>
      </c>
      <c r="D724" s="98">
        <f>EDATE(tblBdays[[#This Row],[Birthday]],12 * (2024 - YEAR(tblBdays[[#This Row],[Birthday]])))</f>
        <v>45536</v>
      </c>
      <c r="E724" s="282" t="b">
        <f>ISNUMBER(tblBdays[[#This Row],[Birthday 2024]])</f>
        <v>1</v>
      </c>
      <c r="F724" s="98" cm="1">
        <f t="array" ref="F7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24" s="98" t="b">
        <f>tblBdays[[#This Row],[3rdTuesdayInMonth]]=tblBdays[[#This Row],[Birthday 2024]]</f>
        <v>0</v>
      </c>
      <c r="H724" s="284">
        <f>WEEKDAY(tblBdays[[#This Row],[3rdTuesdayInMonth]],2)</f>
        <v>2</v>
      </c>
      <c r="I724" s="289">
        <f>LOOKUP(tblBdays[[#This Row],[Birthday 2024]],tblPeriods[Period])</f>
        <v>45536</v>
      </c>
      <c r="J724" s="316" t="b">
        <f>tblBdays[[#This Row],[Birthday 2024]] &gt;= EOMONTH(tblBdays[[#This Row],[Birthday 2024]],0) - 4</f>
        <v>0</v>
      </c>
      <c r="K724" s="317" t="b">
        <f>DAY(DATE(YEAR(tblBdays[[#This Row],[Birthday 2024]]),MONTH(tblBdays[[#This Row],[Birthday 2024]]) + 6,DAY(tblBdays[[#This Row],[Birthday 2024]]))) = DAY(tblBdays[[#This Row],[Birthday 2024]])</f>
        <v>1</v>
      </c>
    </row>
    <row r="725" spans="2:11" ht="23.25" customHeight="1">
      <c r="B725" s="61" t="s">
        <v>755</v>
      </c>
      <c r="C725" s="98">
        <v>37651</v>
      </c>
      <c r="D725" s="98">
        <f>EDATE(tblBdays[[#This Row],[Birthday]],12 * (2024 - YEAR(tblBdays[[#This Row],[Birthday]])))</f>
        <v>45321</v>
      </c>
      <c r="E725" s="282" t="b">
        <f>ISNUMBER(tblBdays[[#This Row],[Birthday 2024]])</f>
        <v>1</v>
      </c>
      <c r="F725" s="98" cm="1">
        <f t="array" ref="F7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25" s="98" t="b">
        <f>tblBdays[[#This Row],[3rdTuesdayInMonth]]=tblBdays[[#This Row],[Birthday 2024]]</f>
        <v>0</v>
      </c>
      <c r="H725" s="284">
        <f>WEEKDAY(tblBdays[[#This Row],[3rdTuesdayInMonth]],2)</f>
        <v>2</v>
      </c>
      <c r="I725" s="289">
        <f>LOOKUP(tblBdays[[#This Row],[Birthday 2024]],tblPeriods[Period])</f>
        <v>45319</v>
      </c>
      <c r="J725" s="316" t="b">
        <f>tblBdays[[#This Row],[Birthday 2024]] &gt;= EOMONTH(tblBdays[[#This Row],[Birthday 2024]],0) - 4</f>
        <v>1</v>
      </c>
      <c r="K725" s="317" t="b">
        <f>DAY(DATE(YEAR(tblBdays[[#This Row],[Birthday 2024]]),MONTH(tblBdays[[#This Row],[Birthday 2024]]) + 6,DAY(tblBdays[[#This Row],[Birthday 2024]]))) = DAY(tblBdays[[#This Row],[Birthday 2024]])</f>
        <v>1</v>
      </c>
    </row>
    <row r="726" spans="2:11" ht="23.25" customHeight="1">
      <c r="B726" s="61" t="s">
        <v>756</v>
      </c>
      <c r="C726" s="98">
        <v>37361</v>
      </c>
      <c r="D726" s="98">
        <f>EDATE(tblBdays[[#This Row],[Birthday]],12 * (2024 - YEAR(tblBdays[[#This Row],[Birthday]])))</f>
        <v>45397</v>
      </c>
      <c r="E726" s="282" t="b">
        <f>ISNUMBER(tblBdays[[#This Row],[Birthday 2024]])</f>
        <v>1</v>
      </c>
      <c r="F726" s="98" cm="1">
        <f t="array" ref="F7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26" s="98" t="b">
        <f>tblBdays[[#This Row],[3rdTuesdayInMonth]]=tblBdays[[#This Row],[Birthday 2024]]</f>
        <v>0</v>
      </c>
      <c r="H726" s="284">
        <f>WEEKDAY(tblBdays[[#This Row],[3rdTuesdayInMonth]],2)</f>
        <v>2</v>
      </c>
      <c r="I726" s="289">
        <f>LOOKUP(tblBdays[[#This Row],[Birthday 2024]],tblPeriods[Period])</f>
        <v>45396</v>
      </c>
      <c r="J726" s="316" t="b">
        <f>tblBdays[[#This Row],[Birthday 2024]] &gt;= EOMONTH(tblBdays[[#This Row],[Birthday 2024]],0) - 4</f>
        <v>0</v>
      </c>
      <c r="K726" s="317" t="b">
        <f>DAY(DATE(YEAR(tblBdays[[#This Row],[Birthday 2024]]),MONTH(tblBdays[[#This Row],[Birthday 2024]]) + 6,DAY(tblBdays[[#This Row],[Birthday 2024]]))) = DAY(tblBdays[[#This Row],[Birthday 2024]])</f>
        <v>1</v>
      </c>
    </row>
    <row r="727" spans="2:11" ht="23.25" customHeight="1">
      <c r="B727" s="61" t="s">
        <v>757</v>
      </c>
      <c r="C727" s="98">
        <v>37270</v>
      </c>
      <c r="D727" s="98">
        <f>EDATE(tblBdays[[#This Row],[Birthday]],12 * (2024 - YEAR(tblBdays[[#This Row],[Birthday]])))</f>
        <v>45305</v>
      </c>
      <c r="E727" s="282" t="b">
        <f>ISNUMBER(tblBdays[[#This Row],[Birthday 2024]])</f>
        <v>1</v>
      </c>
      <c r="F727" s="98" cm="1">
        <f t="array" ref="F7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27" s="98" t="b">
        <f>tblBdays[[#This Row],[3rdTuesdayInMonth]]=tblBdays[[#This Row],[Birthday 2024]]</f>
        <v>0</v>
      </c>
      <c r="H727" s="284">
        <f>WEEKDAY(tblBdays[[#This Row],[3rdTuesdayInMonth]],2)</f>
        <v>2</v>
      </c>
      <c r="I727" s="289">
        <f>LOOKUP(tblBdays[[#This Row],[Birthday 2024]],tblPeriods[Period])</f>
        <v>45305</v>
      </c>
      <c r="J727" s="316" t="b">
        <f>tblBdays[[#This Row],[Birthday 2024]] &gt;= EOMONTH(tblBdays[[#This Row],[Birthday 2024]],0) - 4</f>
        <v>0</v>
      </c>
      <c r="K727" s="317" t="b">
        <f>DAY(DATE(YEAR(tblBdays[[#This Row],[Birthday 2024]]),MONTH(tblBdays[[#This Row],[Birthday 2024]]) + 6,DAY(tblBdays[[#This Row],[Birthday 2024]]))) = DAY(tblBdays[[#This Row],[Birthday 2024]])</f>
        <v>1</v>
      </c>
    </row>
    <row r="728" spans="2:11" ht="23.25" customHeight="1">
      <c r="B728" s="61" t="s">
        <v>758</v>
      </c>
      <c r="C728" s="98">
        <v>37211</v>
      </c>
      <c r="D728" s="98">
        <f>EDATE(tblBdays[[#This Row],[Birthday]],12 * (2024 - YEAR(tblBdays[[#This Row],[Birthday]])))</f>
        <v>45612</v>
      </c>
      <c r="E728" s="282" t="b">
        <f>ISNUMBER(tblBdays[[#This Row],[Birthday 2024]])</f>
        <v>1</v>
      </c>
      <c r="F728" s="98" cm="1">
        <f t="array" ref="F7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728" s="98" t="b">
        <f>tblBdays[[#This Row],[3rdTuesdayInMonth]]=tblBdays[[#This Row],[Birthday 2024]]</f>
        <v>0</v>
      </c>
      <c r="H728" s="284">
        <f>WEEKDAY(tblBdays[[#This Row],[3rdTuesdayInMonth]],2)</f>
        <v>2</v>
      </c>
      <c r="I728" s="289">
        <f>LOOKUP(tblBdays[[#This Row],[Birthday 2024]],tblPeriods[Period])</f>
        <v>45606</v>
      </c>
      <c r="J728" s="316" t="b">
        <f>tblBdays[[#This Row],[Birthday 2024]] &gt;= EOMONTH(tblBdays[[#This Row],[Birthday 2024]],0) - 4</f>
        <v>0</v>
      </c>
      <c r="K728" s="317" t="b">
        <f>DAY(DATE(YEAR(tblBdays[[#This Row],[Birthday 2024]]),MONTH(tblBdays[[#This Row],[Birthday 2024]]) + 6,DAY(tblBdays[[#This Row],[Birthday 2024]]))) = DAY(tblBdays[[#This Row],[Birthday 2024]])</f>
        <v>1</v>
      </c>
    </row>
    <row r="729" spans="2:11" ht="23.25" customHeight="1">
      <c r="B729" s="61" t="s">
        <v>759</v>
      </c>
      <c r="C729" s="98">
        <v>37548</v>
      </c>
      <c r="D729" s="98">
        <f>EDATE(tblBdays[[#This Row],[Birthday]],12 * (2024 - YEAR(tblBdays[[#This Row],[Birthday]])))</f>
        <v>45584</v>
      </c>
      <c r="E729" s="282" t="b">
        <f>ISNUMBER(tblBdays[[#This Row],[Birthday 2024]])</f>
        <v>1</v>
      </c>
      <c r="F729" s="98" cm="1">
        <f t="array" ref="F7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729" s="98" t="b">
        <f>tblBdays[[#This Row],[3rdTuesdayInMonth]]=tblBdays[[#This Row],[Birthday 2024]]</f>
        <v>0</v>
      </c>
      <c r="H729" s="284">
        <f>WEEKDAY(tblBdays[[#This Row],[3rdTuesdayInMonth]],2)</f>
        <v>2</v>
      </c>
      <c r="I729" s="289">
        <f>LOOKUP(tblBdays[[#This Row],[Birthday 2024]],tblPeriods[Period])</f>
        <v>45578</v>
      </c>
      <c r="J729" s="316" t="b">
        <f>tblBdays[[#This Row],[Birthday 2024]] &gt;= EOMONTH(tblBdays[[#This Row],[Birthday 2024]],0) - 4</f>
        <v>0</v>
      </c>
      <c r="K729" s="317" t="b">
        <f>DAY(DATE(YEAR(tblBdays[[#This Row],[Birthday 2024]]),MONTH(tblBdays[[#This Row],[Birthday 2024]]) + 6,DAY(tblBdays[[#This Row],[Birthday 2024]]))) = DAY(tblBdays[[#This Row],[Birthday 2024]])</f>
        <v>1</v>
      </c>
    </row>
    <row r="730" spans="2:11" ht="23.25" customHeight="1">
      <c r="B730" s="61" t="s">
        <v>760</v>
      </c>
      <c r="C730" s="98">
        <v>37334</v>
      </c>
      <c r="D730" s="98">
        <f>EDATE(tblBdays[[#This Row],[Birthday]],12 * (2024 - YEAR(tblBdays[[#This Row],[Birthday]])))</f>
        <v>45370</v>
      </c>
      <c r="E730" s="282" t="b">
        <f>ISNUMBER(tblBdays[[#This Row],[Birthday 2024]])</f>
        <v>1</v>
      </c>
      <c r="F730" s="98" cm="1">
        <f t="array" ref="F7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730" s="98" t="b">
        <f>tblBdays[[#This Row],[3rdTuesdayInMonth]]=tblBdays[[#This Row],[Birthday 2024]]</f>
        <v>1</v>
      </c>
      <c r="H730" s="284">
        <f>WEEKDAY(tblBdays[[#This Row],[3rdTuesdayInMonth]],2)</f>
        <v>2</v>
      </c>
      <c r="I730" s="289">
        <f>LOOKUP(tblBdays[[#This Row],[Birthday 2024]],tblPeriods[Period])</f>
        <v>45368</v>
      </c>
      <c r="J730" s="316" t="b">
        <f>tblBdays[[#This Row],[Birthday 2024]] &gt;= EOMONTH(tblBdays[[#This Row],[Birthday 2024]],0) - 4</f>
        <v>0</v>
      </c>
      <c r="K730" s="317" t="b">
        <f>DAY(DATE(YEAR(tblBdays[[#This Row],[Birthday 2024]]),MONTH(tblBdays[[#This Row],[Birthday 2024]]) + 6,DAY(tblBdays[[#This Row],[Birthday 2024]]))) = DAY(tblBdays[[#This Row],[Birthday 2024]])</f>
        <v>1</v>
      </c>
    </row>
    <row r="731" spans="2:11" ht="23.25" customHeight="1">
      <c r="B731" s="61" t="s">
        <v>761</v>
      </c>
      <c r="C731" s="98">
        <v>37473</v>
      </c>
      <c r="D731" s="98">
        <f>EDATE(tblBdays[[#This Row],[Birthday]],12 * (2024 - YEAR(tblBdays[[#This Row],[Birthday]])))</f>
        <v>45509</v>
      </c>
      <c r="E731" s="282" t="b">
        <f>ISNUMBER(tblBdays[[#This Row],[Birthday 2024]])</f>
        <v>1</v>
      </c>
      <c r="F731" s="98" cm="1">
        <f t="array" ref="F7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31" s="98" t="b">
        <f>tblBdays[[#This Row],[3rdTuesdayInMonth]]=tblBdays[[#This Row],[Birthday 2024]]</f>
        <v>0</v>
      </c>
      <c r="H731" s="284">
        <f>WEEKDAY(tblBdays[[#This Row],[3rdTuesdayInMonth]],2)</f>
        <v>2</v>
      </c>
      <c r="I731" s="289">
        <f>LOOKUP(tblBdays[[#This Row],[Birthday 2024]],tblPeriods[Period])</f>
        <v>45508</v>
      </c>
      <c r="J731" s="316" t="b">
        <f>tblBdays[[#This Row],[Birthday 2024]] &gt;= EOMONTH(tblBdays[[#This Row],[Birthday 2024]],0) - 4</f>
        <v>0</v>
      </c>
      <c r="K731" s="317" t="b">
        <f>DAY(DATE(YEAR(tblBdays[[#This Row],[Birthday 2024]]),MONTH(tblBdays[[#This Row],[Birthday 2024]]) + 6,DAY(tblBdays[[#This Row],[Birthday 2024]]))) = DAY(tblBdays[[#This Row],[Birthday 2024]])</f>
        <v>1</v>
      </c>
    </row>
    <row r="732" spans="2:11" ht="23.25" customHeight="1">
      <c r="B732" s="61" t="s">
        <v>762</v>
      </c>
      <c r="C732" s="98">
        <v>37485</v>
      </c>
      <c r="D732" s="98">
        <f>EDATE(tblBdays[[#This Row],[Birthday]],12 * (2024 - YEAR(tblBdays[[#This Row],[Birthday]])))</f>
        <v>45521</v>
      </c>
      <c r="E732" s="282" t="b">
        <f>ISNUMBER(tblBdays[[#This Row],[Birthday 2024]])</f>
        <v>1</v>
      </c>
      <c r="F732" s="98" cm="1">
        <f t="array" ref="F7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32" s="98" t="b">
        <f>tblBdays[[#This Row],[3rdTuesdayInMonth]]=tblBdays[[#This Row],[Birthday 2024]]</f>
        <v>0</v>
      </c>
      <c r="H732" s="284">
        <f>WEEKDAY(tblBdays[[#This Row],[3rdTuesdayInMonth]],2)</f>
        <v>2</v>
      </c>
      <c r="I732" s="289">
        <f>LOOKUP(tblBdays[[#This Row],[Birthday 2024]],tblPeriods[Period])</f>
        <v>45515</v>
      </c>
      <c r="J732" s="316" t="b">
        <f>tblBdays[[#This Row],[Birthday 2024]] &gt;= EOMONTH(tblBdays[[#This Row],[Birthday 2024]],0) - 4</f>
        <v>0</v>
      </c>
      <c r="K732" s="317" t="b">
        <f>DAY(DATE(YEAR(tblBdays[[#This Row],[Birthday 2024]]),MONTH(tblBdays[[#This Row],[Birthday 2024]]) + 6,DAY(tblBdays[[#This Row],[Birthday 2024]]))) = DAY(tblBdays[[#This Row],[Birthday 2024]])</f>
        <v>1</v>
      </c>
    </row>
    <row r="733" spans="2:11" ht="23.25" customHeight="1">
      <c r="B733" s="61" t="s">
        <v>763</v>
      </c>
      <c r="C733" s="98">
        <v>38182</v>
      </c>
      <c r="D733" s="98">
        <f>EDATE(tblBdays[[#This Row],[Birthday]],12 * (2024 - YEAR(tblBdays[[#This Row],[Birthday]])))</f>
        <v>45487</v>
      </c>
      <c r="E733" s="282" t="b">
        <f>ISNUMBER(tblBdays[[#This Row],[Birthday 2024]])</f>
        <v>1</v>
      </c>
      <c r="F733" s="98" cm="1">
        <f t="array" ref="F7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33" s="98" t="b">
        <f>tblBdays[[#This Row],[3rdTuesdayInMonth]]=tblBdays[[#This Row],[Birthday 2024]]</f>
        <v>0</v>
      </c>
      <c r="H733" s="284">
        <f>WEEKDAY(tblBdays[[#This Row],[3rdTuesdayInMonth]],2)</f>
        <v>2</v>
      </c>
      <c r="I733" s="289">
        <f>LOOKUP(tblBdays[[#This Row],[Birthday 2024]],tblPeriods[Period])</f>
        <v>45487</v>
      </c>
      <c r="J733" s="316" t="b">
        <f>tblBdays[[#This Row],[Birthday 2024]] &gt;= EOMONTH(tblBdays[[#This Row],[Birthday 2024]],0) - 4</f>
        <v>0</v>
      </c>
      <c r="K733" s="317" t="b">
        <f>DAY(DATE(YEAR(tblBdays[[#This Row],[Birthday 2024]]),MONTH(tblBdays[[#This Row],[Birthday 2024]]) + 6,DAY(tblBdays[[#This Row],[Birthday 2024]]))) = DAY(tblBdays[[#This Row],[Birthday 2024]])</f>
        <v>1</v>
      </c>
    </row>
    <row r="734" spans="2:11" ht="23.25" customHeight="1">
      <c r="B734" s="61" t="s">
        <v>764</v>
      </c>
      <c r="C734" s="98">
        <v>37292</v>
      </c>
      <c r="D734" s="98">
        <f>EDATE(tblBdays[[#This Row],[Birthday]],12 * (2024 - YEAR(tblBdays[[#This Row],[Birthday]])))</f>
        <v>45327</v>
      </c>
      <c r="E734" s="282" t="b">
        <f>ISNUMBER(tblBdays[[#This Row],[Birthday 2024]])</f>
        <v>1</v>
      </c>
      <c r="F734" s="98" cm="1">
        <f t="array" ref="F7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34" s="98" t="b">
        <f>tblBdays[[#This Row],[3rdTuesdayInMonth]]=tblBdays[[#This Row],[Birthday 2024]]</f>
        <v>0</v>
      </c>
      <c r="H734" s="284">
        <f>WEEKDAY(tblBdays[[#This Row],[3rdTuesdayInMonth]],2)</f>
        <v>2</v>
      </c>
      <c r="I734" s="289">
        <f>LOOKUP(tblBdays[[#This Row],[Birthday 2024]],tblPeriods[Period])</f>
        <v>45326</v>
      </c>
      <c r="J734" s="316" t="b">
        <f>tblBdays[[#This Row],[Birthday 2024]] &gt;= EOMONTH(tblBdays[[#This Row],[Birthday 2024]],0) - 4</f>
        <v>0</v>
      </c>
      <c r="K734" s="317" t="b">
        <f>DAY(DATE(YEAR(tblBdays[[#This Row],[Birthday 2024]]),MONTH(tblBdays[[#This Row],[Birthday 2024]]) + 6,DAY(tblBdays[[#This Row],[Birthday 2024]]))) = DAY(tblBdays[[#This Row],[Birthday 2024]])</f>
        <v>1</v>
      </c>
    </row>
    <row r="735" spans="2:11" ht="23.25" customHeight="1">
      <c r="B735" s="61" t="s">
        <v>765</v>
      </c>
      <c r="C735" s="98">
        <v>38041</v>
      </c>
      <c r="D735" s="98">
        <f>EDATE(tblBdays[[#This Row],[Birthday]],12 * (2024 - YEAR(tblBdays[[#This Row],[Birthday]])))</f>
        <v>45346</v>
      </c>
      <c r="E735" s="282" t="b">
        <f>ISNUMBER(tblBdays[[#This Row],[Birthday 2024]])</f>
        <v>1</v>
      </c>
      <c r="F735" s="98" cm="1">
        <f t="array" ref="F7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35" s="98" t="b">
        <f>tblBdays[[#This Row],[3rdTuesdayInMonth]]=tblBdays[[#This Row],[Birthday 2024]]</f>
        <v>0</v>
      </c>
      <c r="H735" s="284">
        <f>WEEKDAY(tblBdays[[#This Row],[3rdTuesdayInMonth]],2)</f>
        <v>2</v>
      </c>
      <c r="I735" s="289">
        <f>LOOKUP(tblBdays[[#This Row],[Birthday 2024]],tblPeriods[Period])</f>
        <v>45340</v>
      </c>
      <c r="J735" s="316" t="b">
        <f>tblBdays[[#This Row],[Birthday 2024]] &gt;= EOMONTH(tblBdays[[#This Row],[Birthday 2024]],0) - 4</f>
        <v>0</v>
      </c>
      <c r="K735" s="317" t="b">
        <f>DAY(DATE(YEAR(tblBdays[[#This Row],[Birthday 2024]]),MONTH(tblBdays[[#This Row],[Birthday 2024]]) + 6,DAY(tblBdays[[#This Row],[Birthday 2024]]))) = DAY(tblBdays[[#This Row],[Birthday 2024]])</f>
        <v>1</v>
      </c>
    </row>
    <row r="736" spans="2:11" ht="23.25" customHeight="1">
      <c r="B736" s="61" t="s">
        <v>766</v>
      </c>
      <c r="C736" s="98">
        <v>37636</v>
      </c>
      <c r="D736" s="98">
        <f>EDATE(tblBdays[[#This Row],[Birthday]],12 * (2024 - YEAR(tblBdays[[#This Row],[Birthday]])))</f>
        <v>45306</v>
      </c>
      <c r="E736" s="282" t="b">
        <f>ISNUMBER(tblBdays[[#This Row],[Birthday 2024]])</f>
        <v>1</v>
      </c>
      <c r="F736" s="98" cm="1">
        <f t="array" ref="F7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36" s="98" t="b">
        <f>tblBdays[[#This Row],[3rdTuesdayInMonth]]=tblBdays[[#This Row],[Birthday 2024]]</f>
        <v>0</v>
      </c>
      <c r="H736" s="284">
        <f>WEEKDAY(tblBdays[[#This Row],[3rdTuesdayInMonth]],2)</f>
        <v>2</v>
      </c>
      <c r="I736" s="289">
        <f>LOOKUP(tblBdays[[#This Row],[Birthday 2024]],tblPeriods[Period])</f>
        <v>45305</v>
      </c>
      <c r="J736" s="316" t="b">
        <f>tblBdays[[#This Row],[Birthday 2024]] &gt;= EOMONTH(tblBdays[[#This Row],[Birthday 2024]],0) - 4</f>
        <v>0</v>
      </c>
      <c r="K736" s="317" t="b">
        <f>DAY(DATE(YEAR(tblBdays[[#This Row],[Birthday 2024]]),MONTH(tblBdays[[#This Row],[Birthday 2024]]) + 6,DAY(tblBdays[[#This Row],[Birthday 2024]]))) = DAY(tblBdays[[#This Row],[Birthday 2024]])</f>
        <v>1</v>
      </c>
    </row>
    <row r="737" spans="2:11" ht="23.25" customHeight="1">
      <c r="B737" s="61" t="s">
        <v>767</v>
      </c>
      <c r="C737" s="98">
        <v>37432</v>
      </c>
      <c r="D737" s="98">
        <f>EDATE(tblBdays[[#This Row],[Birthday]],12 * (2024 - YEAR(tblBdays[[#This Row],[Birthday]])))</f>
        <v>45468</v>
      </c>
      <c r="E737" s="282" t="b">
        <f>ISNUMBER(tblBdays[[#This Row],[Birthday 2024]])</f>
        <v>1</v>
      </c>
      <c r="F737" s="98" cm="1">
        <f t="array" ref="F7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37" s="98" t="b">
        <f>tblBdays[[#This Row],[3rdTuesdayInMonth]]=tblBdays[[#This Row],[Birthday 2024]]</f>
        <v>0</v>
      </c>
      <c r="H737" s="284">
        <f>WEEKDAY(tblBdays[[#This Row],[3rdTuesdayInMonth]],2)</f>
        <v>2</v>
      </c>
      <c r="I737" s="289">
        <f>LOOKUP(tblBdays[[#This Row],[Birthday 2024]],tblPeriods[Period])</f>
        <v>45466</v>
      </c>
      <c r="J737" s="316" t="b">
        <f>tblBdays[[#This Row],[Birthday 2024]] &gt;= EOMONTH(tblBdays[[#This Row],[Birthday 2024]],0) - 4</f>
        <v>0</v>
      </c>
      <c r="K737" s="317" t="b">
        <f>DAY(DATE(YEAR(tblBdays[[#This Row],[Birthday 2024]]),MONTH(tblBdays[[#This Row],[Birthday 2024]]) + 6,DAY(tblBdays[[#This Row],[Birthday 2024]]))) = DAY(tblBdays[[#This Row],[Birthday 2024]])</f>
        <v>1</v>
      </c>
    </row>
    <row r="738" spans="2:11" ht="23.25" customHeight="1">
      <c r="B738" s="61" t="s">
        <v>768</v>
      </c>
      <c r="C738" s="98">
        <v>37459</v>
      </c>
      <c r="D738" s="98">
        <f>EDATE(tblBdays[[#This Row],[Birthday]],12 * (2024 - YEAR(tblBdays[[#This Row],[Birthday]])))</f>
        <v>45495</v>
      </c>
      <c r="E738" s="282" t="b">
        <f>ISNUMBER(tblBdays[[#This Row],[Birthday 2024]])</f>
        <v>1</v>
      </c>
      <c r="F738" s="98" cm="1">
        <f t="array" ref="F7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38" s="98" t="b">
        <f>tblBdays[[#This Row],[3rdTuesdayInMonth]]=tblBdays[[#This Row],[Birthday 2024]]</f>
        <v>0</v>
      </c>
      <c r="H738" s="284">
        <f>WEEKDAY(tblBdays[[#This Row],[3rdTuesdayInMonth]],2)</f>
        <v>2</v>
      </c>
      <c r="I738" s="289">
        <f>LOOKUP(tblBdays[[#This Row],[Birthday 2024]],tblPeriods[Period])</f>
        <v>45494</v>
      </c>
      <c r="J738" s="316" t="b">
        <f>tblBdays[[#This Row],[Birthday 2024]] &gt;= EOMONTH(tblBdays[[#This Row],[Birthday 2024]],0) - 4</f>
        <v>0</v>
      </c>
      <c r="K738" s="317" t="b">
        <f>DAY(DATE(YEAR(tblBdays[[#This Row],[Birthday 2024]]),MONTH(tblBdays[[#This Row],[Birthday 2024]]) + 6,DAY(tblBdays[[#This Row],[Birthday 2024]]))) = DAY(tblBdays[[#This Row],[Birthday 2024]])</f>
        <v>1</v>
      </c>
    </row>
    <row r="739" spans="2:11" ht="23.25" customHeight="1">
      <c r="B739" s="61" t="s">
        <v>769</v>
      </c>
      <c r="C739" s="98">
        <v>37516</v>
      </c>
      <c r="D739" s="98">
        <f>EDATE(tblBdays[[#This Row],[Birthday]],12 * (2024 - YEAR(tblBdays[[#This Row],[Birthday]])))</f>
        <v>45552</v>
      </c>
      <c r="E739" s="282" t="b">
        <f>ISNUMBER(tblBdays[[#This Row],[Birthday 2024]])</f>
        <v>1</v>
      </c>
      <c r="F739" s="98" cm="1">
        <f t="array" ref="F7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39" s="98" t="b">
        <f>tblBdays[[#This Row],[3rdTuesdayInMonth]]=tblBdays[[#This Row],[Birthday 2024]]</f>
        <v>1</v>
      </c>
      <c r="H739" s="284">
        <f>WEEKDAY(tblBdays[[#This Row],[3rdTuesdayInMonth]],2)</f>
        <v>2</v>
      </c>
      <c r="I739" s="289">
        <f>LOOKUP(tblBdays[[#This Row],[Birthday 2024]],tblPeriods[Period])</f>
        <v>45550</v>
      </c>
      <c r="J739" s="316" t="b">
        <f>tblBdays[[#This Row],[Birthday 2024]] &gt;= EOMONTH(tblBdays[[#This Row],[Birthday 2024]],0) - 4</f>
        <v>0</v>
      </c>
      <c r="K739" s="317" t="b">
        <f>DAY(DATE(YEAR(tblBdays[[#This Row],[Birthday 2024]]),MONTH(tblBdays[[#This Row],[Birthday 2024]]) + 6,DAY(tblBdays[[#This Row],[Birthday 2024]]))) = DAY(tblBdays[[#This Row],[Birthday 2024]])</f>
        <v>1</v>
      </c>
    </row>
    <row r="740" spans="2:11" ht="23.25" customHeight="1">
      <c r="B740" s="61" t="s">
        <v>770</v>
      </c>
      <c r="C740" s="98">
        <v>37600</v>
      </c>
      <c r="D740" s="98">
        <f>EDATE(tblBdays[[#This Row],[Birthday]],12 * (2024 - YEAR(tblBdays[[#This Row],[Birthday]])))</f>
        <v>45636</v>
      </c>
      <c r="E740" s="282" t="b">
        <f>ISNUMBER(tblBdays[[#This Row],[Birthday 2024]])</f>
        <v>1</v>
      </c>
      <c r="F740" s="98" cm="1">
        <f t="array" ref="F7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40" s="98" t="b">
        <f>tblBdays[[#This Row],[3rdTuesdayInMonth]]=tblBdays[[#This Row],[Birthday 2024]]</f>
        <v>0</v>
      </c>
      <c r="H740" s="284">
        <f>WEEKDAY(tblBdays[[#This Row],[3rdTuesdayInMonth]],2)</f>
        <v>2</v>
      </c>
      <c r="I740" s="289">
        <f>LOOKUP(tblBdays[[#This Row],[Birthday 2024]],tblPeriods[Period])</f>
        <v>45634</v>
      </c>
      <c r="J740" s="316" t="b">
        <f>tblBdays[[#This Row],[Birthday 2024]] &gt;= EOMONTH(tblBdays[[#This Row],[Birthday 2024]],0) - 4</f>
        <v>0</v>
      </c>
      <c r="K740" s="317" t="b">
        <f>DAY(DATE(YEAR(tblBdays[[#This Row],[Birthday 2024]]),MONTH(tblBdays[[#This Row],[Birthday 2024]]) + 6,DAY(tblBdays[[#This Row],[Birthday 2024]]))) = DAY(tblBdays[[#This Row],[Birthday 2024]])</f>
        <v>1</v>
      </c>
    </row>
    <row r="741" spans="2:11" ht="23.25" customHeight="1">
      <c r="B741" s="61" t="s">
        <v>771</v>
      </c>
      <c r="C741" s="98">
        <v>37774</v>
      </c>
      <c r="D741" s="98">
        <f>EDATE(tblBdays[[#This Row],[Birthday]],12 * (2024 - YEAR(tblBdays[[#This Row],[Birthday]])))</f>
        <v>45445</v>
      </c>
      <c r="E741" s="282" t="b">
        <f>ISNUMBER(tblBdays[[#This Row],[Birthday 2024]])</f>
        <v>1</v>
      </c>
      <c r="F741" s="98" cm="1">
        <f t="array" ref="F7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41" s="98" t="b">
        <f>tblBdays[[#This Row],[3rdTuesdayInMonth]]=tblBdays[[#This Row],[Birthday 2024]]</f>
        <v>0</v>
      </c>
      <c r="H741" s="284">
        <f>WEEKDAY(tblBdays[[#This Row],[3rdTuesdayInMonth]],2)</f>
        <v>2</v>
      </c>
      <c r="I741" s="289">
        <f>LOOKUP(tblBdays[[#This Row],[Birthday 2024]],tblPeriods[Period])</f>
        <v>45445</v>
      </c>
      <c r="J741" s="316" t="b">
        <f>tblBdays[[#This Row],[Birthday 2024]] &gt;= EOMONTH(tblBdays[[#This Row],[Birthday 2024]],0) - 4</f>
        <v>0</v>
      </c>
      <c r="K741" s="317" t="b">
        <f>DAY(DATE(YEAR(tblBdays[[#This Row],[Birthday 2024]]),MONTH(tblBdays[[#This Row],[Birthday 2024]]) + 6,DAY(tblBdays[[#This Row],[Birthday 2024]]))) = DAY(tblBdays[[#This Row],[Birthday 2024]])</f>
        <v>1</v>
      </c>
    </row>
    <row r="742" spans="2:11" ht="23.25" customHeight="1">
      <c r="B742" s="61" t="s">
        <v>772</v>
      </c>
      <c r="C742" s="98">
        <v>38061</v>
      </c>
      <c r="D742" s="98">
        <f>EDATE(tblBdays[[#This Row],[Birthday]],12 * (2024 - YEAR(tblBdays[[#This Row],[Birthday]])))</f>
        <v>45366</v>
      </c>
      <c r="E742" s="282" t="b">
        <f>ISNUMBER(tblBdays[[#This Row],[Birthday 2024]])</f>
        <v>1</v>
      </c>
      <c r="F742" s="98" cm="1">
        <f t="array" ref="F7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742" s="98" t="b">
        <f>tblBdays[[#This Row],[3rdTuesdayInMonth]]=tblBdays[[#This Row],[Birthday 2024]]</f>
        <v>0</v>
      </c>
      <c r="H742" s="284">
        <f>WEEKDAY(tblBdays[[#This Row],[3rdTuesdayInMonth]],2)</f>
        <v>2</v>
      </c>
      <c r="I742" s="289">
        <f>LOOKUP(tblBdays[[#This Row],[Birthday 2024]],tblPeriods[Period])</f>
        <v>45361</v>
      </c>
      <c r="J742" s="316" t="b">
        <f>tblBdays[[#This Row],[Birthday 2024]] &gt;= EOMONTH(tblBdays[[#This Row],[Birthday 2024]],0) - 4</f>
        <v>0</v>
      </c>
      <c r="K742" s="317" t="b">
        <f>DAY(DATE(YEAR(tblBdays[[#This Row],[Birthday 2024]]),MONTH(tblBdays[[#This Row],[Birthday 2024]]) + 6,DAY(tblBdays[[#This Row],[Birthday 2024]]))) = DAY(tblBdays[[#This Row],[Birthday 2024]])</f>
        <v>1</v>
      </c>
    </row>
    <row r="743" spans="2:11" ht="23.25" customHeight="1">
      <c r="B743" s="61" t="s">
        <v>773</v>
      </c>
      <c r="C743" s="98">
        <v>37865</v>
      </c>
      <c r="D743" s="98">
        <f>EDATE(tblBdays[[#This Row],[Birthday]],12 * (2024 - YEAR(tblBdays[[#This Row],[Birthday]])))</f>
        <v>45536</v>
      </c>
      <c r="E743" s="282" t="b">
        <f>ISNUMBER(tblBdays[[#This Row],[Birthday 2024]])</f>
        <v>1</v>
      </c>
      <c r="F743" s="98" cm="1">
        <f t="array" ref="F7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43" s="98" t="b">
        <f>tblBdays[[#This Row],[3rdTuesdayInMonth]]=tblBdays[[#This Row],[Birthday 2024]]</f>
        <v>0</v>
      </c>
      <c r="H743" s="284">
        <f>WEEKDAY(tblBdays[[#This Row],[3rdTuesdayInMonth]],2)</f>
        <v>2</v>
      </c>
      <c r="I743" s="289">
        <f>LOOKUP(tblBdays[[#This Row],[Birthday 2024]],tblPeriods[Period])</f>
        <v>45536</v>
      </c>
      <c r="J743" s="316" t="b">
        <f>tblBdays[[#This Row],[Birthday 2024]] &gt;= EOMONTH(tblBdays[[#This Row],[Birthday 2024]],0) - 4</f>
        <v>0</v>
      </c>
      <c r="K743" s="317" t="b">
        <f>DAY(DATE(YEAR(tblBdays[[#This Row],[Birthday 2024]]),MONTH(tblBdays[[#This Row],[Birthday 2024]]) + 6,DAY(tblBdays[[#This Row],[Birthday 2024]]))) = DAY(tblBdays[[#This Row],[Birthday 2024]])</f>
        <v>1</v>
      </c>
    </row>
    <row r="744" spans="2:11" ht="23.25" customHeight="1">
      <c r="B744" s="61" t="s">
        <v>774</v>
      </c>
      <c r="C744" s="98">
        <v>37123</v>
      </c>
      <c r="D744" s="98">
        <f>EDATE(tblBdays[[#This Row],[Birthday]],12 * (2024 - YEAR(tblBdays[[#This Row],[Birthday]])))</f>
        <v>45524</v>
      </c>
      <c r="E744" s="282" t="b">
        <f>ISNUMBER(tblBdays[[#This Row],[Birthday 2024]])</f>
        <v>1</v>
      </c>
      <c r="F744" s="98" cm="1">
        <f t="array" ref="F7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44" s="98" t="b">
        <f>tblBdays[[#This Row],[3rdTuesdayInMonth]]=tblBdays[[#This Row],[Birthday 2024]]</f>
        <v>1</v>
      </c>
      <c r="H744" s="284">
        <f>WEEKDAY(tblBdays[[#This Row],[3rdTuesdayInMonth]],2)</f>
        <v>2</v>
      </c>
      <c r="I744" s="289">
        <f>LOOKUP(tblBdays[[#This Row],[Birthday 2024]],tblPeriods[Period])</f>
        <v>45522</v>
      </c>
      <c r="J744" s="316" t="b">
        <f>tblBdays[[#This Row],[Birthday 2024]] &gt;= EOMONTH(tblBdays[[#This Row],[Birthday 2024]],0) - 4</f>
        <v>0</v>
      </c>
      <c r="K744" s="317" t="b">
        <f>DAY(DATE(YEAR(tblBdays[[#This Row],[Birthday 2024]]),MONTH(tblBdays[[#This Row],[Birthday 2024]]) + 6,DAY(tblBdays[[#This Row],[Birthday 2024]]))) = DAY(tblBdays[[#This Row],[Birthday 2024]])</f>
        <v>1</v>
      </c>
    </row>
    <row r="745" spans="2:11" ht="23.25" customHeight="1">
      <c r="B745" s="61" t="s">
        <v>775</v>
      </c>
      <c r="C745" s="98">
        <v>37012</v>
      </c>
      <c r="D745" s="98">
        <f>EDATE(tblBdays[[#This Row],[Birthday]],12 * (2024 - YEAR(tblBdays[[#This Row],[Birthday]])))</f>
        <v>45413</v>
      </c>
      <c r="E745" s="282" t="b">
        <f>ISNUMBER(tblBdays[[#This Row],[Birthday 2024]])</f>
        <v>1</v>
      </c>
      <c r="F745" s="98" cm="1">
        <f t="array" ref="F7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45" s="98" t="b">
        <f>tblBdays[[#This Row],[3rdTuesdayInMonth]]=tblBdays[[#This Row],[Birthday 2024]]</f>
        <v>0</v>
      </c>
      <c r="H745" s="284">
        <f>WEEKDAY(tblBdays[[#This Row],[3rdTuesdayInMonth]],2)</f>
        <v>2</v>
      </c>
      <c r="I745" s="289">
        <f>LOOKUP(tblBdays[[#This Row],[Birthday 2024]],tblPeriods[Period])</f>
        <v>45410</v>
      </c>
      <c r="J745" s="316" t="b">
        <f>tblBdays[[#This Row],[Birthday 2024]] &gt;= EOMONTH(tblBdays[[#This Row],[Birthday 2024]],0) - 4</f>
        <v>0</v>
      </c>
      <c r="K745" s="317" t="b">
        <f>DAY(DATE(YEAR(tblBdays[[#This Row],[Birthday 2024]]),MONTH(tblBdays[[#This Row],[Birthday 2024]]) + 6,DAY(tblBdays[[#This Row],[Birthday 2024]]))) = DAY(tblBdays[[#This Row],[Birthday 2024]])</f>
        <v>1</v>
      </c>
    </row>
    <row r="746" spans="2:11" ht="23.25" customHeight="1">
      <c r="B746" s="61" t="s">
        <v>776</v>
      </c>
      <c r="C746" s="98">
        <v>37309</v>
      </c>
      <c r="D746" s="98">
        <f>EDATE(tblBdays[[#This Row],[Birthday]],12 * (2024 - YEAR(tblBdays[[#This Row],[Birthday]])))</f>
        <v>45344</v>
      </c>
      <c r="E746" s="282" t="b">
        <f>ISNUMBER(tblBdays[[#This Row],[Birthday 2024]])</f>
        <v>1</v>
      </c>
      <c r="F746" s="98" cm="1">
        <f t="array" ref="F7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46" s="98" t="b">
        <f>tblBdays[[#This Row],[3rdTuesdayInMonth]]=tblBdays[[#This Row],[Birthday 2024]]</f>
        <v>0</v>
      </c>
      <c r="H746" s="284">
        <f>WEEKDAY(tblBdays[[#This Row],[3rdTuesdayInMonth]],2)</f>
        <v>2</v>
      </c>
      <c r="I746" s="289">
        <f>LOOKUP(tblBdays[[#This Row],[Birthday 2024]],tblPeriods[Period])</f>
        <v>45340</v>
      </c>
      <c r="J746" s="316" t="b">
        <f>tblBdays[[#This Row],[Birthday 2024]] &gt;= EOMONTH(tblBdays[[#This Row],[Birthday 2024]],0) - 4</f>
        <v>0</v>
      </c>
      <c r="K746" s="317" t="b">
        <f>DAY(DATE(YEAR(tblBdays[[#This Row],[Birthday 2024]]),MONTH(tblBdays[[#This Row],[Birthday 2024]]) + 6,DAY(tblBdays[[#This Row],[Birthday 2024]]))) = DAY(tblBdays[[#This Row],[Birthday 2024]])</f>
        <v>1</v>
      </c>
    </row>
    <row r="747" spans="2:11" ht="23.25" customHeight="1">
      <c r="B747" s="61" t="s">
        <v>777</v>
      </c>
      <c r="C747" s="98">
        <v>37795</v>
      </c>
      <c r="D747" s="98">
        <f>EDATE(tblBdays[[#This Row],[Birthday]],12 * (2024 - YEAR(tblBdays[[#This Row],[Birthday]])))</f>
        <v>45466</v>
      </c>
      <c r="E747" s="282" t="b">
        <f>ISNUMBER(tblBdays[[#This Row],[Birthday 2024]])</f>
        <v>1</v>
      </c>
      <c r="F747" s="98" cm="1">
        <f t="array" ref="F7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47" s="98" t="b">
        <f>tblBdays[[#This Row],[3rdTuesdayInMonth]]=tblBdays[[#This Row],[Birthday 2024]]</f>
        <v>0</v>
      </c>
      <c r="H747" s="284">
        <f>WEEKDAY(tblBdays[[#This Row],[3rdTuesdayInMonth]],2)</f>
        <v>2</v>
      </c>
      <c r="I747" s="289">
        <f>LOOKUP(tblBdays[[#This Row],[Birthday 2024]],tblPeriods[Period])</f>
        <v>45466</v>
      </c>
      <c r="J747" s="316" t="b">
        <f>tblBdays[[#This Row],[Birthday 2024]] &gt;= EOMONTH(tblBdays[[#This Row],[Birthday 2024]],0) - 4</f>
        <v>0</v>
      </c>
      <c r="K747" s="317" t="b">
        <f>DAY(DATE(YEAR(tblBdays[[#This Row],[Birthday 2024]]),MONTH(tblBdays[[#This Row],[Birthday 2024]]) + 6,DAY(tblBdays[[#This Row],[Birthday 2024]]))) = DAY(tblBdays[[#This Row],[Birthday 2024]])</f>
        <v>1</v>
      </c>
    </row>
    <row r="748" spans="2:11" ht="23.25" customHeight="1">
      <c r="B748" s="61" t="s">
        <v>778</v>
      </c>
      <c r="C748" s="98">
        <v>36997</v>
      </c>
      <c r="D748" s="98">
        <f>EDATE(tblBdays[[#This Row],[Birthday]],12 * (2024 - YEAR(tblBdays[[#This Row],[Birthday]])))</f>
        <v>45398</v>
      </c>
      <c r="E748" s="282" t="b">
        <f>ISNUMBER(tblBdays[[#This Row],[Birthday 2024]])</f>
        <v>1</v>
      </c>
      <c r="F748" s="98" cm="1">
        <f t="array" ref="F7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48" s="98" t="b">
        <f>tblBdays[[#This Row],[3rdTuesdayInMonth]]=tblBdays[[#This Row],[Birthday 2024]]</f>
        <v>1</v>
      </c>
      <c r="H748" s="284">
        <f>WEEKDAY(tblBdays[[#This Row],[3rdTuesdayInMonth]],2)</f>
        <v>2</v>
      </c>
      <c r="I748" s="289">
        <f>LOOKUP(tblBdays[[#This Row],[Birthday 2024]],tblPeriods[Period])</f>
        <v>45396</v>
      </c>
      <c r="J748" s="316" t="b">
        <f>tblBdays[[#This Row],[Birthday 2024]] &gt;= EOMONTH(tblBdays[[#This Row],[Birthday 2024]],0) - 4</f>
        <v>0</v>
      </c>
      <c r="K748" s="317" t="b">
        <f>DAY(DATE(YEAR(tblBdays[[#This Row],[Birthday 2024]]),MONTH(tblBdays[[#This Row],[Birthday 2024]]) + 6,DAY(tblBdays[[#This Row],[Birthday 2024]]))) = DAY(tblBdays[[#This Row],[Birthday 2024]])</f>
        <v>1</v>
      </c>
    </row>
    <row r="749" spans="2:11" ht="23.25" customHeight="1">
      <c r="B749" s="61" t="s">
        <v>779</v>
      </c>
      <c r="C749" s="98">
        <v>37596</v>
      </c>
      <c r="D749" s="98">
        <f>EDATE(tblBdays[[#This Row],[Birthday]],12 * (2024 - YEAR(tblBdays[[#This Row],[Birthday]])))</f>
        <v>45632</v>
      </c>
      <c r="E749" s="282" t="b">
        <f>ISNUMBER(tblBdays[[#This Row],[Birthday 2024]])</f>
        <v>1</v>
      </c>
      <c r="F749" s="98" cm="1">
        <f t="array" ref="F7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49" s="98" t="b">
        <f>tblBdays[[#This Row],[3rdTuesdayInMonth]]=tblBdays[[#This Row],[Birthday 2024]]</f>
        <v>0</v>
      </c>
      <c r="H749" s="284">
        <f>WEEKDAY(tblBdays[[#This Row],[3rdTuesdayInMonth]],2)</f>
        <v>2</v>
      </c>
      <c r="I749" s="289">
        <f>LOOKUP(tblBdays[[#This Row],[Birthday 2024]],tblPeriods[Period])</f>
        <v>45627</v>
      </c>
      <c r="J749" s="316" t="b">
        <f>tblBdays[[#This Row],[Birthday 2024]] &gt;= EOMONTH(tblBdays[[#This Row],[Birthday 2024]],0) - 4</f>
        <v>0</v>
      </c>
      <c r="K749" s="317" t="b">
        <f>DAY(DATE(YEAR(tblBdays[[#This Row],[Birthday 2024]]),MONTH(tblBdays[[#This Row],[Birthday 2024]]) + 6,DAY(tblBdays[[#This Row],[Birthday 2024]]))) = DAY(tblBdays[[#This Row],[Birthday 2024]])</f>
        <v>1</v>
      </c>
    </row>
    <row r="750" spans="2:11" ht="23.25" customHeight="1">
      <c r="B750" s="61" t="s">
        <v>780</v>
      </c>
      <c r="C750" s="98">
        <v>37973</v>
      </c>
      <c r="D750" s="98">
        <f>EDATE(tblBdays[[#This Row],[Birthday]],12 * (2024 - YEAR(tblBdays[[#This Row],[Birthday]])))</f>
        <v>45644</v>
      </c>
      <c r="E750" s="282" t="b">
        <f>ISNUMBER(tblBdays[[#This Row],[Birthday 2024]])</f>
        <v>1</v>
      </c>
      <c r="F750" s="98" cm="1">
        <f t="array" ref="F7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50" s="98" t="b">
        <f>tblBdays[[#This Row],[3rdTuesdayInMonth]]=tblBdays[[#This Row],[Birthday 2024]]</f>
        <v>0</v>
      </c>
      <c r="H750" s="284">
        <f>WEEKDAY(tblBdays[[#This Row],[3rdTuesdayInMonth]],2)</f>
        <v>2</v>
      </c>
      <c r="I750" s="289">
        <f>LOOKUP(tblBdays[[#This Row],[Birthday 2024]],tblPeriods[Period])</f>
        <v>45641</v>
      </c>
      <c r="J750" s="316" t="b">
        <f>tblBdays[[#This Row],[Birthday 2024]] &gt;= EOMONTH(tblBdays[[#This Row],[Birthday 2024]],0) - 4</f>
        <v>0</v>
      </c>
      <c r="K750" s="317" t="b">
        <f>DAY(DATE(YEAR(tblBdays[[#This Row],[Birthday 2024]]),MONTH(tblBdays[[#This Row],[Birthday 2024]]) + 6,DAY(tblBdays[[#This Row],[Birthday 2024]]))) = DAY(tblBdays[[#This Row],[Birthday 2024]])</f>
        <v>1</v>
      </c>
    </row>
    <row r="751" spans="2:11" ht="23.25" customHeight="1">
      <c r="B751" s="61" t="s">
        <v>781</v>
      </c>
      <c r="C751" s="98">
        <v>37223</v>
      </c>
      <c r="D751" s="98">
        <f>EDATE(tblBdays[[#This Row],[Birthday]],12 * (2024 - YEAR(tblBdays[[#This Row],[Birthday]])))</f>
        <v>45624</v>
      </c>
      <c r="E751" s="282" t="b">
        <f>ISNUMBER(tblBdays[[#This Row],[Birthday 2024]])</f>
        <v>1</v>
      </c>
      <c r="F751" s="98" cm="1">
        <f t="array" ref="F7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751" s="98" t="b">
        <f>tblBdays[[#This Row],[3rdTuesdayInMonth]]=tblBdays[[#This Row],[Birthday 2024]]</f>
        <v>0</v>
      </c>
      <c r="H751" s="284">
        <f>WEEKDAY(tblBdays[[#This Row],[3rdTuesdayInMonth]],2)</f>
        <v>2</v>
      </c>
      <c r="I751" s="289">
        <f>LOOKUP(tblBdays[[#This Row],[Birthday 2024]],tblPeriods[Period])</f>
        <v>45620</v>
      </c>
      <c r="J751" s="316" t="b">
        <f>tblBdays[[#This Row],[Birthday 2024]] &gt;= EOMONTH(tblBdays[[#This Row],[Birthday 2024]],0) - 4</f>
        <v>1</v>
      </c>
      <c r="K751" s="317" t="b">
        <f>DAY(DATE(YEAR(tblBdays[[#This Row],[Birthday 2024]]),MONTH(tblBdays[[#This Row],[Birthday 2024]]) + 6,DAY(tblBdays[[#This Row],[Birthday 2024]]))) = DAY(tblBdays[[#This Row],[Birthday 2024]])</f>
        <v>1</v>
      </c>
    </row>
    <row r="752" spans="2:11" ht="23.25" customHeight="1">
      <c r="B752" s="61" t="s">
        <v>782</v>
      </c>
      <c r="C752" s="98">
        <v>36914</v>
      </c>
      <c r="D752" s="98">
        <f>EDATE(tblBdays[[#This Row],[Birthday]],12 * (2024 - YEAR(tblBdays[[#This Row],[Birthday]])))</f>
        <v>45314</v>
      </c>
      <c r="E752" s="282" t="b">
        <f>ISNUMBER(tblBdays[[#This Row],[Birthday 2024]])</f>
        <v>1</v>
      </c>
      <c r="F752" s="98" cm="1">
        <f t="array" ref="F7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52" s="98" t="b">
        <f>tblBdays[[#This Row],[3rdTuesdayInMonth]]=tblBdays[[#This Row],[Birthday 2024]]</f>
        <v>0</v>
      </c>
      <c r="H752" s="284">
        <f>WEEKDAY(tblBdays[[#This Row],[3rdTuesdayInMonth]],2)</f>
        <v>2</v>
      </c>
      <c r="I752" s="289">
        <f>LOOKUP(tblBdays[[#This Row],[Birthday 2024]],tblPeriods[Period])</f>
        <v>45312</v>
      </c>
      <c r="J752" s="316" t="b">
        <f>tblBdays[[#This Row],[Birthday 2024]] &gt;= EOMONTH(tblBdays[[#This Row],[Birthday 2024]],0) - 4</f>
        <v>0</v>
      </c>
      <c r="K752" s="317" t="b">
        <f>DAY(DATE(YEAR(tblBdays[[#This Row],[Birthday 2024]]),MONTH(tblBdays[[#This Row],[Birthday 2024]]) + 6,DAY(tblBdays[[#This Row],[Birthday 2024]]))) = DAY(tblBdays[[#This Row],[Birthday 2024]])</f>
        <v>1</v>
      </c>
    </row>
    <row r="753" spans="2:11" ht="23.25" customHeight="1">
      <c r="B753" s="61" t="s">
        <v>783</v>
      </c>
      <c r="C753" s="98">
        <v>37242</v>
      </c>
      <c r="D753" s="98">
        <f>EDATE(tblBdays[[#This Row],[Birthday]],12 * (2024 - YEAR(tblBdays[[#This Row],[Birthday]])))</f>
        <v>45643</v>
      </c>
      <c r="E753" s="282" t="b">
        <f>ISNUMBER(tblBdays[[#This Row],[Birthday 2024]])</f>
        <v>1</v>
      </c>
      <c r="F753" s="98" cm="1">
        <f t="array" ref="F7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53" s="98" t="b">
        <f>tblBdays[[#This Row],[3rdTuesdayInMonth]]=tblBdays[[#This Row],[Birthday 2024]]</f>
        <v>1</v>
      </c>
      <c r="H753" s="284">
        <f>WEEKDAY(tblBdays[[#This Row],[3rdTuesdayInMonth]],2)</f>
        <v>2</v>
      </c>
      <c r="I753" s="289">
        <f>LOOKUP(tblBdays[[#This Row],[Birthday 2024]],tblPeriods[Period])</f>
        <v>45641</v>
      </c>
      <c r="J753" s="316" t="b">
        <f>tblBdays[[#This Row],[Birthday 2024]] &gt;= EOMONTH(tblBdays[[#This Row],[Birthday 2024]],0) - 4</f>
        <v>0</v>
      </c>
      <c r="K753" s="317" t="b">
        <f>DAY(DATE(YEAR(tblBdays[[#This Row],[Birthday 2024]]),MONTH(tblBdays[[#This Row],[Birthday 2024]]) + 6,DAY(tblBdays[[#This Row],[Birthday 2024]]))) = DAY(tblBdays[[#This Row],[Birthday 2024]])</f>
        <v>1</v>
      </c>
    </row>
    <row r="754" spans="2:11" ht="23.25" customHeight="1">
      <c r="B754" s="61" t="s">
        <v>784</v>
      </c>
      <c r="C754" s="98">
        <v>38042</v>
      </c>
      <c r="D754" s="98">
        <f>EDATE(tblBdays[[#This Row],[Birthday]],12 * (2024 - YEAR(tblBdays[[#This Row],[Birthday]])))</f>
        <v>45347</v>
      </c>
      <c r="E754" s="282" t="b">
        <f>ISNUMBER(tblBdays[[#This Row],[Birthday 2024]])</f>
        <v>1</v>
      </c>
      <c r="F754" s="98" cm="1">
        <f t="array" ref="F7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54" s="98" t="b">
        <f>tblBdays[[#This Row],[3rdTuesdayInMonth]]=tblBdays[[#This Row],[Birthday 2024]]</f>
        <v>0</v>
      </c>
      <c r="H754" s="284">
        <f>WEEKDAY(tblBdays[[#This Row],[3rdTuesdayInMonth]],2)</f>
        <v>2</v>
      </c>
      <c r="I754" s="289">
        <f>LOOKUP(tblBdays[[#This Row],[Birthday 2024]],tblPeriods[Period])</f>
        <v>45347</v>
      </c>
      <c r="J754" s="316" t="b">
        <f>tblBdays[[#This Row],[Birthday 2024]] &gt;= EOMONTH(tblBdays[[#This Row],[Birthday 2024]],0) - 4</f>
        <v>1</v>
      </c>
      <c r="K754" s="317" t="b">
        <f>DAY(DATE(YEAR(tblBdays[[#This Row],[Birthday 2024]]),MONTH(tblBdays[[#This Row],[Birthday 2024]]) + 6,DAY(tblBdays[[#This Row],[Birthday 2024]]))) = DAY(tblBdays[[#This Row],[Birthday 2024]])</f>
        <v>1</v>
      </c>
    </row>
    <row r="755" spans="2:11" ht="23.25" customHeight="1">
      <c r="B755" s="61" t="s">
        <v>785</v>
      </c>
      <c r="C755" s="98">
        <v>37842</v>
      </c>
      <c r="D755" s="98">
        <f>EDATE(tblBdays[[#This Row],[Birthday]],12 * (2024 - YEAR(tblBdays[[#This Row],[Birthday]])))</f>
        <v>45513</v>
      </c>
      <c r="E755" s="282" t="b">
        <f>ISNUMBER(tblBdays[[#This Row],[Birthday 2024]])</f>
        <v>1</v>
      </c>
      <c r="F755" s="98" cm="1">
        <f t="array" ref="F7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55" s="98" t="b">
        <f>tblBdays[[#This Row],[3rdTuesdayInMonth]]=tblBdays[[#This Row],[Birthday 2024]]</f>
        <v>0</v>
      </c>
      <c r="H755" s="284">
        <f>WEEKDAY(tblBdays[[#This Row],[3rdTuesdayInMonth]],2)</f>
        <v>2</v>
      </c>
      <c r="I755" s="289">
        <f>LOOKUP(tblBdays[[#This Row],[Birthday 2024]],tblPeriods[Period])</f>
        <v>45508</v>
      </c>
      <c r="J755" s="316" t="b">
        <f>tblBdays[[#This Row],[Birthday 2024]] &gt;= EOMONTH(tblBdays[[#This Row],[Birthday 2024]],0) - 4</f>
        <v>0</v>
      </c>
      <c r="K755" s="317" t="b">
        <f>DAY(DATE(YEAR(tblBdays[[#This Row],[Birthday 2024]]),MONTH(tblBdays[[#This Row],[Birthday 2024]]) + 6,DAY(tblBdays[[#This Row],[Birthday 2024]]))) = DAY(tblBdays[[#This Row],[Birthday 2024]])</f>
        <v>1</v>
      </c>
    </row>
    <row r="756" spans="2:11" ht="23.25" customHeight="1">
      <c r="B756" s="61" t="s">
        <v>786</v>
      </c>
      <c r="C756" s="98">
        <v>37294</v>
      </c>
      <c r="D756" s="98">
        <f>EDATE(tblBdays[[#This Row],[Birthday]],12 * (2024 - YEAR(tblBdays[[#This Row],[Birthday]])))</f>
        <v>45329</v>
      </c>
      <c r="E756" s="282" t="b">
        <f>ISNUMBER(tblBdays[[#This Row],[Birthday 2024]])</f>
        <v>1</v>
      </c>
      <c r="F756" s="98" cm="1">
        <f t="array" ref="F7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56" s="98" t="b">
        <f>tblBdays[[#This Row],[3rdTuesdayInMonth]]=tblBdays[[#This Row],[Birthday 2024]]</f>
        <v>0</v>
      </c>
      <c r="H756" s="284">
        <f>WEEKDAY(tblBdays[[#This Row],[3rdTuesdayInMonth]],2)</f>
        <v>2</v>
      </c>
      <c r="I756" s="289">
        <f>LOOKUP(tblBdays[[#This Row],[Birthday 2024]],tblPeriods[Period])</f>
        <v>45326</v>
      </c>
      <c r="J756" s="316" t="b">
        <f>tblBdays[[#This Row],[Birthday 2024]] &gt;= EOMONTH(tblBdays[[#This Row],[Birthday 2024]],0) - 4</f>
        <v>0</v>
      </c>
      <c r="K756" s="317" t="b">
        <f>DAY(DATE(YEAR(tblBdays[[#This Row],[Birthday 2024]]),MONTH(tblBdays[[#This Row],[Birthday 2024]]) + 6,DAY(tblBdays[[#This Row],[Birthday 2024]]))) = DAY(tblBdays[[#This Row],[Birthday 2024]])</f>
        <v>1</v>
      </c>
    </row>
    <row r="757" spans="2:11" ht="23.25" customHeight="1">
      <c r="B757" s="61" t="s">
        <v>787</v>
      </c>
      <c r="C757" s="98">
        <v>36934</v>
      </c>
      <c r="D757" s="98">
        <f>EDATE(tblBdays[[#This Row],[Birthday]],12 * (2024 - YEAR(tblBdays[[#This Row],[Birthday]])))</f>
        <v>45334</v>
      </c>
      <c r="E757" s="282" t="b">
        <f>ISNUMBER(tblBdays[[#This Row],[Birthday 2024]])</f>
        <v>1</v>
      </c>
      <c r="F757" s="98" cm="1">
        <f t="array" ref="F7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757" s="98" t="b">
        <f>tblBdays[[#This Row],[3rdTuesdayInMonth]]=tblBdays[[#This Row],[Birthday 2024]]</f>
        <v>0</v>
      </c>
      <c r="H757" s="284">
        <f>WEEKDAY(tblBdays[[#This Row],[3rdTuesdayInMonth]],2)</f>
        <v>2</v>
      </c>
      <c r="I757" s="289">
        <f>LOOKUP(tblBdays[[#This Row],[Birthday 2024]],tblPeriods[Period])</f>
        <v>45333</v>
      </c>
      <c r="J757" s="316" t="b">
        <f>tblBdays[[#This Row],[Birthday 2024]] &gt;= EOMONTH(tblBdays[[#This Row],[Birthday 2024]],0) - 4</f>
        <v>0</v>
      </c>
      <c r="K757" s="317" t="b">
        <f>DAY(DATE(YEAR(tblBdays[[#This Row],[Birthday 2024]]),MONTH(tblBdays[[#This Row],[Birthday 2024]]) + 6,DAY(tblBdays[[#This Row],[Birthday 2024]]))) = DAY(tblBdays[[#This Row],[Birthday 2024]])</f>
        <v>1</v>
      </c>
    </row>
    <row r="758" spans="2:11" ht="23.25" customHeight="1">
      <c r="B758" s="61" t="s">
        <v>788</v>
      </c>
      <c r="C758" s="98">
        <v>37031</v>
      </c>
      <c r="D758" s="98">
        <f>EDATE(tblBdays[[#This Row],[Birthday]],12 * (2024 - YEAR(tblBdays[[#This Row],[Birthday]])))</f>
        <v>45432</v>
      </c>
      <c r="E758" s="282" t="b">
        <f>ISNUMBER(tblBdays[[#This Row],[Birthday 2024]])</f>
        <v>1</v>
      </c>
      <c r="F758" s="98" cm="1">
        <f t="array" ref="F7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58" s="98" t="b">
        <f>tblBdays[[#This Row],[3rdTuesdayInMonth]]=tblBdays[[#This Row],[Birthday 2024]]</f>
        <v>0</v>
      </c>
      <c r="H758" s="284">
        <f>WEEKDAY(tblBdays[[#This Row],[3rdTuesdayInMonth]],2)</f>
        <v>2</v>
      </c>
      <c r="I758" s="289">
        <f>LOOKUP(tblBdays[[#This Row],[Birthday 2024]],tblPeriods[Period])</f>
        <v>45431</v>
      </c>
      <c r="J758" s="316" t="b">
        <f>tblBdays[[#This Row],[Birthday 2024]] &gt;= EOMONTH(tblBdays[[#This Row],[Birthday 2024]],0) - 4</f>
        <v>0</v>
      </c>
      <c r="K758" s="317" t="b">
        <f>DAY(DATE(YEAR(tblBdays[[#This Row],[Birthday 2024]]),MONTH(tblBdays[[#This Row],[Birthday 2024]]) + 6,DAY(tblBdays[[#This Row],[Birthday 2024]]))) = DAY(tblBdays[[#This Row],[Birthday 2024]])</f>
        <v>1</v>
      </c>
    </row>
    <row r="759" spans="2:11" ht="23.25" customHeight="1">
      <c r="B759" s="61" t="s">
        <v>789</v>
      </c>
      <c r="C759" s="98">
        <v>37396</v>
      </c>
      <c r="D759" s="98">
        <f>EDATE(tblBdays[[#This Row],[Birthday]],12 * (2024 - YEAR(tblBdays[[#This Row],[Birthday]])))</f>
        <v>45432</v>
      </c>
      <c r="E759" s="282" t="b">
        <f>ISNUMBER(tblBdays[[#This Row],[Birthday 2024]])</f>
        <v>1</v>
      </c>
      <c r="F759" s="98" cm="1">
        <f t="array" ref="F7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59" s="98" t="b">
        <f>tblBdays[[#This Row],[3rdTuesdayInMonth]]=tblBdays[[#This Row],[Birthday 2024]]</f>
        <v>0</v>
      </c>
      <c r="H759" s="284">
        <f>WEEKDAY(tblBdays[[#This Row],[3rdTuesdayInMonth]],2)</f>
        <v>2</v>
      </c>
      <c r="I759" s="289">
        <f>LOOKUP(tblBdays[[#This Row],[Birthday 2024]],tblPeriods[Period])</f>
        <v>45431</v>
      </c>
      <c r="J759" s="316" t="b">
        <f>tblBdays[[#This Row],[Birthday 2024]] &gt;= EOMONTH(tblBdays[[#This Row],[Birthday 2024]],0) - 4</f>
        <v>0</v>
      </c>
      <c r="K759" s="317" t="b">
        <f>DAY(DATE(YEAR(tblBdays[[#This Row],[Birthday 2024]]),MONTH(tblBdays[[#This Row],[Birthday 2024]]) + 6,DAY(tblBdays[[#This Row],[Birthday 2024]]))) = DAY(tblBdays[[#This Row],[Birthday 2024]])</f>
        <v>1</v>
      </c>
    </row>
    <row r="760" spans="2:11" ht="23.25" customHeight="1">
      <c r="B760" s="61" t="s">
        <v>790</v>
      </c>
      <c r="C760" s="98">
        <v>37485</v>
      </c>
      <c r="D760" s="98">
        <f>EDATE(tblBdays[[#This Row],[Birthday]],12 * (2024 - YEAR(tblBdays[[#This Row],[Birthday]])))</f>
        <v>45521</v>
      </c>
      <c r="E760" s="282" t="b">
        <f>ISNUMBER(tblBdays[[#This Row],[Birthday 2024]])</f>
        <v>1</v>
      </c>
      <c r="F760" s="98" cm="1">
        <f t="array" ref="F7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60" s="98" t="b">
        <f>tblBdays[[#This Row],[3rdTuesdayInMonth]]=tblBdays[[#This Row],[Birthday 2024]]</f>
        <v>0</v>
      </c>
      <c r="H760" s="284">
        <f>WEEKDAY(tblBdays[[#This Row],[3rdTuesdayInMonth]],2)</f>
        <v>2</v>
      </c>
      <c r="I760" s="289">
        <f>LOOKUP(tblBdays[[#This Row],[Birthday 2024]],tblPeriods[Period])</f>
        <v>45515</v>
      </c>
      <c r="J760" s="316" t="b">
        <f>tblBdays[[#This Row],[Birthday 2024]] &gt;= EOMONTH(tblBdays[[#This Row],[Birthday 2024]],0) - 4</f>
        <v>0</v>
      </c>
      <c r="K760" s="317" t="b">
        <f>DAY(DATE(YEAR(tblBdays[[#This Row],[Birthday 2024]]),MONTH(tblBdays[[#This Row],[Birthday 2024]]) + 6,DAY(tblBdays[[#This Row],[Birthday 2024]]))) = DAY(tblBdays[[#This Row],[Birthday 2024]])</f>
        <v>1</v>
      </c>
    </row>
    <row r="761" spans="2:11" ht="23.25" customHeight="1">
      <c r="B761" s="61" t="s">
        <v>791</v>
      </c>
      <c r="C761" s="98">
        <v>37610</v>
      </c>
      <c r="D761" s="98">
        <f>EDATE(tblBdays[[#This Row],[Birthday]],12 * (2024 - YEAR(tblBdays[[#This Row],[Birthday]])))</f>
        <v>45646</v>
      </c>
      <c r="E761" s="282" t="b">
        <f>ISNUMBER(tblBdays[[#This Row],[Birthday 2024]])</f>
        <v>1</v>
      </c>
      <c r="F761" s="98" cm="1">
        <f t="array" ref="F7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61" s="98" t="b">
        <f>tblBdays[[#This Row],[3rdTuesdayInMonth]]=tblBdays[[#This Row],[Birthday 2024]]</f>
        <v>0</v>
      </c>
      <c r="H761" s="284">
        <f>WEEKDAY(tblBdays[[#This Row],[3rdTuesdayInMonth]],2)</f>
        <v>2</v>
      </c>
      <c r="I761" s="289">
        <f>LOOKUP(tblBdays[[#This Row],[Birthday 2024]],tblPeriods[Period])</f>
        <v>45641</v>
      </c>
      <c r="J761" s="316" t="b">
        <f>tblBdays[[#This Row],[Birthday 2024]] &gt;= EOMONTH(tblBdays[[#This Row],[Birthday 2024]],0) - 4</f>
        <v>0</v>
      </c>
      <c r="K761" s="317" t="b">
        <f>DAY(DATE(YEAR(tblBdays[[#This Row],[Birthday 2024]]),MONTH(tblBdays[[#This Row],[Birthday 2024]]) + 6,DAY(tblBdays[[#This Row],[Birthday 2024]]))) = DAY(tblBdays[[#This Row],[Birthday 2024]])</f>
        <v>1</v>
      </c>
    </row>
    <row r="762" spans="2:11" ht="23.25" customHeight="1">
      <c r="B762" s="61" t="s">
        <v>792</v>
      </c>
      <c r="C762" s="98">
        <v>37358</v>
      </c>
      <c r="D762" s="98">
        <f>EDATE(tblBdays[[#This Row],[Birthday]],12 * (2024 - YEAR(tblBdays[[#This Row],[Birthday]])))</f>
        <v>45394</v>
      </c>
      <c r="E762" s="282" t="b">
        <f>ISNUMBER(tblBdays[[#This Row],[Birthday 2024]])</f>
        <v>1</v>
      </c>
      <c r="F762" s="98" cm="1">
        <f t="array" ref="F7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62" s="98" t="b">
        <f>tblBdays[[#This Row],[3rdTuesdayInMonth]]=tblBdays[[#This Row],[Birthday 2024]]</f>
        <v>0</v>
      </c>
      <c r="H762" s="284">
        <f>WEEKDAY(tblBdays[[#This Row],[3rdTuesdayInMonth]],2)</f>
        <v>2</v>
      </c>
      <c r="I762" s="289">
        <f>LOOKUP(tblBdays[[#This Row],[Birthday 2024]],tblPeriods[Period])</f>
        <v>45389</v>
      </c>
      <c r="J762" s="316" t="b">
        <f>tblBdays[[#This Row],[Birthday 2024]] &gt;= EOMONTH(tblBdays[[#This Row],[Birthday 2024]],0) - 4</f>
        <v>0</v>
      </c>
      <c r="K762" s="317" t="b">
        <f>DAY(DATE(YEAR(tblBdays[[#This Row],[Birthday 2024]]),MONTH(tblBdays[[#This Row],[Birthday 2024]]) + 6,DAY(tblBdays[[#This Row],[Birthday 2024]]))) = DAY(tblBdays[[#This Row],[Birthday 2024]])</f>
        <v>1</v>
      </c>
    </row>
    <row r="763" spans="2:11" ht="23.25" customHeight="1">
      <c r="B763" s="61" t="s">
        <v>793</v>
      </c>
      <c r="C763" s="98">
        <v>37823</v>
      </c>
      <c r="D763" s="98">
        <f>EDATE(tblBdays[[#This Row],[Birthday]],12 * (2024 - YEAR(tblBdays[[#This Row],[Birthday]])))</f>
        <v>45494</v>
      </c>
      <c r="E763" s="282" t="b">
        <f>ISNUMBER(tblBdays[[#This Row],[Birthday 2024]])</f>
        <v>1</v>
      </c>
      <c r="F763" s="98" cm="1">
        <f t="array" ref="F7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63" s="98" t="b">
        <f>tblBdays[[#This Row],[3rdTuesdayInMonth]]=tblBdays[[#This Row],[Birthday 2024]]</f>
        <v>0</v>
      </c>
      <c r="H763" s="284">
        <f>WEEKDAY(tblBdays[[#This Row],[3rdTuesdayInMonth]],2)</f>
        <v>2</v>
      </c>
      <c r="I763" s="289">
        <f>LOOKUP(tblBdays[[#This Row],[Birthday 2024]],tblPeriods[Period])</f>
        <v>45494</v>
      </c>
      <c r="J763" s="316" t="b">
        <f>tblBdays[[#This Row],[Birthday 2024]] &gt;= EOMONTH(tblBdays[[#This Row],[Birthday 2024]],0) - 4</f>
        <v>0</v>
      </c>
      <c r="K763" s="317" t="b">
        <f>DAY(DATE(YEAR(tblBdays[[#This Row],[Birthday 2024]]),MONTH(tblBdays[[#This Row],[Birthday 2024]]) + 6,DAY(tblBdays[[#This Row],[Birthday 2024]]))) = DAY(tblBdays[[#This Row],[Birthday 2024]])</f>
        <v>1</v>
      </c>
    </row>
    <row r="764" spans="2:11" ht="23.25" customHeight="1">
      <c r="B764" s="61" t="s">
        <v>794</v>
      </c>
      <c r="C764" s="98">
        <v>37967</v>
      </c>
      <c r="D764" s="98">
        <f>EDATE(tblBdays[[#This Row],[Birthday]],12 * (2024 - YEAR(tblBdays[[#This Row],[Birthday]])))</f>
        <v>45638</v>
      </c>
      <c r="E764" s="282" t="b">
        <f>ISNUMBER(tblBdays[[#This Row],[Birthday 2024]])</f>
        <v>1</v>
      </c>
      <c r="F764" s="98" cm="1">
        <f t="array" ref="F7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64" s="98" t="b">
        <f>tblBdays[[#This Row],[3rdTuesdayInMonth]]=tblBdays[[#This Row],[Birthday 2024]]</f>
        <v>0</v>
      </c>
      <c r="H764" s="284">
        <f>WEEKDAY(tblBdays[[#This Row],[3rdTuesdayInMonth]],2)</f>
        <v>2</v>
      </c>
      <c r="I764" s="289">
        <f>LOOKUP(tblBdays[[#This Row],[Birthday 2024]],tblPeriods[Period])</f>
        <v>45634</v>
      </c>
      <c r="J764" s="316" t="b">
        <f>tblBdays[[#This Row],[Birthday 2024]] &gt;= EOMONTH(tblBdays[[#This Row],[Birthday 2024]],0) - 4</f>
        <v>0</v>
      </c>
      <c r="K764" s="317" t="b">
        <f>DAY(DATE(YEAR(tblBdays[[#This Row],[Birthday 2024]]),MONTH(tblBdays[[#This Row],[Birthday 2024]]) + 6,DAY(tblBdays[[#This Row],[Birthday 2024]]))) = DAY(tblBdays[[#This Row],[Birthday 2024]])</f>
        <v>1</v>
      </c>
    </row>
    <row r="765" spans="2:11" ht="23.25" customHeight="1">
      <c r="B765" s="61" t="s">
        <v>795</v>
      </c>
      <c r="C765" s="98">
        <v>37285</v>
      </c>
      <c r="D765" s="98">
        <f>EDATE(tblBdays[[#This Row],[Birthday]],12 * (2024 - YEAR(tblBdays[[#This Row],[Birthday]])))</f>
        <v>45320</v>
      </c>
      <c r="E765" s="282" t="b">
        <f>ISNUMBER(tblBdays[[#This Row],[Birthday 2024]])</f>
        <v>1</v>
      </c>
      <c r="F765" s="98" cm="1">
        <f t="array" ref="F7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65" s="98" t="b">
        <f>tblBdays[[#This Row],[3rdTuesdayInMonth]]=tblBdays[[#This Row],[Birthday 2024]]</f>
        <v>0</v>
      </c>
      <c r="H765" s="284">
        <f>WEEKDAY(tblBdays[[#This Row],[3rdTuesdayInMonth]],2)</f>
        <v>2</v>
      </c>
      <c r="I765" s="289">
        <f>LOOKUP(tblBdays[[#This Row],[Birthday 2024]],tblPeriods[Period])</f>
        <v>45319</v>
      </c>
      <c r="J765" s="316" t="b">
        <f>tblBdays[[#This Row],[Birthday 2024]] &gt;= EOMONTH(tblBdays[[#This Row],[Birthday 2024]],0) - 4</f>
        <v>1</v>
      </c>
      <c r="K765" s="317" t="b">
        <f>DAY(DATE(YEAR(tblBdays[[#This Row],[Birthday 2024]]),MONTH(tblBdays[[#This Row],[Birthday 2024]]) + 6,DAY(tblBdays[[#This Row],[Birthday 2024]]))) = DAY(tblBdays[[#This Row],[Birthday 2024]])</f>
        <v>1</v>
      </c>
    </row>
    <row r="766" spans="2:11" ht="23.25" customHeight="1">
      <c r="B766" s="61" t="s">
        <v>796</v>
      </c>
      <c r="C766" s="98">
        <v>37497</v>
      </c>
      <c r="D766" s="98">
        <f>EDATE(tblBdays[[#This Row],[Birthday]],12 * (2024 - YEAR(tblBdays[[#This Row],[Birthday]])))</f>
        <v>45533</v>
      </c>
      <c r="E766" s="282" t="b">
        <f>ISNUMBER(tblBdays[[#This Row],[Birthday 2024]])</f>
        <v>1</v>
      </c>
      <c r="F766" s="98" cm="1">
        <f t="array" ref="F7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66" s="98" t="b">
        <f>tblBdays[[#This Row],[3rdTuesdayInMonth]]=tblBdays[[#This Row],[Birthday 2024]]</f>
        <v>0</v>
      </c>
      <c r="H766" s="284">
        <f>WEEKDAY(tblBdays[[#This Row],[3rdTuesdayInMonth]],2)</f>
        <v>2</v>
      </c>
      <c r="I766" s="289">
        <f>LOOKUP(tblBdays[[#This Row],[Birthday 2024]],tblPeriods[Period])</f>
        <v>45529</v>
      </c>
      <c r="J766" s="316" t="b">
        <f>tblBdays[[#This Row],[Birthday 2024]] &gt;= EOMONTH(tblBdays[[#This Row],[Birthday 2024]],0) - 4</f>
        <v>1</v>
      </c>
      <c r="K766" s="317" t="b">
        <f>DAY(DATE(YEAR(tblBdays[[#This Row],[Birthday 2024]]),MONTH(tblBdays[[#This Row],[Birthday 2024]]) + 6,DAY(tblBdays[[#This Row],[Birthday 2024]]))) = DAY(tblBdays[[#This Row],[Birthday 2024]])</f>
        <v>0</v>
      </c>
    </row>
    <row r="767" spans="2:11" ht="23.25" customHeight="1">
      <c r="B767" s="61" t="s">
        <v>797</v>
      </c>
      <c r="C767" s="98">
        <v>37890</v>
      </c>
      <c r="D767" s="98">
        <f>EDATE(tblBdays[[#This Row],[Birthday]],12 * (2024 - YEAR(tblBdays[[#This Row],[Birthday]])))</f>
        <v>45561</v>
      </c>
      <c r="E767" s="282" t="b">
        <f>ISNUMBER(tblBdays[[#This Row],[Birthday 2024]])</f>
        <v>1</v>
      </c>
      <c r="F767" s="98" cm="1">
        <f t="array" ref="F7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67" s="98" t="b">
        <f>tblBdays[[#This Row],[3rdTuesdayInMonth]]=tblBdays[[#This Row],[Birthday 2024]]</f>
        <v>0</v>
      </c>
      <c r="H767" s="284">
        <f>WEEKDAY(tblBdays[[#This Row],[3rdTuesdayInMonth]],2)</f>
        <v>2</v>
      </c>
      <c r="I767" s="289">
        <f>LOOKUP(tblBdays[[#This Row],[Birthday 2024]],tblPeriods[Period])</f>
        <v>45557</v>
      </c>
      <c r="J767" s="316" t="b">
        <f>tblBdays[[#This Row],[Birthday 2024]] &gt;= EOMONTH(tblBdays[[#This Row],[Birthday 2024]],0) - 4</f>
        <v>1</v>
      </c>
      <c r="K767" s="317" t="b">
        <f>DAY(DATE(YEAR(tblBdays[[#This Row],[Birthday 2024]]),MONTH(tblBdays[[#This Row],[Birthday 2024]]) + 6,DAY(tblBdays[[#This Row],[Birthday 2024]]))) = DAY(tblBdays[[#This Row],[Birthday 2024]])</f>
        <v>1</v>
      </c>
    </row>
    <row r="768" spans="2:11" ht="23.25" customHeight="1">
      <c r="B768" s="61" t="s">
        <v>798</v>
      </c>
      <c r="C768" s="98">
        <v>37033</v>
      </c>
      <c r="D768" s="98">
        <f>EDATE(tblBdays[[#This Row],[Birthday]],12 * (2024 - YEAR(tblBdays[[#This Row],[Birthday]])))</f>
        <v>45434</v>
      </c>
      <c r="E768" s="282" t="b">
        <f>ISNUMBER(tblBdays[[#This Row],[Birthday 2024]])</f>
        <v>1</v>
      </c>
      <c r="F768" s="98" cm="1">
        <f t="array" ref="F7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768" s="98" t="b">
        <f>tblBdays[[#This Row],[3rdTuesdayInMonth]]=tblBdays[[#This Row],[Birthday 2024]]</f>
        <v>0</v>
      </c>
      <c r="H768" s="284">
        <f>WEEKDAY(tblBdays[[#This Row],[3rdTuesdayInMonth]],2)</f>
        <v>2</v>
      </c>
      <c r="I768" s="289">
        <f>LOOKUP(tblBdays[[#This Row],[Birthday 2024]],tblPeriods[Period])</f>
        <v>45431</v>
      </c>
      <c r="J768" s="316" t="b">
        <f>tblBdays[[#This Row],[Birthday 2024]] &gt;= EOMONTH(tblBdays[[#This Row],[Birthday 2024]],0) - 4</f>
        <v>0</v>
      </c>
      <c r="K768" s="317" t="b">
        <f>DAY(DATE(YEAR(tblBdays[[#This Row],[Birthday 2024]]),MONTH(tblBdays[[#This Row],[Birthday 2024]]) + 6,DAY(tblBdays[[#This Row],[Birthday 2024]]))) = DAY(tblBdays[[#This Row],[Birthday 2024]])</f>
        <v>1</v>
      </c>
    </row>
    <row r="769" spans="2:11" ht="23.25" customHeight="1">
      <c r="B769" s="61" t="s">
        <v>799</v>
      </c>
      <c r="C769" s="98">
        <v>38327</v>
      </c>
      <c r="D769" s="98">
        <f>EDATE(tblBdays[[#This Row],[Birthday]],12 * (2024 - YEAR(tblBdays[[#This Row],[Birthday]])))</f>
        <v>45632</v>
      </c>
      <c r="E769" s="282" t="b">
        <f>ISNUMBER(tblBdays[[#This Row],[Birthday 2024]])</f>
        <v>1</v>
      </c>
      <c r="F769" s="98" cm="1">
        <f t="array" ref="F7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69" s="98" t="b">
        <f>tblBdays[[#This Row],[3rdTuesdayInMonth]]=tblBdays[[#This Row],[Birthday 2024]]</f>
        <v>0</v>
      </c>
      <c r="H769" s="284">
        <f>WEEKDAY(tblBdays[[#This Row],[3rdTuesdayInMonth]],2)</f>
        <v>2</v>
      </c>
      <c r="I769" s="289">
        <f>LOOKUP(tblBdays[[#This Row],[Birthday 2024]],tblPeriods[Period])</f>
        <v>45627</v>
      </c>
      <c r="J769" s="316" t="b">
        <f>tblBdays[[#This Row],[Birthday 2024]] &gt;= EOMONTH(tblBdays[[#This Row],[Birthday 2024]],0) - 4</f>
        <v>0</v>
      </c>
      <c r="K769" s="317" t="b">
        <f>DAY(DATE(YEAR(tblBdays[[#This Row],[Birthday 2024]]),MONTH(tblBdays[[#This Row],[Birthday 2024]]) + 6,DAY(tblBdays[[#This Row],[Birthday 2024]]))) = DAY(tblBdays[[#This Row],[Birthday 2024]])</f>
        <v>1</v>
      </c>
    </row>
    <row r="770" spans="2:11" ht="23.25" customHeight="1">
      <c r="B770" s="61" t="s">
        <v>800</v>
      </c>
      <c r="C770" s="98">
        <v>37007</v>
      </c>
      <c r="D770" s="98">
        <f>EDATE(tblBdays[[#This Row],[Birthday]],12 * (2024 - YEAR(tblBdays[[#This Row],[Birthday]])))</f>
        <v>45408</v>
      </c>
      <c r="E770" s="282" t="b">
        <f>ISNUMBER(tblBdays[[#This Row],[Birthday 2024]])</f>
        <v>1</v>
      </c>
      <c r="F770" s="98" cm="1">
        <f t="array" ref="F7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70" s="98" t="b">
        <f>tblBdays[[#This Row],[3rdTuesdayInMonth]]=tblBdays[[#This Row],[Birthday 2024]]</f>
        <v>0</v>
      </c>
      <c r="H770" s="284">
        <f>WEEKDAY(tblBdays[[#This Row],[3rdTuesdayInMonth]],2)</f>
        <v>2</v>
      </c>
      <c r="I770" s="289">
        <f>LOOKUP(tblBdays[[#This Row],[Birthday 2024]],tblPeriods[Period])</f>
        <v>45403</v>
      </c>
      <c r="J770" s="316" t="b">
        <f>tblBdays[[#This Row],[Birthday 2024]] &gt;= EOMONTH(tblBdays[[#This Row],[Birthday 2024]],0) - 4</f>
        <v>1</v>
      </c>
      <c r="K770" s="317" t="b">
        <f>DAY(DATE(YEAR(tblBdays[[#This Row],[Birthday 2024]]),MONTH(tblBdays[[#This Row],[Birthday 2024]]) + 6,DAY(tblBdays[[#This Row],[Birthday 2024]]))) = DAY(tblBdays[[#This Row],[Birthday 2024]])</f>
        <v>1</v>
      </c>
    </row>
    <row r="771" spans="2:11" ht="23.25" customHeight="1">
      <c r="B771" s="61" t="s">
        <v>801</v>
      </c>
      <c r="C771" s="98">
        <v>38149</v>
      </c>
      <c r="D771" s="98">
        <f>EDATE(tblBdays[[#This Row],[Birthday]],12 * (2024 - YEAR(tblBdays[[#This Row],[Birthday]])))</f>
        <v>45454</v>
      </c>
      <c r="E771" s="282" t="b">
        <f>ISNUMBER(tblBdays[[#This Row],[Birthday 2024]])</f>
        <v>1</v>
      </c>
      <c r="F771" s="98" cm="1">
        <f t="array" ref="F7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71" s="98" t="b">
        <f>tblBdays[[#This Row],[3rdTuesdayInMonth]]=tblBdays[[#This Row],[Birthday 2024]]</f>
        <v>0</v>
      </c>
      <c r="H771" s="284">
        <f>WEEKDAY(tblBdays[[#This Row],[3rdTuesdayInMonth]],2)</f>
        <v>2</v>
      </c>
      <c r="I771" s="289">
        <f>LOOKUP(tblBdays[[#This Row],[Birthday 2024]],tblPeriods[Period])</f>
        <v>45452</v>
      </c>
      <c r="J771" s="316" t="b">
        <f>tblBdays[[#This Row],[Birthday 2024]] &gt;= EOMONTH(tblBdays[[#This Row],[Birthday 2024]],0) - 4</f>
        <v>0</v>
      </c>
      <c r="K771" s="317" t="b">
        <f>DAY(DATE(YEAR(tblBdays[[#This Row],[Birthday 2024]]),MONTH(tblBdays[[#This Row],[Birthday 2024]]) + 6,DAY(tblBdays[[#This Row],[Birthday 2024]]))) = DAY(tblBdays[[#This Row],[Birthday 2024]])</f>
        <v>1</v>
      </c>
    </row>
    <row r="772" spans="2:11" ht="23.25" customHeight="1">
      <c r="B772" s="61" t="s">
        <v>802</v>
      </c>
      <c r="C772" s="98">
        <v>37364</v>
      </c>
      <c r="D772" s="98">
        <f>EDATE(tblBdays[[#This Row],[Birthday]],12 * (2024 - YEAR(tblBdays[[#This Row],[Birthday]])))</f>
        <v>45400</v>
      </c>
      <c r="E772" s="282" t="b">
        <f>ISNUMBER(tblBdays[[#This Row],[Birthday 2024]])</f>
        <v>1</v>
      </c>
      <c r="F772" s="98" cm="1">
        <f t="array" ref="F7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72" s="98" t="b">
        <f>tblBdays[[#This Row],[3rdTuesdayInMonth]]=tblBdays[[#This Row],[Birthday 2024]]</f>
        <v>0</v>
      </c>
      <c r="H772" s="284">
        <f>WEEKDAY(tblBdays[[#This Row],[3rdTuesdayInMonth]],2)</f>
        <v>2</v>
      </c>
      <c r="I772" s="289">
        <f>LOOKUP(tblBdays[[#This Row],[Birthday 2024]],tblPeriods[Period])</f>
        <v>45396</v>
      </c>
      <c r="J772" s="316" t="b">
        <f>tblBdays[[#This Row],[Birthday 2024]] &gt;= EOMONTH(tblBdays[[#This Row],[Birthday 2024]],0) - 4</f>
        <v>0</v>
      </c>
      <c r="K772" s="317" t="b">
        <f>DAY(DATE(YEAR(tblBdays[[#This Row],[Birthday 2024]]),MONTH(tblBdays[[#This Row],[Birthday 2024]]) + 6,DAY(tblBdays[[#This Row],[Birthday 2024]]))) = DAY(tblBdays[[#This Row],[Birthday 2024]])</f>
        <v>1</v>
      </c>
    </row>
    <row r="773" spans="2:11" ht="23.25" customHeight="1">
      <c r="B773" s="61" t="s">
        <v>803</v>
      </c>
      <c r="C773" s="98">
        <v>37697</v>
      </c>
      <c r="D773" s="98">
        <f>EDATE(tblBdays[[#This Row],[Birthday]],12 * (2024 - YEAR(tblBdays[[#This Row],[Birthday]])))</f>
        <v>45368</v>
      </c>
      <c r="E773" s="282" t="b">
        <f>ISNUMBER(tblBdays[[#This Row],[Birthday 2024]])</f>
        <v>1</v>
      </c>
      <c r="F773" s="98" cm="1">
        <f t="array" ref="F7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773" s="98" t="b">
        <f>tblBdays[[#This Row],[3rdTuesdayInMonth]]=tblBdays[[#This Row],[Birthday 2024]]</f>
        <v>0</v>
      </c>
      <c r="H773" s="284">
        <f>WEEKDAY(tblBdays[[#This Row],[3rdTuesdayInMonth]],2)</f>
        <v>2</v>
      </c>
      <c r="I773" s="289">
        <f>LOOKUP(tblBdays[[#This Row],[Birthday 2024]],tblPeriods[Period])</f>
        <v>45368</v>
      </c>
      <c r="J773" s="316" t="b">
        <f>tblBdays[[#This Row],[Birthday 2024]] &gt;= EOMONTH(tblBdays[[#This Row],[Birthday 2024]],0) - 4</f>
        <v>0</v>
      </c>
      <c r="K773" s="317" t="b">
        <f>DAY(DATE(YEAR(tblBdays[[#This Row],[Birthday 2024]]),MONTH(tblBdays[[#This Row],[Birthday 2024]]) + 6,DAY(tblBdays[[#This Row],[Birthday 2024]]))) = DAY(tblBdays[[#This Row],[Birthday 2024]])</f>
        <v>1</v>
      </c>
    </row>
    <row r="774" spans="2:11" ht="23.25" customHeight="1">
      <c r="B774" s="61" t="s">
        <v>804</v>
      </c>
      <c r="C774" s="98">
        <v>37172</v>
      </c>
      <c r="D774" s="98">
        <f>EDATE(tblBdays[[#This Row],[Birthday]],12 * (2024 - YEAR(tblBdays[[#This Row],[Birthday]])))</f>
        <v>45573</v>
      </c>
      <c r="E774" s="282" t="b">
        <f>ISNUMBER(tblBdays[[#This Row],[Birthday 2024]])</f>
        <v>1</v>
      </c>
      <c r="F774" s="98" cm="1">
        <f t="array" ref="F7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774" s="98" t="b">
        <f>tblBdays[[#This Row],[3rdTuesdayInMonth]]=tblBdays[[#This Row],[Birthday 2024]]</f>
        <v>0</v>
      </c>
      <c r="H774" s="284">
        <f>WEEKDAY(tblBdays[[#This Row],[3rdTuesdayInMonth]],2)</f>
        <v>2</v>
      </c>
      <c r="I774" s="289">
        <f>LOOKUP(tblBdays[[#This Row],[Birthday 2024]],tblPeriods[Period])</f>
        <v>45571</v>
      </c>
      <c r="J774" s="316" t="b">
        <f>tblBdays[[#This Row],[Birthday 2024]] &gt;= EOMONTH(tblBdays[[#This Row],[Birthday 2024]],0) - 4</f>
        <v>0</v>
      </c>
      <c r="K774" s="317" t="b">
        <f>DAY(DATE(YEAR(tblBdays[[#This Row],[Birthday 2024]]),MONTH(tblBdays[[#This Row],[Birthday 2024]]) + 6,DAY(tblBdays[[#This Row],[Birthday 2024]]))) = DAY(tblBdays[[#This Row],[Birthday 2024]])</f>
        <v>1</v>
      </c>
    </row>
    <row r="775" spans="2:11" ht="23.25" customHeight="1">
      <c r="B775" s="61" t="s">
        <v>805</v>
      </c>
      <c r="C775" s="98">
        <v>38102</v>
      </c>
      <c r="D775" s="98">
        <f>EDATE(tblBdays[[#This Row],[Birthday]],12 * (2024 - YEAR(tblBdays[[#This Row],[Birthday]])))</f>
        <v>45407</v>
      </c>
      <c r="E775" s="282" t="b">
        <f>ISNUMBER(tblBdays[[#This Row],[Birthday 2024]])</f>
        <v>1</v>
      </c>
      <c r="F775" s="98" cm="1">
        <f t="array" ref="F7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75" s="98" t="b">
        <f>tblBdays[[#This Row],[3rdTuesdayInMonth]]=tblBdays[[#This Row],[Birthday 2024]]</f>
        <v>0</v>
      </c>
      <c r="H775" s="284">
        <f>WEEKDAY(tblBdays[[#This Row],[3rdTuesdayInMonth]],2)</f>
        <v>2</v>
      </c>
      <c r="I775" s="289">
        <f>LOOKUP(tblBdays[[#This Row],[Birthday 2024]],tblPeriods[Period])</f>
        <v>45403</v>
      </c>
      <c r="J775" s="316" t="b">
        <f>tblBdays[[#This Row],[Birthday 2024]] &gt;= EOMONTH(tblBdays[[#This Row],[Birthday 2024]],0) - 4</f>
        <v>0</v>
      </c>
      <c r="K775" s="317" t="b">
        <f>DAY(DATE(YEAR(tblBdays[[#This Row],[Birthday 2024]]),MONTH(tblBdays[[#This Row],[Birthday 2024]]) + 6,DAY(tblBdays[[#This Row],[Birthday 2024]]))) = DAY(tblBdays[[#This Row],[Birthday 2024]])</f>
        <v>1</v>
      </c>
    </row>
    <row r="776" spans="2:11" ht="23.25" customHeight="1">
      <c r="B776" s="61" t="s">
        <v>806</v>
      </c>
      <c r="C776" s="98">
        <v>37287</v>
      </c>
      <c r="D776" s="98">
        <f>EDATE(tblBdays[[#This Row],[Birthday]],12 * (2024 - YEAR(tblBdays[[#This Row],[Birthday]])))</f>
        <v>45322</v>
      </c>
      <c r="E776" s="282" t="b">
        <f>ISNUMBER(tblBdays[[#This Row],[Birthday 2024]])</f>
        <v>1</v>
      </c>
      <c r="F776" s="98" cm="1">
        <f t="array" ref="F7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76" s="98" t="b">
        <f>tblBdays[[#This Row],[3rdTuesdayInMonth]]=tblBdays[[#This Row],[Birthday 2024]]</f>
        <v>0</v>
      </c>
      <c r="H776" s="284">
        <f>WEEKDAY(tblBdays[[#This Row],[3rdTuesdayInMonth]],2)</f>
        <v>2</v>
      </c>
      <c r="I776" s="289">
        <f>LOOKUP(tblBdays[[#This Row],[Birthday 2024]],tblPeriods[Period])</f>
        <v>45319</v>
      </c>
      <c r="J776" s="316" t="b">
        <f>tblBdays[[#This Row],[Birthday 2024]] &gt;= EOMONTH(tblBdays[[#This Row],[Birthday 2024]],0) - 4</f>
        <v>1</v>
      </c>
      <c r="K776" s="317" t="b">
        <f>DAY(DATE(YEAR(tblBdays[[#This Row],[Birthday 2024]]),MONTH(tblBdays[[#This Row],[Birthday 2024]]) + 6,DAY(tblBdays[[#This Row],[Birthday 2024]]))) = DAY(tblBdays[[#This Row],[Birthday 2024]])</f>
        <v>1</v>
      </c>
    </row>
    <row r="777" spans="2:11" ht="23.25" customHeight="1">
      <c r="B777" s="61" t="s">
        <v>807</v>
      </c>
      <c r="C777" s="98">
        <v>38241</v>
      </c>
      <c r="D777" s="98">
        <f>EDATE(tblBdays[[#This Row],[Birthday]],12 * (2024 - YEAR(tblBdays[[#This Row],[Birthday]])))</f>
        <v>45546</v>
      </c>
      <c r="E777" s="282" t="b">
        <f>ISNUMBER(tblBdays[[#This Row],[Birthday 2024]])</f>
        <v>1</v>
      </c>
      <c r="F777" s="98" cm="1">
        <f t="array" ref="F7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77" s="98" t="b">
        <f>tblBdays[[#This Row],[3rdTuesdayInMonth]]=tblBdays[[#This Row],[Birthday 2024]]</f>
        <v>0</v>
      </c>
      <c r="H777" s="284">
        <f>WEEKDAY(tblBdays[[#This Row],[3rdTuesdayInMonth]],2)</f>
        <v>2</v>
      </c>
      <c r="I777" s="289">
        <f>LOOKUP(tblBdays[[#This Row],[Birthday 2024]],tblPeriods[Period])</f>
        <v>45543</v>
      </c>
      <c r="J777" s="316" t="b">
        <f>tblBdays[[#This Row],[Birthday 2024]] &gt;= EOMONTH(tblBdays[[#This Row],[Birthday 2024]],0) - 4</f>
        <v>0</v>
      </c>
      <c r="K777" s="317" t="b">
        <f>DAY(DATE(YEAR(tblBdays[[#This Row],[Birthday 2024]]),MONTH(tblBdays[[#This Row],[Birthday 2024]]) + 6,DAY(tblBdays[[#This Row],[Birthday 2024]]))) = DAY(tblBdays[[#This Row],[Birthday 2024]])</f>
        <v>1</v>
      </c>
    </row>
    <row r="778" spans="2:11" ht="23.25" customHeight="1">
      <c r="B778" s="61" t="s">
        <v>808</v>
      </c>
      <c r="C778" s="98">
        <v>37805</v>
      </c>
      <c r="D778" s="98">
        <f>EDATE(tblBdays[[#This Row],[Birthday]],12 * (2024 - YEAR(tblBdays[[#This Row],[Birthday]])))</f>
        <v>45476</v>
      </c>
      <c r="E778" s="282" t="b">
        <f>ISNUMBER(tblBdays[[#This Row],[Birthday 2024]])</f>
        <v>1</v>
      </c>
      <c r="F778" s="98" cm="1">
        <f t="array" ref="F7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78" s="98" t="b">
        <f>tblBdays[[#This Row],[3rdTuesdayInMonth]]=tblBdays[[#This Row],[Birthday 2024]]</f>
        <v>0</v>
      </c>
      <c r="H778" s="284">
        <f>WEEKDAY(tblBdays[[#This Row],[3rdTuesdayInMonth]],2)</f>
        <v>2</v>
      </c>
      <c r="I778" s="289">
        <f>LOOKUP(tblBdays[[#This Row],[Birthday 2024]],tblPeriods[Period])</f>
        <v>45473</v>
      </c>
      <c r="J778" s="316" t="b">
        <f>tblBdays[[#This Row],[Birthday 2024]] &gt;= EOMONTH(tblBdays[[#This Row],[Birthday 2024]],0) - 4</f>
        <v>0</v>
      </c>
      <c r="K778" s="317" t="b">
        <f>DAY(DATE(YEAR(tblBdays[[#This Row],[Birthday 2024]]),MONTH(tblBdays[[#This Row],[Birthday 2024]]) + 6,DAY(tblBdays[[#This Row],[Birthday 2024]]))) = DAY(tblBdays[[#This Row],[Birthday 2024]])</f>
        <v>1</v>
      </c>
    </row>
    <row r="779" spans="2:11" ht="23.25" customHeight="1">
      <c r="B779" s="61" t="s">
        <v>809</v>
      </c>
      <c r="C779" s="98">
        <v>37513</v>
      </c>
      <c r="D779" s="98">
        <f>EDATE(tblBdays[[#This Row],[Birthday]],12 * (2024 - YEAR(tblBdays[[#This Row],[Birthday]])))</f>
        <v>45549</v>
      </c>
      <c r="E779" s="282" t="b">
        <f>ISNUMBER(tblBdays[[#This Row],[Birthday 2024]])</f>
        <v>1</v>
      </c>
      <c r="F779" s="98" cm="1">
        <f t="array" ref="F7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79" s="98" t="b">
        <f>tblBdays[[#This Row],[3rdTuesdayInMonth]]=tblBdays[[#This Row],[Birthday 2024]]</f>
        <v>0</v>
      </c>
      <c r="H779" s="284">
        <f>WEEKDAY(tblBdays[[#This Row],[3rdTuesdayInMonth]],2)</f>
        <v>2</v>
      </c>
      <c r="I779" s="289">
        <f>LOOKUP(tblBdays[[#This Row],[Birthday 2024]],tblPeriods[Period])</f>
        <v>45543</v>
      </c>
      <c r="J779" s="316" t="b">
        <f>tblBdays[[#This Row],[Birthday 2024]] &gt;= EOMONTH(tblBdays[[#This Row],[Birthday 2024]],0) - 4</f>
        <v>0</v>
      </c>
      <c r="K779" s="317" t="b">
        <f>DAY(DATE(YEAR(tblBdays[[#This Row],[Birthday 2024]]),MONTH(tblBdays[[#This Row],[Birthday 2024]]) + 6,DAY(tblBdays[[#This Row],[Birthday 2024]]))) = DAY(tblBdays[[#This Row],[Birthday 2024]])</f>
        <v>1</v>
      </c>
    </row>
    <row r="780" spans="2:11" ht="23.25" customHeight="1">
      <c r="B780" s="61" t="s">
        <v>810</v>
      </c>
      <c r="C780" s="98">
        <v>37282</v>
      </c>
      <c r="D780" s="98">
        <f>EDATE(tblBdays[[#This Row],[Birthday]],12 * (2024 - YEAR(tblBdays[[#This Row],[Birthday]])))</f>
        <v>45317</v>
      </c>
      <c r="E780" s="282" t="b">
        <f>ISNUMBER(tblBdays[[#This Row],[Birthday 2024]])</f>
        <v>1</v>
      </c>
      <c r="F780" s="98" cm="1">
        <f t="array" ref="F7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780" s="98" t="b">
        <f>tblBdays[[#This Row],[3rdTuesdayInMonth]]=tblBdays[[#This Row],[Birthday 2024]]</f>
        <v>0</v>
      </c>
      <c r="H780" s="284">
        <f>WEEKDAY(tblBdays[[#This Row],[3rdTuesdayInMonth]],2)</f>
        <v>2</v>
      </c>
      <c r="I780" s="289">
        <f>LOOKUP(tblBdays[[#This Row],[Birthday 2024]],tblPeriods[Period])</f>
        <v>45312</v>
      </c>
      <c r="J780" s="316" t="b">
        <f>tblBdays[[#This Row],[Birthday 2024]] &gt;= EOMONTH(tblBdays[[#This Row],[Birthday 2024]],0) - 4</f>
        <v>0</v>
      </c>
      <c r="K780" s="317" t="b">
        <f>DAY(DATE(YEAR(tblBdays[[#This Row],[Birthday 2024]]),MONTH(tblBdays[[#This Row],[Birthday 2024]]) + 6,DAY(tblBdays[[#This Row],[Birthday 2024]]))) = DAY(tblBdays[[#This Row],[Birthday 2024]])</f>
        <v>1</v>
      </c>
    </row>
    <row r="781" spans="2:11" ht="23.25" customHeight="1">
      <c r="B781" s="61" t="s">
        <v>811</v>
      </c>
      <c r="C781" s="98">
        <v>37529</v>
      </c>
      <c r="D781" s="98">
        <f>EDATE(tblBdays[[#This Row],[Birthday]],12 * (2024 - YEAR(tblBdays[[#This Row],[Birthday]])))</f>
        <v>45565</v>
      </c>
      <c r="E781" s="282" t="b">
        <f>ISNUMBER(tblBdays[[#This Row],[Birthday 2024]])</f>
        <v>1</v>
      </c>
      <c r="F781" s="98" cm="1">
        <f t="array" ref="F7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81" s="98" t="b">
        <f>tblBdays[[#This Row],[3rdTuesdayInMonth]]=tblBdays[[#This Row],[Birthday 2024]]</f>
        <v>0</v>
      </c>
      <c r="H781" s="284">
        <f>WEEKDAY(tblBdays[[#This Row],[3rdTuesdayInMonth]],2)</f>
        <v>2</v>
      </c>
      <c r="I781" s="289">
        <f>LOOKUP(tblBdays[[#This Row],[Birthday 2024]],tblPeriods[Period])</f>
        <v>45564</v>
      </c>
      <c r="J781" s="316" t="b">
        <f>tblBdays[[#This Row],[Birthday 2024]] &gt;= EOMONTH(tblBdays[[#This Row],[Birthday 2024]],0) - 4</f>
        <v>1</v>
      </c>
      <c r="K781" s="317" t="b">
        <f>DAY(DATE(YEAR(tblBdays[[#This Row],[Birthday 2024]]),MONTH(tblBdays[[#This Row],[Birthday 2024]]) + 6,DAY(tblBdays[[#This Row],[Birthday 2024]]))) = DAY(tblBdays[[#This Row],[Birthday 2024]])</f>
        <v>1</v>
      </c>
    </row>
    <row r="782" spans="2:11" ht="23.25" customHeight="1">
      <c r="B782" s="61" t="s">
        <v>812</v>
      </c>
      <c r="C782" s="98">
        <v>37241</v>
      </c>
      <c r="D782" s="98">
        <f>EDATE(tblBdays[[#This Row],[Birthday]],12 * (2024 - YEAR(tblBdays[[#This Row],[Birthday]])))</f>
        <v>45642</v>
      </c>
      <c r="E782" s="282" t="b">
        <f>ISNUMBER(tblBdays[[#This Row],[Birthday 2024]])</f>
        <v>1</v>
      </c>
      <c r="F782" s="98" cm="1">
        <f t="array" ref="F7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82" s="98" t="b">
        <f>tblBdays[[#This Row],[3rdTuesdayInMonth]]=tblBdays[[#This Row],[Birthday 2024]]</f>
        <v>0</v>
      </c>
      <c r="H782" s="284">
        <f>WEEKDAY(tblBdays[[#This Row],[3rdTuesdayInMonth]],2)</f>
        <v>2</v>
      </c>
      <c r="I782" s="289">
        <f>LOOKUP(tblBdays[[#This Row],[Birthday 2024]],tblPeriods[Period])</f>
        <v>45641</v>
      </c>
      <c r="J782" s="316" t="b">
        <f>tblBdays[[#This Row],[Birthday 2024]] &gt;= EOMONTH(tblBdays[[#This Row],[Birthday 2024]],0) - 4</f>
        <v>0</v>
      </c>
      <c r="K782" s="317" t="b">
        <f>DAY(DATE(YEAR(tblBdays[[#This Row],[Birthday 2024]]),MONTH(tblBdays[[#This Row],[Birthday 2024]]) + 6,DAY(tblBdays[[#This Row],[Birthday 2024]]))) = DAY(tblBdays[[#This Row],[Birthday 2024]])</f>
        <v>1</v>
      </c>
    </row>
    <row r="783" spans="2:11" ht="23.25" customHeight="1">
      <c r="B783" s="61" t="s">
        <v>813</v>
      </c>
      <c r="C783" s="98">
        <v>37409</v>
      </c>
      <c r="D783" s="98">
        <f>EDATE(tblBdays[[#This Row],[Birthday]],12 * (2024 - YEAR(tblBdays[[#This Row],[Birthday]])))</f>
        <v>45445</v>
      </c>
      <c r="E783" s="282" t="b">
        <f>ISNUMBER(tblBdays[[#This Row],[Birthday 2024]])</f>
        <v>1</v>
      </c>
      <c r="F783" s="98" cm="1">
        <f t="array" ref="F7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83" s="98" t="b">
        <f>tblBdays[[#This Row],[3rdTuesdayInMonth]]=tblBdays[[#This Row],[Birthday 2024]]</f>
        <v>0</v>
      </c>
      <c r="H783" s="284">
        <f>WEEKDAY(tblBdays[[#This Row],[3rdTuesdayInMonth]],2)</f>
        <v>2</v>
      </c>
      <c r="I783" s="289">
        <f>LOOKUP(tblBdays[[#This Row],[Birthday 2024]],tblPeriods[Period])</f>
        <v>45445</v>
      </c>
      <c r="J783" s="316" t="b">
        <f>tblBdays[[#This Row],[Birthday 2024]] &gt;= EOMONTH(tblBdays[[#This Row],[Birthday 2024]],0) - 4</f>
        <v>0</v>
      </c>
      <c r="K783" s="317" t="b">
        <f>DAY(DATE(YEAR(tblBdays[[#This Row],[Birthday 2024]]),MONTH(tblBdays[[#This Row],[Birthday 2024]]) + 6,DAY(tblBdays[[#This Row],[Birthday 2024]]))) = DAY(tblBdays[[#This Row],[Birthday 2024]])</f>
        <v>1</v>
      </c>
    </row>
    <row r="784" spans="2:11" ht="23.25" customHeight="1">
      <c r="B784" s="61" t="s">
        <v>814</v>
      </c>
      <c r="C784" s="98">
        <v>37723</v>
      </c>
      <c r="D784" s="98">
        <f>EDATE(tblBdays[[#This Row],[Birthday]],12 * (2024 - YEAR(tblBdays[[#This Row],[Birthday]])))</f>
        <v>45394</v>
      </c>
      <c r="E784" s="282" t="b">
        <f>ISNUMBER(tblBdays[[#This Row],[Birthday 2024]])</f>
        <v>1</v>
      </c>
      <c r="F784" s="98" cm="1">
        <f t="array" ref="F7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84" s="98" t="b">
        <f>tblBdays[[#This Row],[3rdTuesdayInMonth]]=tblBdays[[#This Row],[Birthday 2024]]</f>
        <v>0</v>
      </c>
      <c r="H784" s="284">
        <f>WEEKDAY(tblBdays[[#This Row],[3rdTuesdayInMonth]],2)</f>
        <v>2</v>
      </c>
      <c r="I784" s="289">
        <f>LOOKUP(tblBdays[[#This Row],[Birthday 2024]],tblPeriods[Period])</f>
        <v>45389</v>
      </c>
      <c r="J784" s="316" t="b">
        <f>tblBdays[[#This Row],[Birthday 2024]] &gt;= EOMONTH(tblBdays[[#This Row],[Birthday 2024]],0) - 4</f>
        <v>0</v>
      </c>
      <c r="K784" s="317" t="b">
        <f>DAY(DATE(YEAR(tblBdays[[#This Row],[Birthday 2024]]),MONTH(tblBdays[[#This Row],[Birthday 2024]]) + 6,DAY(tblBdays[[#This Row],[Birthday 2024]]))) = DAY(tblBdays[[#This Row],[Birthday 2024]])</f>
        <v>1</v>
      </c>
    </row>
    <row r="785" spans="2:11" ht="23.25" customHeight="1">
      <c r="B785" s="61" t="s">
        <v>815</v>
      </c>
      <c r="C785" s="98">
        <v>37874</v>
      </c>
      <c r="D785" s="98">
        <f>EDATE(tblBdays[[#This Row],[Birthday]],12 * (2024 - YEAR(tblBdays[[#This Row],[Birthday]])))</f>
        <v>45545</v>
      </c>
      <c r="E785" s="282" t="b">
        <f>ISNUMBER(tblBdays[[#This Row],[Birthday 2024]])</f>
        <v>1</v>
      </c>
      <c r="F785" s="98" cm="1">
        <f t="array" ref="F7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85" s="98" t="b">
        <f>tblBdays[[#This Row],[3rdTuesdayInMonth]]=tblBdays[[#This Row],[Birthday 2024]]</f>
        <v>0</v>
      </c>
      <c r="H785" s="284">
        <f>WEEKDAY(tblBdays[[#This Row],[3rdTuesdayInMonth]],2)</f>
        <v>2</v>
      </c>
      <c r="I785" s="289">
        <f>LOOKUP(tblBdays[[#This Row],[Birthday 2024]],tblPeriods[Period])</f>
        <v>45543</v>
      </c>
      <c r="J785" s="316" t="b">
        <f>tblBdays[[#This Row],[Birthday 2024]] &gt;= EOMONTH(tblBdays[[#This Row],[Birthday 2024]],0) - 4</f>
        <v>0</v>
      </c>
      <c r="K785" s="317" t="b">
        <f>DAY(DATE(YEAR(tblBdays[[#This Row],[Birthday 2024]]),MONTH(tblBdays[[#This Row],[Birthday 2024]]) + 6,DAY(tblBdays[[#This Row],[Birthday 2024]]))) = DAY(tblBdays[[#This Row],[Birthday 2024]])</f>
        <v>1</v>
      </c>
    </row>
    <row r="786" spans="2:11" ht="23.25" customHeight="1">
      <c r="B786" s="61" t="s">
        <v>816</v>
      </c>
      <c r="C786" s="98">
        <v>37456</v>
      </c>
      <c r="D786" s="98">
        <f>EDATE(tblBdays[[#This Row],[Birthday]],12 * (2024 - YEAR(tblBdays[[#This Row],[Birthday]])))</f>
        <v>45492</v>
      </c>
      <c r="E786" s="282" t="b">
        <f>ISNUMBER(tblBdays[[#This Row],[Birthday 2024]])</f>
        <v>1</v>
      </c>
      <c r="F786" s="98" cm="1">
        <f t="array" ref="F7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86" s="98" t="b">
        <f>tblBdays[[#This Row],[3rdTuesdayInMonth]]=tblBdays[[#This Row],[Birthday 2024]]</f>
        <v>0</v>
      </c>
      <c r="H786" s="284">
        <f>WEEKDAY(tblBdays[[#This Row],[3rdTuesdayInMonth]],2)</f>
        <v>2</v>
      </c>
      <c r="I786" s="289">
        <f>LOOKUP(tblBdays[[#This Row],[Birthday 2024]],tblPeriods[Period])</f>
        <v>45487</v>
      </c>
      <c r="J786" s="316" t="b">
        <f>tblBdays[[#This Row],[Birthday 2024]] &gt;= EOMONTH(tblBdays[[#This Row],[Birthday 2024]],0) - 4</f>
        <v>0</v>
      </c>
      <c r="K786" s="317" t="b">
        <f>DAY(DATE(YEAR(tblBdays[[#This Row],[Birthday 2024]]),MONTH(tblBdays[[#This Row],[Birthday 2024]]) + 6,DAY(tblBdays[[#This Row],[Birthday 2024]]))) = DAY(tblBdays[[#This Row],[Birthday 2024]])</f>
        <v>1</v>
      </c>
    </row>
    <row r="787" spans="2:11" ht="23.25" customHeight="1">
      <c r="B787" s="61" t="s">
        <v>817</v>
      </c>
      <c r="C787" s="98">
        <v>37719</v>
      </c>
      <c r="D787" s="98">
        <f>EDATE(tblBdays[[#This Row],[Birthday]],12 * (2024 - YEAR(tblBdays[[#This Row],[Birthday]])))</f>
        <v>45390</v>
      </c>
      <c r="E787" s="282" t="b">
        <f>ISNUMBER(tblBdays[[#This Row],[Birthday 2024]])</f>
        <v>1</v>
      </c>
      <c r="F787" s="98" cm="1">
        <f t="array" ref="F7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87" s="98" t="b">
        <f>tblBdays[[#This Row],[3rdTuesdayInMonth]]=tblBdays[[#This Row],[Birthday 2024]]</f>
        <v>0</v>
      </c>
      <c r="H787" s="284">
        <f>WEEKDAY(tblBdays[[#This Row],[3rdTuesdayInMonth]],2)</f>
        <v>2</v>
      </c>
      <c r="I787" s="289">
        <f>LOOKUP(tblBdays[[#This Row],[Birthday 2024]],tblPeriods[Period])</f>
        <v>45389</v>
      </c>
      <c r="J787" s="316" t="b">
        <f>tblBdays[[#This Row],[Birthday 2024]] &gt;= EOMONTH(tblBdays[[#This Row],[Birthday 2024]],0) - 4</f>
        <v>0</v>
      </c>
      <c r="K787" s="317" t="b">
        <f>DAY(DATE(YEAR(tblBdays[[#This Row],[Birthday 2024]]),MONTH(tblBdays[[#This Row],[Birthday 2024]]) + 6,DAY(tblBdays[[#This Row],[Birthday 2024]]))) = DAY(tblBdays[[#This Row],[Birthday 2024]])</f>
        <v>1</v>
      </c>
    </row>
    <row r="788" spans="2:11" ht="23.25" customHeight="1">
      <c r="B788" s="61" t="s">
        <v>818</v>
      </c>
      <c r="C788" s="98">
        <v>37063</v>
      </c>
      <c r="D788" s="98">
        <f>EDATE(tblBdays[[#This Row],[Birthday]],12 * (2024 - YEAR(tblBdays[[#This Row],[Birthday]])))</f>
        <v>45464</v>
      </c>
      <c r="E788" s="282" t="b">
        <f>ISNUMBER(tblBdays[[#This Row],[Birthday 2024]])</f>
        <v>1</v>
      </c>
      <c r="F788" s="98" cm="1">
        <f t="array" ref="F7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88" s="98" t="b">
        <f>tblBdays[[#This Row],[3rdTuesdayInMonth]]=tblBdays[[#This Row],[Birthday 2024]]</f>
        <v>0</v>
      </c>
      <c r="H788" s="284">
        <f>WEEKDAY(tblBdays[[#This Row],[3rdTuesdayInMonth]],2)</f>
        <v>2</v>
      </c>
      <c r="I788" s="289">
        <f>LOOKUP(tblBdays[[#This Row],[Birthday 2024]],tblPeriods[Period])</f>
        <v>45459</v>
      </c>
      <c r="J788" s="316" t="b">
        <f>tblBdays[[#This Row],[Birthday 2024]] &gt;= EOMONTH(tblBdays[[#This Row],[Birthday 2024]],0) - 4</f>
        <v>0</v>
      </c>
      <c r="K788" s="317" t="b">
        <f>DAY(DATE(YEAR(tblBdays[[#This Row],[Birthday 2024]]),MONTH(tblBdays[[#This Row],[Birthday 2024]]) + 6,DAY(tblBdays[[#This Row],[Birthday 2024]]))) = DAY(tblBdays[[#This Row],[Birthday 2024]])</f>
        <v>1</v>
      </c>
    </row>
    <row r="789" spans="2:11" ht="23.25" customHeight="1">
      <c r="B789" s="61" t="s">
        <v>819</v>
      </c>
      <c r="C789" s="98">
        <v>37496</v>
      </c>
      <c r="D789" s="98">
        <f>EDATE(tblBdays[[#This Row],[Birthday]],12 * (2024 - YEAR(tblBdays[[#This Row],[Birthday]])))</f>
        <v>45532</v>
      </c>
      <c r="E789" s="282" t="b">
        <f>ISNUMBER(tblBdays[[#This Row],[Birthday 2024]])</f>
        <v>1</v>
      </c>
      <c r="F789" s="98" cm="1">
        <f t="array" ref="F7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89" s="98" t="b">
        <f>tblBdays[[#This Row],[3rdTuesdayInMonth]]=tblBdays[[#This Row],[Birthday 2024]]</f>
        <v>0</v>
      </c>
      <c r="H789" s="284">
        <f>WEEKDAY(tblBdays[[#This Row],[3rdTuesdayInMonth]],2)</f>
        <v>2</v>
      </c>
      <c r="I789" s="289">
        <f>LOOKUP(tblBdays[[#This Row],[Birthday 2024]],tblPeriods[Period])</f>
        <v>45529</v>
      </c>
      <c r="J789" s="316" t="b">
        <f>tblBdays[[#This Row],[Birthday 2024]] &gt;= EOMONTH(tblBdays[[#This Row],[Birthday 2024]],0) - 4</f>
        <v>1</v>
      </c>
      <c r="K789" s="317" t="b">
        <f>DAY(DATE(YEAR(tblBdays[[#This Row],[Birthday 2024]]),MONTH(tblBdays[[#This Row],[Birthday 2024]]) + 6,DAY(tblBdays[[#This Row],[Birthday 2024]]))) = DAY(tblBdays[[#This Row],[Birthday 2024]])</f>
        <v>1</v>
      </c>
    </row>
    <row r="790" spans="2:11" ht="23.25" customHeight="1">
      <c r="B790" s="61" t="s">
        <v>820</v>
      </c>
      <c r="C790" s="98">
        <v>35396</v>
      </c>
      <c r="D790" s="98">
        <f>EDATE(tblBdays[[#This Row],[Birthday]],12 * (2024 - YEAR(tblBdays[[#This Row],[Birthday]])))</f>
        <v>45623</v>
      </c>
      <c r="E790" s="282" t="b">
        <f>ISNUMBER(tblBdays[[#This Row],[Birthday 2024]])</f>
        <v>1</v>
      </c>
      <c r="F790" s="98" cm="1">
        <f t="array" ref="F7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790" s="98" t="b">
        <f>tblBdays[[#This Row],[3rdTuesdayInMonth]]=tblBdays[[#This Row],[Birthday 2024]]</f>
        <v>0</v>
      </c>
      <c r="H790" s="284">
        <f>WEEKDAY(tblBdays[[#This Row],[3rdTuesdayInMonth]],2)</f>
        <v>2</v>
      </c>
      <c r="I790" s="289">
        <f>LOOKUP(tblBdays[[#This Row],[Birthday 2024]],tblPeriods[Period])</f>
        <v>45620</v>
      </c>
      <c r="J790" s="316" t="b">
        <f>tblBdays[[#This Row],[Birthday 2024]] &gt;= EOMONTH(tblBdays[[#This Row],[Birthday 2024]],0) - 4</f>
        <v>1</v>
      </c>
      <c r="K790" s="317" t="b">
        <f>DAY(DATE(YEAR(tblBdays[[#This Row],[Birthday 2024]]),MONTH(tblBdays[[#This Row],[Birthday 2024]]) + 6,DAY(tblBdays[[#This Row],[Birthday 2024]]))) = DAY(tblBdays[[#This Row],[Birthday 2024]])</f>
        <v>1</v>
      </c>
    </row>
    <row r="791" spans="2:11" ht="23.25" customHeight="1">
      <c r="B791" s="61" t="s">
        <v>821</v>
      </c>
      <c r="C791" s="98">
        <v>37052</v>
      </c>
      <c r="D791" s="98">
        <f>EDATE(tblBdays[[#This Row],[Birthday]],12 * (2024 - YEAR(tblBdays[[#This Row],[Birthday]])))</f>
        <v>45453</v>
      </c>
      <c r="E791" s="282" t="b">
        <f>ISNUMBER(tblBdays[[#This Row],[Birthday 2024]])</f>
        <v>1</v>
      </c>
      <c r="F791" s="98" cm="1">
        <f t="array" ref="F7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791" s="98" t="b">
        <f>tblBdays[[#This Row],[3rdTuesdayInMonth]]=tblBdays[[#This Row],[Birthday 2024]]</f>
        <v>0</v>
      </c>
      <c r="H791" s="284">
        <f>WEEKDAY(tblBdays[[#This Row],[3rdTuesdayInMonth]],2)</f>
        <v>2</v>
      </c>
      <c r="I791" s="289">
        <f>LOOKUP(tblBdays[[#This Row],[Birthday 2024]],tblPeriods[Period])</f>
        <v>45452</v>
      </c>
      <c r="J791" s="316" t="b">
        <f>tblBdays[[#This Row],[Birthday 2024]] &gt;= EOMONTH(tblBdays[[#This Row],[Birthday 2024]],0) - 4</f>
        <v>0</v>
      </c>
      <c r="K791" s="317" t="b">
        <f>DAY(DATE(YEAR(tblBdays[[#This Row],[Birthday 2024]]),MONTH(tblBdays[[#This Row],[Birthday 2024]]) + 6,DAY(tblBdays[[#This Row],[Birthday 2024]]))) = DAY(tblBdays[[#This Row],[Birthday 2024]])</f>
        <v>1</v>
      </c>
    </row>
    <row r="792" spans="2:11" ht="23.25" customHeight="1">
      <c r="B792" s="61" t="s">
        <v>822</v>
      </c>
      <c r="C792" s="98">
        <v>37841</v>
      </c>
      <c r="D792" s="98">
        <f>EDATE(tblBdays[[#This Row],[Birthday]],12 * (2024 - YEAR(tblBdays[[#This Row],[Birthday]])))</f>
        <v>45512</v>
      </c>
      <c r="E792" s="282" t="b">
        <f>ISNUMBER(tblBdays[[#This Row],[Birthday 2024]])</f>
        <v>1</v>
      </c>
      <c r="F792" s="98" cm="1">
        <f t="array" ref="F7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792" s="98" t="b">
        <f>tblBdays[[#This Row],[3rdTuesdayInMonth]]=tblBdays[[#This Row],[Birthday 2024]]</f>
        <v>0</v>
      </c>
      <c r="H792" s="284">
        <f>WEEKDAY(tblBdays[[#This Row],[3rdTuesdayInMonth]],2)</f>
        <v>2</v>
      </c>
      <c r="I792" s="289">
        <f>LOOKUP(tblBdays[[#This Row],[Birthday 2024]],tblPeriods[Period])</f>
        <v>45508</v>
      </c>
      <c r="J792" s="316" t="b">
        <f>tblBdays[[#This Row],[Birthday 2024]] &gt;= EOMONTH(tblBdays[[#This Row],[Birthday 2024]],0) - 4</f>
        <v>0</v>
      </c>
      <c r="K792" s="317" t="b">
        <f>DAY(DATE(YEAR(tblBdays[[#This Row],[Birthday 2024]]),MONTH(tblBdays[[#This Row],[Birthday 2024]]) + 6,DAY(tblBdays[[#This Row],[Birthday 2024]]))) = DAY(tblBdays[[#This Row],[Birthday 2024]])</f>
        <v>1</v>
      </c>
    </row>
    <row r="793" spans="2:11" ht="23.25" customHeight="1">
      <c r="B793" s="61" t="s">
        <v>823</v>
      </c>
      <c r="C793" s="98">
        <v>38255</v>
      </c>
      <c r="D793" s="98">
        <f>EDATE(tblBdays[[#This Row],[Birthday]],12 * (2024 - YEAR(tblBdays[[#This Row],[Birthday]])))</f>
        <v>45560</v>
      </c>
      <c r="E793" s="282" t="b">
        <f>ISNUMBER(tblBdays[[#This Row],[Birthday 2024]])</f>
        <v>1</v>
      </c>
      <c r="F793" s="98" cm="1">
        <f t="array" ref="F7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93" s="98" t="b">
        <f>tblBdays[[#This Row],[3rdTuesdayInMonth]]=tblBdays[[#This Row],[Birthday 2024]]</f>
        <v>0</v>
      </c>
      <c r="H793" s="284">
        <f>WEEKDAY(tblBdays[[#This Row],[3rdTuesdayInMonth]],2)</f>
        <v>2</v>
      </c>
      <c r="I793" s="289">
        <f>LOOKUP(tblBdays[[#This Row],[Birthday 2024]],tblPeriods[Period])</f>
        <v>45557</v>
      </c>
      <c r="J793" s="316" t="b">
        <f>tblBdays[[#This Row],[Birthday 2024]] &gt;= EOMONTH(tblBdays[[#This Row],[Birthday 2024]],0) - 4</f>
        <v>0</v>
      </c>
      <c r="K793" s="317" t="b">
        <f>DAY(DATE(YEAR(tblBdays[[#This Row],[Birthday 2024]]),MONTH(tblBdays[[#This Row],[Birthday 2024]]) + 6,DAY(tblBdays[[#This Row],[Birthday 2024]]))) = DAY(tblBdays[[#This Row],[Birthday 2024]])</f>
        <v>1</v>
      </c>
    </row>
    <row r="794" spans="2:11" ht="23.25" customHeight="1">
      <c r="B794" s="61" t="s">
        <v>824</v>
      </c>
      <c r="C794" s="98">
        <v>37080</v>
      </c>
      <c r="D794" s="98">
        <f>EDATE(tblBdays[[#This Row],[Birthday]],12 * (2024 - YEAR(tblBdays[[#This Row],[Birthday]])))</f>
        <v>45481</v>
      </c>
      <c r="E794" s="282" t="b">
        <f>ISNUMBER(tblBdays[[#This Row],[Birthday 2024]])</f>
        <v>1</v>
      </c>
      <c r="F794" s="98" cm="1">
        <f t="array" ref="F7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94" s="98" t="b">
        <f>tblBdays[[#This Row],[3rdTuesdayInMonth]]=tblBdays[[#This Row],[Birthday 2024]]</f>
        <v>0</v>
      </c>
      <c r="H794" s="284">
        <f>WEEKDAY(tblBdays[[#This Row],[3rdTuesdayInMonth]],2)</f>
        <v>2</v>
      </c>
      <c r="I794" s="289">
        <f>LOOKUP(tblBdays[[#This Row],[Birthday 2024]],tblPeriods[Period])</f>
        <v>45480</v>
      </c>
      <c r="J794" s="316" t="b">
        <f>tblBdays[[#This Row],[Birthday 2024]] &gt;= EOMONTH(tblBdays[[#This Row],[Birthday 2024]],0) - 4</f>
        <v>0</v>
      </c>
      <c r="K794" s="317" t="b">
        <f>DAY(DATE(YEAR(tblBdays[[#This Row],[Birthday 2024]]),MONTH(tblBdays[[#This Row],[Birthday 2024]]) + 6,DAY(tblBdays[[#This Row],[Birthday 2024]]))) = DAY(tblBdays[[#This Row],[Birthday 2024]])</f>
        <v>1</v>
      </c>
    </row>
    <row r="795" spans="2:11" ht="23.25" customHeight="1">
      <c r="B795" s="61" t="s">
        <v>825</v>
      </c>
      <c r="C795" s="98">
        <v>38235</v>
      </c>
      <c r="D795" s="98">
        <f>EDATE(tblBdays[[#This Row],[Birthday]],12 * (2024 - YEAR(tblBdays[[#This Row],[Birthday]])))</f>
        <v>45540</v>
      </c>
      <c r="E795" s="282" t="b">
        <f>ISNUMBER(tblBdays[[#This Row],[Birthday 2024]])</f>
        <v>1</v>
      </c>
      <c r="F795" s="98" cm="1">
        <f t="array" ref="F7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795" s="98" t="b">
        <f>tblBdays[[#This Row],[3rdTuesdayInMonth]]=tblBdays[[#This Row],[Birthday 2024]]</f>
        <v>0</v>
      </c>
      <c r="H795" s="284">
        <f>WEEKDAY(tblBdays[[#This Row],[3rdTuesdayInMonth]],2)</f>
        <v>2</v>
      </c>
      <c r="I795" s="289">
        <f>LOOKUP(tblBdays[[#This Row],[Birthday 2024]],tblPeriods[Period])</f>
        <v>45536</v>
      </c>
      <c r="J795" s="316" t="b">
        <f>tblBdays[[#This Row],[Birthday 2024]] &gt;= EOMONTH(tblBdays[[#This Row],[Birthday 2024]],0) - 4</f>
        <v>0</v>
      </c>
      <c r="K795" s="317" t="b">
        <f>DAY(DATE(YEAR(tblBdays[[#This Row],[Birthday 2024]]),MONTH(tblBdays[[#This Row],[Birthday 2024]]) + 6,DAY(tblBdays[[#This Row],[Birthday 2024]]))) = DAY(tblBdays[[#This Row],[Birthday 2024]])</f>
        <v>1</v>
      </c>
    </row>
    <row r="796" spans="2:11" ht="23.25" customHeight="1">
      <c r="B796" s="61" t="s">
        <v>826</v>
      </c>
      <c r="C796" s="98">
        <v>38091</v>
      </c>
      <c r="D796" s="98">
        <f>EDATE(tblBdays[[#This Row],[Birthday]],12 * (2024 - YEAR(tblBdays[[#This Row],[Birthday]])))</f>
        <v>45396</v>
      </c>
      <c r="E796" s="282" t="b">
        <f>ISNUMBER(tblBdays[[#This Row],[Birthday 2024]])</f>
        <v>1</v>
      </c>
      <c r="F796" s="98" cm="1">
        <f t="array" ref="F7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796" s="98" t="b">
        <f>tblBdays[[#This Row],[3rdTuesdayInMonth]]=tblBdays[[#This Row],[Birthday 2024]]</f>
        <v>0</v>
      </c>
      <c r="H796" s="284">
        <f>WEEKDAY(tblBdays[[#This Row],[3rdTuesdayInMonth]],2)</f>
        <v>2</v>
      </c>
      <c r="I796" s="289">
        <f>LOOKUP(tblBdays[[#This Row],[Birthday 2024]],tblPeriods[Period])</f>
        <v>45396</v>
      </c>
      <c r="J796" s="316" t="b">
        <f>tblBdays[[#This Row],[Birthday 2024]] &gt;= EOMONTH(tblBdays[[#This Row],[Birthday 2024]],0) - 4</f>
        <v>0</v>
      </c>
      <c r="K796" s="317" t="b">
        <f>DAY(DATE(YEAR(tblBdays[[#This Row],[Birthday 2024]]),MONTH(tblBdays[[#This Row],[Birthday 2024]]) + 6,DAY(tblBdays[[#This Row],[Birthday 2024]]))) = DAY(tblBdays[[#This Row],[Birthday 2024]])</f>
        <v>1</v>
      </c>
    </row>
    <row r="797" spans="2:11" ht="23.25" customHeight="1">
      <c r="B797" s="61" t="s">
        <v>827</v>
      </c>
      <c r="C797" s="98">
        <v>38306</v>
      </c>
      <c r="D797" s="98">
        <f>EDATE(tblBdays[[#This Row],[Birthday]],12 * (2024 - YEAR(tblBdays[[#This Row],[Birthday]])))</f>
        <v>45611</v>
      </c>
      <c r="E797" s="282" t="b">
        <f>ISNUMBER(tblBdays[[#This Row],[Birthday 2024]])</f>
        <v>1</v>
      </c>
      <c r="F797" s="98" cm="1">
        <f t="array" ref="F7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797" s="98" t="b">
        <f>tblBdays[[#This Row],[3rdTuesdayInMonth]]=tblBdays[[#This Row],[Birthday 2024]]</f>
        <v>0</v>
      </c>
      <c r="H797" s="284">
        <f>WEEKDAY(tblBdays[[#This Row],[3rdTuesdayInMonth]],2)</f>
        <v>2</v>
      </c>
      <c r="I797" s="289">
        <f>LOOKUP(tblBdays[[#This Row],[Birthday 2024]],tblPeriods[Period])</f>
        <v>45606</v>
      </c>
      <c r="J797" s="316" t="b">
        <f>tblBdays[[#This Row],[Birthday 2024]] &gt;= EOMONTH(tblBdays[[#This Row],[Birthday 2024]],0) - 4</f>
        <v>0</v>
      </c>
      <c r="K797" s="317" t="b">
        <f>DAY(DATE(YEAR(tblBdays[[#This Row],[Birthday 2024]]),MONTH(tblBdays[[#This Row],[Birthday 2024]]) + 6,DAY(tblBdays[[#This Row],[Birthday 2024]]))) = DAY(tblBdays[[#This Row],[Birthday 2024]])</f>
        <v>1</v>
      </c>
    </row>
    <row r="798" spans="2:11" ht="23.25" customHeight="1">
      <c r="B798" s="61" t="s">
        <v>828</v>
      </c>
      <c r="C798" s="98">
        <v>38333</v>
      </c>
      <c r="D798" s="98">
        <f>EDATE(tblBdays[[#This Row],[Birthday]],12 * (2024 - YEAR(tblBdays[[#This Row],[Birthday]])))</f>
        <v>45638</v>
      </c>
      <c r="E798" s="282" t="b">
        <f>ISNUMBER(tblBdays[[#This Row],[Birthday 2024]])</f>
        <v>1</v>
      </c>
      <c r="F798" s="98" cm="1">
        <f t="array" ref="F7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798" s="98" t="b">
        <f>tblBdays[[#This Row],[3rdTuesdayInMonth]]=tblBdays[[#This Row],[Birthday 2024]]</f>
        <v>0</v>
      </c>
      <c r="H798" s="284">
        <f>WEEKDAY(tblBdays[[#This Row],[3rdTuesdayInMonth]],2)</f>
        <v>2</v>
      </c>
      <c r="I798" s="289">
        <f>LOOKUP(tblBdays[[#This Row],[Birthday 2024]],tblPeriods[Period])</f>
        <v>45634</v>
      </c>
      <c r="J798" s="316" t="b">
        <f>tblBdays[[#This Row],[Birthday 2024]] &gt;= EOMONTH(tblBdays[[#This Row],[Birthday 2024]],0) - 4</f>
        <v>0</v>
      </c>
      <c r="K798" s="317" t="b">
        <f>DAY(DATE(YEAR(tblBdays[[#This Row],[Birthday 2024]]),MONTH(tblBdays[[#This Row],[Birthday 2024]]) + 6,DAY(tblBdays[[#This Row],[Birthday 2024]]))) = DAY(tblBdays[[#This Row],[Birthday 2024]])</f>
        <v>1</v>
      </c>
    </row>
    <row r="799" spans="2:11" ht="23.25" customHeight="1">
      <c r="B799" s="61" t="s">
        <v>829</v>
      </c>
      <c r="C799" s="98">
        <v>37084</v>
      </c>
      <c r="D799" s="98">
        <f>EDATE(tblBdays[[#This Row],[Birthday]],12 * (2024 - YEAR(tblBdays[[#This Row],[Birthday]])))</f>
        <v>45485</v>
      </c>
      <c r="E799" s="282" t="b">
        <f>ISNUMBER(tblBdays[[#This Row],[Birthday 2024]])</f>
        <v>1</v>
      </c>
      <c r="F799" s="98" cm="1">
        <f t="array" ref="F7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799" s="98" t="b">
        <f>tblBdays[[#This Row],[3rdTuesdayInMonth]]=tblBdays[[#This Row],[Birthday 2024]]</f>
        <v>0</v>
      </c>
      <c r="H799" s="284">
        <f>WEEKDAY(tblBdays[[#This Row],[3rdTuesdayInMonth]],2)</f>
        <v>2</v>
      </c>
      <c r="I799" s="289">
        <f>LOOKUP(tblBdays[[#This Row],[Birthday 2024]],tblPeriods[Period])</f>
        <v>45480</v>
      </c>
      <c r="J799" s="316" t="b">
        <f>tblBdays[[#This Row],[Birthday 2024]] &gt;= EOMONTH(tblBdays[[#This Row],[Birthday 2024]],0) - 4</f>
        <v>0</v>
      </c>
      <c r="K799" s="317" t="b">
        <f>DAY(DATE(YEAR(tblBdays[[#This Row],[Birthday 2024]]),MONTH(tblBdays[[#This Row],[Birthday 2024]]) + 6,DAY(tblBdays[[#This Row],[Birthday 2024]]))) = DAY(tblBdays[[#This Row],[Birthday 2024]])</f>
        <v>1</v>
      </c>
    </row>
    <row r="800" spans="2:11" ht="23.25" customHeight="1">
      <c r="B800" s="61" t="s">
        <v>830</v>
      </c>
      <c r="C800" s="98">
        <v>37081</v>
      </c>
      <c r="D800" s="98">
        <f>EDATE(tblBdays[[#This Row],[Birthday]],12 * (2024 - YEAR(tblBdays[[#This Row],[Birthday]])))</f>
        <v>45482</v>
      </c>
      <c r="E800" s="282" t="b">
        <f>ISNUMBER(tblBdays[[#This Row],[Birthday 2024]])</f>
        <v>1</v>
      </c>
      <c r="F800" s="98" cm="1">
        <f t="array" ref="F8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00" s="98" t="b">
        <f>tblBdays[[#This Row],[3rdTuesdayInMonth]]=tblBdays[[#This Row],[Birthday 2024]]</f>
        <v>0</v>
      </c>
      <c r="H800" s="284">
        <f>WEEKDAY(tblBdays[[#This Row],[3rdTuesdayInMonth]],2)</f>
        <v>2</v>
      </c>
      <c r="I800" s="289">
        <f>LOOKUP(tblBdays[[#This Row],[Birthday 2024]],tblPeriods[Period])</f>
        <v>45480</v>
      </c>
      <c r="J800" s="316" t="b">
        <f>tblBdays[[#This Row],[Birthday 2024]] &gt;= EOMONTH(tblBdays[[#This Row],[Birthday 2024]],0) - 4</f>
        <v>0</v>
      </c>
      <c r="K800" s="317" t="b">
        <f>DAY(DATE(YEAR(tblBdays[[#This Row],[Birthday 2024]]),MONTH(tblBdays[[#This Row],[Birthday 2024]]) + 6,DAY(tblBdays[[#This Row],[Birthday 2024]]))) = DAY(tblBdays[[#This Row],[Birthday 2024]])</f>
        <v>1</v>
      </c>
    </row>
    <row r="801" spans="2:11" ht="23.25" customHeight="1">
      <c r="B801" s="61" t="s">
        <v>831</v>
      </c>
      <c r="C801" s="98">
        <v>36917</v>
      </c>
      <c r="D801" s="98">
        <f>EDATE(tblBdays[[#This Row],[Birthday]],12 * (2024 - YEAR(tblBdays[[#This Row],[Birthday]])))</f>
        <v>45317</v>
      </c>
      <c r="E801" s="282" t="b">
        <f>ISNUMBER(tblBdays[[#This Row],[Birthday 2024]])</f>
        <v>1</v>
      </c>
      <c r="F801" s="98" cm="1">
        <f t="array" ref="F8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01" s="98" t="b">
        <f>tblBdays[[#This Row],[3rdTuesdayInMonth]]=tblBdays[[#This Row],[Birthday 2024]]</f>
        <v>0</v>
      </c>
      <c r="H801" s="284">
        <f>WEEKDAY(tblBdays[[#This Row],[3rdTuesdayInMonth]],2)</f>
        <v>2</v>
      </c>
      <c r="I801" s="289">
        <f>LOOKUP(tblBdays[[#This Row],[Birthday 2024]],tblPeriods[Period])</f>
        <v>45312</v>
      </c>
      <c r="J801" s="316" t="b">
        <f>tblBdays[[#This Row],[Birthday 2024]] &gt;= EOMONTH(tblBdays[[#This Row],[Birthday 2024]],0) - 4</f>
        <v>0</v>
      </c>
      <c r="K801" s="317" t="b">
        <f>DAY(DATE(YEAR(tblBdays[[#This Row],[Birthday 2024]]),MONTH(tblBdays[[#This Row],[Birthday 2024]]) + 6,DAY(tblBdays[[#This Row],[Birthday 2024]]))) = DAY(tblBdays[[#This Row],[Birthday 2024]])</f>
        <v>1</v>
      </c>
    </row>
    <row r="802" spans="2:11" ht="23.25" customHeight="1">
      <c r="B802" s="61" t="s">
        <v>832</v>
      </c>
      <c r="C802" s="98">
        <v>37882</v>
      </c>
      <c r="D802" s="98">
        <f>EDATE(tblBdays[[#This Row],[Birthday]],12 * (2024 - YEAR(tblBdays[[#This Row],[Birthday]])))</f>
        <v>45553</v>
      </c>
      <c r="E802" s="282" t="b">
        <f>ISNUMBER(tblBdays[[#This Row],[Birthday 2024]])</f>
        <v>1</v>
      </c>
      <c r="F802" s="98" cm="1">
        <f t="array" ref="F8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02" s="98" t="b">
        <f>tblBdays[[#This Row],[3rdTuesdayInMonth]]=tblBdays[[#This Row],[Birthday 2024]]</f>
        <v>0</v>
      </c>
      <c r="H802" s="284">
        <f>WEEKDAY(tblBdays[[#This Row],[3rdTuesdayInMonth]],2)</f>
        <v>2</v>
      </c>
      <c r="I802" s="289">
        <f>LOOKUP(tblBdays[[#This Row],[Birthday 2024]],tblPeriods[Period])</f>
        <v>45550</v>
      </c>
      <c r="J802" s="316" t="b">
        <f>tblBdays[[#This Row],[Birthday 2024]] &gt;= EOMONTH(tblBdays[[#This Row],[Birthday 2024]],0) - 4</f>
        <v>0</v>
      </c>
      <c r="K802" s="317" t="b">
        <f>DAY(DATE(YEAR(tblBdays[[#This Row],[Birthday 2024]]),MONTH(tblBdays[[#This Row],[Birthday 2024]]) + 6,DAY(tblBdays[[#This Row],[Birthday 2024]]))) = DAY(tblBdays[[#This Row],[Birthday 2024]])</f>
        <v>1</v>
      </c>
    </row>
    <row r="803" spans="2:11" ht="23.25" customHeight="1">
      <c r="B803" s="61" t="s">
        <v>833</v>
      </c>
      <c r="C803" s="98">
        <v>38286</v>
      </c>
      <c r="D803" s="98">
        <f>EDATE(tblBdays[[#This Row],[Birthday]],12 * (2024 - YEAR(tblBdays[[#This Row],[Birthday]])))</f>
        <v>45591</v>
      </c>
      <c r="E803" s="282" t="b">
        <f>ISNUMBER(tblBdays[[#This Row],[Birthday 2024]])</f>
        <v>1</v>
      </c>
      <c r="F803" s="98" cm="1">
        <f t="array" ref="F8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03" s="98" t="b">
        <f>tblBdays[[#This Row],[3rdTuesdayInMonth]]=tblBdays[[#This Row],[Birthday 2024]]</f>
        <v>0</v>
      </c>
      <c r="H803" s="284">
        <f>WEEKDAY(tblBdays[[#This Row],[3rdTuesdayInMonth]],2)</f>
        <v>2</v>
      </c>
      <c r="I803" s="289">
        <f>LOOKUP(tblBdays[[#This Row],[Birthday 2024]],tblPeriods[Period])</f>
        <v>45585</v>
      </c>
      <c r="J803" s="316" t="b">
        <f>tblBdays[[#This Row],[Birthday 2024]] &gt;= EOMONTH(tblBdays[[#This Row],[Birthday 2024]],0) - 4</f>
        <v>0</v>
      </c>
      <c r="K803" s="317" t="b">
        <f>DAY(DATE(YEAR(tblBdays[[#This Row],[Birthday 2024]]),MONTH(tblBdays[[#This Row],[Birthday 2024]]) + 6,DAY(tblBdays[[#This Row],[Birthday 2024]]))) = DAY(tblBdays[[#This Row],[Birthday 2024]])</f>
        <v>1</v>
      </c>
    </row>
    <row r="804" spans="2:11" ht="23.25" customHeight="1">
      <c r="B804" s="61" t="s">
        <v>834</v>
      </c>
      <c r="C804" s="98">
        <v>37380</v>
      </c>
      <c r="D804" s="98">
        <f>EDATE(tblBdays[[#This Row],[Birthday]],12 * (2024 - YEAR(tblBdays[[#This Row],[Birthday]])))</f>
        <v>45416</v>
      </c>
      <c r="E804" s="282" t="b">
        <f>ISNUMBER(tblBdays[[#This Row],[Birthday 2024]])</f>
        <v>1</v>
      </c>
      <c r="F804" s="98" cm="1">
        <f t="array" ref="F8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04" s="98" t="b">
        <f>tblBdays[[#This Row],[3rdTuesdayInMonth]]=tblBdays[[#This Row],[Birthday 2024]]</f>
        <v>0</v>
      </c>
      <c r="H804" s="284">
        <f>WEEKDAY(tblBdays[[#This Row],[3rdTuesdayInMonth]],2)</f>
        <v>2</v>
      </c>
      <c r="I804" s="289">
        <f>LOOKUP(tblBdays[[#This Row],[Birthday 2024]],tblPeriods[Period])</f>
        <v>45410</v>
      </c>
      <c r="J804" s="316" t="b">
        <f>tblBdays[[#This Row],[Birthday 2024]] &gt;= EOMONTH(tblBdays[[#This Row],[Birthday 2024]],0) - 4</f>
        <v>0</v>
      </c>
      <c r="K804" s="317" t="b">
        <f>DAY(DATE(YEAR(tblBdays[[#This Row],[Birthday 2024]]),MONTH(tblBdays[[#This Row],[Birthday 2024]]) + 6,DAY(tblBdays[[#This Row],[Birthday 2024]]))) = DAY(tblBdays[[#This Row],[Birthday 2024]])</f>
        <v>1</v>
      </c>
    </row>
    <row r="805" spans="2:11" ht="23.25" customHeight="1">
      <c r="B805" s="61" t="s">
        <v>835</v>
      </c>
      <c r="C805" s="98">
        <v>37494</v>
      </c>
      <c r="D805" s="98">
        <f>EDATE(tblBdays[[#This Row],[Birthday]],12 * (2024 - YEAR(tblBdays[[#This Row],[Birthday]])))</f>
        <v>45530</v>
      </c>
      <c r="E805" s="282" t="b">
        <f>ISNUMBER(tblBdays[[#This Row],[Birthday 2024]])</f>
        <v>1</v>
      </c>
      <c r="F805" s="98" cm="1">
        <f t="array" ref="F8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05" s="98" t="b">
        <f>tblBdays[[#This Row],[3rdTuesdayInMonth]]=tblBdays[[#This Row],[Birthday 2024]]</f>
        <v>0</v>
      </c>
      <c r="H805" s="284">
        <f>WEEKDAY(tblBdays[[#This Row],[3rdTuesdayInMonth]],2)</f>
        <v>2</v>
      </c>
      <c r="I805" s="289">
        <f>LOOKUP(tblBdays[[#This Row],[Birthday 2024]],tblPeriods[Period])</f>
        <v>45529</v>
      </c>
      <c r="J805" s="316" t="b">
        <f>tblBdays[[#This Row],[Birthday 2024]] &gt;= EOMONTH(tblBdays[[#This Row],[Birthday 2024]],0) - 4</f>
        <v>0</v>
      </c>
      <c r="K805" s="317" t="b">
        <f>DAY(DATE(YEAR(tblBdays[[#This Row],[Birthday 2024]]),MONTH(tblBdays[[#This Row],[Birthday 2024]]) + 6,DAY(tblBdays[[#This Row],[Birthday 2024]]))) = DAY(tblBdays[[#This Row],[Birthday 2024]])</f>
        <v>1</v>
      </c>
    </row>
    <row r="806" spans="2:11" ht="23.25" customHeight="1">
      <c r="B806" s="61" t="s">
        <v>836</v>
      </c>
      <c r="C806" s="98">
        <v>37612</v>
      </c>
      <c r="D806" s="98">
        <f>EDATE(tblBdays[[#This Row],[Birthday]],12 * (2024 - YEAR(tblBdays[[#This Row],[Birthday]])))</f>
        <v>45648</v>
      </c>
      <c r="E806" s="282" t="b">
        <f>ISNUMBER(tblBdays[[#This Row],[Birthday 2024]])</f>
        <v>1</v>
      </c>
      <c r="F806" s="98" cm="1">
        <f t="array" ref="F8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06" s="98" t="b">
        <f>tblBdays[[#This Row],[3rdTuesdayInMonth]]=tblBdays[[#This Row],[Birthday 2024]]</f>
        <v>0</v>
      </c>
      <c r="H806" s="284">
        <f>WEEKDAY(tblBdays[[#This Row],[3rdTuesdayInMonth]],2)</f>
        <v>2</v>
      </c>
      <c r="I806" s="289">
        <f>LOOKUP(tblBdays[[#This Row],[Birthday 2024]],tblPeriods[Period])</f>
        <v>45648</v>
      </c>
      <c r="J806" s="316" t="b">
        <f>tblBdays[[#This Row],[Birthday 2024]] &gt;= EOMONTH(tblBdays[[#This Row],[Birthday 2024]],0) - 4</f>
        <v>0</v>
      </c>
      <c r="K806" s="317" t="b">
        <f>DAY(DATE(YEAR(tblBdays[[#This Row],[Birthday 2024]]),MONTH(tblBdays[[#This Row],[Birthday 2024]]) + 6,DAY(tblBdays[[#This Row],[Birthday 2024]]))) = DAY(tblBdays[[#This Row],[Birthday 2024]])</f>
        <v>1</v>
      </c>
    </row>
    <row r="807" spans="2:11" ht="23.25" customHeight="1">
      <c r="B807" s="61" t="s">
        <v>837</v>
      </c>
      <c r="C807" s="98">
        <v>36975</v>
      </c>
      <c r="D807" s="98">
        <f>EDATE(tblBdays[[#This Row],[Birthday]],12 * (2024 - YEAR(tblBdays[[#This Row],[Birthday]])))</f>
        <v>45376</v>
      </c>
      <c r="E807" s="282" t="b">
        <f>ISNUMBER(tblBdays[[#This Row],[Birthday 2024]])</f>
        <v>1</v>
      </c>
      <c r="F807" s="98" cm="1">
        <f t="array" ref="F8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807" s="98" t="b">
        <f>tblBdays[[#This Row],[3rdTuesdayInMonth]]=tblBdays[[#This Row],[Birthday 2024]]</f>
        <v>0</v>
      </c>
      <c r="H807" s="284">
        <f>WEEKDAY(tblBdays[[#This Row],[3rdTuesdayInMonth]],2)</f>
        <v>2</v>
      </c>
      <c r="I807" s="289">
        <f>LOOKUP(tblBdays[[#This Row],[Birthday 2024]],tblPeriods[Period])</f>
        <v>45375</v>
      </c>
      <c r="J807" s="316" t="b">
        <f>tblBdays[[#This Row],[Birthday 2024]] &gt;= EOMONTH(tblBdays[[#This Row],[Birthday 2024]],0) - 4</f>
        <v>0</v>
      </c>
      <c r="K807" s="317" t="b">
        <f>DAY(DATE(YEAR(tblBdays[[#This Row],[Birthday 2024]]),MONTH(tblBdays[[#This Row],[Birthday 2024]]) + 6,DAY(tblBdays[[#This Row],[Birthday 2024]]))) = DAY(tblBdays[[#This Row],[Birthday 2024]])</f>
        <v>1</v>
      </c>
    </row>
    <row r="808" spans="2:11" ht="23.25" customHeight="1">
      <c r="B808" s="61" t="s">
        <v>838</v>
      </c>
      <c r="C808" s="98">
        <v>36892</v>
      </c>
      <c r="D808" s="98">
        <f>EDATE(tblBdays[[#This Row],[Birthday]],12 * (2024 - YEAR(tblBdays[[#This Row],[Birthday]])))</f>
        <v>45292</v>
      </c>
      <c r="E808" s="282" t="b">
        <f>ISNUMBER(tblBdays[[#This Row],[Birthday 2024]])</f>
        <v>1</v>
      </c>
      <c r="F808" s="98" cm="1">
        <f t="array" ref="F8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08" s="98" t="b">
        <f>tblBdays[[#This Row],[3rdTuesdayInMonth]]=tblBdays[[#This Row],[Birthday 2024]]</f>
        <v>0</v>
      </c>
      <c r="H808" s="284">
        <f>WEEKDAY(tblBdays[[#This Row],[3rdTuesdayInMonth]],2)</f>
        <v>2</v>
      </c>
      <c r="I808" s="289" t="e">
        <f>LOOKUP(tblBdays[[#This Row],[Birthday 2024]],tblPeriods[Period])</f>
        <v>#N/A</v>
      </c>
      <c r="J808" s="316" t="b">
        <f>tblBdays[[#This Row],[Birthday 2024]] &gt;= EOMONTH(tblBdays[[#This Row],[Birthday 2024]],0) - 4</f>
        <v>0</v>
      </c>
      <c r="K808" s="317" t="b">
        <f>DAY(DATE(YEAR(tblBdays[[#This Row],[Birthday 2024]]),MONTH(tblBdays[[#This Row],[Birthday 2024]]) + 6,DAY(tblBdays[[#This Row],[Birthday 2024]]))) = DAY(tblBdays[[#This Row],[Birthday 2024]])</f>
        <v>1</v>
      </c>
    </row>
    <row r="809" spans="2:11" ht="23.25" customHeight="1">
      <c r="B809" s="61" t="s">
        <v>566</v>
      </c>
      <c r="C809" s="98">
        <v>36983</v>
      </c>
      <c r="D809" s="98">
        <f>EDATE(tblBdays[[#This Row],[Birthday]],12 * (2024 - YEAR(tblBdays[[#This Row],[Birthday]])))</f>
        <v>45384</v>
      </c>
      <c r="E809" s="282" t="b">
        <f>ISNUMBER(tblBdays[[#This Row],[Birthday 2024]])</f>
        <v>1</v>
      </c>
      <c r="F809" s="98" cm="1">
        <f t="array" ref="F8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809" s="98" t="b">
        <f>tblBdays[[#This Row],[3rdTuesdayInMonth]]=tblBdays[[#This Row],[Birthday 2024]]</f>
        <v>0</v>
      </c>
      <c r="H809" s="284">
        <f>WEEKDAY(tblBdays[[#This Row],[3rdTuesdayInMonth]],2)</f>
        <v>2</v>
      </c>
      <c r="I809" s="289">
        <f>LOOKUP(tblBdays[[#This Row],[Birthday 2024]],tblPeriods[Period])</f>
        <v>45382</v>
      </c>
      <c r="J809" s="316" t="b">
        <f>tblBdays[[#This Row],[Birthday 2024]] &gt;= EOMONTH(tblBdays[[#This Row],[Birthday 2024]],0) - 4</f>
        <v>0</v>
      </c>
      <c r="K809" s="317" t="b">
        <f>DAY(DATE(YEAR(tblBdays[[#This Row],[Birthday 2024]]),MONTH(tblBdays[[#This Row],[Birthday 2024]]) + 6,DAY(tblBdays[[#This Row],[Birthday 2024]]))) = DAY(tblBdays[[#This Row],[Birthday 2024]])</f>
        <v>1</v>
      </c>
    </row>
    <row r="810" spans="2:11" ht="23.25" customHeight="1">
      <c r="B810" s="61" t="s">
        <v>839</v>
      </c>
      <c r="C810" s="98">
        <v>38250</v>
      </c>
      <c r="D810" s="98">
        <f>EDATE(tblBdays[[#This Row],[Birthday]],12 * (2024 - YEAR(tblBdays[[#This Row],[Birthday]])))</f>
        <v>45555</v>
      </c>
      <c r="E810" s="282" t="b">
        <f>ISNUMBER(tblBdays[[#This Row],[Birthday 2024]])</f>
        <v>1</v>
      </c>
      <c r="F810" s="98" cm="1">
        <f t="array" ref="F8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10" s="98" t="b">
        <f>tblBdays[[#This Row],[3rdTuesdayInMonth]]=tblBdays[[#This Row],[Birthday 2024]]</f>
        <v>0</v>
      </c>
      <c r="H810" s="284">
        <f>WEEKDAY(tblBdays[[#This Row],[3rdTuesdayInMonth]],2)</f>
        <v>2</v>
      </c>
      <c r="I810" s="289">
        <f>LOOKUP(tblBdays[[#This Row],[Birthday 2024]],tblPeriods[Period])</f>
        <v>45550</v>
      </c>
      <c r="J810" s="316" t="b">
        <f>tblBdays[[#This Row],[Birthday 2024]] &gt;= EOMONTH(tblBdays[[#This Row],[Birthday 2024]],0) - 4</f>
        <v>0</v>
      </c>
      <c r="K810" s="317" t="b">
        <f>DAY(DATE(YEAR(tblBdays[[#This Row],[Birthday 2024]]),MONTH(tblBdays[[#This Row],[Birthday 2024]]) + 6,DAY(tblBdays[[#This Row],[Birthday 2024]]))) = DAY(tblBdays[[#This Row],[Birthday 2024]])</f>
        <v>1</v>
      </c>
    </row>
    <row r="811" spans="2:11" ht="23.25" customHeight="1">
      <c r="B811" s="61" t="s">
        <v>840</v>
      </c>
      <c r="C811" s="98">
        <v>37033</v>
      </c>
      <c r="D811" s="98">
        <f>EDATE(tblBdays[[#This Row],[Birthday]],12 * (2024 - YEAR(tblBdays[[#This Row],[Birthday]])))</f>
        <v>45434</v>
      </c>
      <c r="E811" s="282" t="b">
        <f>ISNUMBER(tblBdays[[#This Row],[Birthday 2024]])</f>
        <v>1</v>
      </c>
      <c r="F811" s="98" cm="1">
        <f t="array" ref="F8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11" s="98" t="b">
        <f>tblBdays[[#This Row],[3rdTuesdayInMonth]]=tblBdays[[#This Row],[Birthday 2024]]</f>
        <v>0</v>
      </c>
      <c r="H811" s="284">
        <f>WEEKDAY(tblBdays[[#This Row],[3rdTuesdayInMonth]],2)</f>
        <v>2</v>
      </c>
      <c r="I811" s="289">
        <f>LOOKUP(tblBdays[[#This Row],[Birthday 2024]],tblPeriods[Period])</f>
        <v>45431</v>
      </c>
      <c r="J811" s="316" t="b">
        <f>tblBdays[[#This Row],[Birthday 2024]] &gt;= EOMONTH(tblBdays[[#This Row],[Birthday 2024]],0) - 4</f>
        <v>0</v>
      </c>
      <c r="K811" s="317" t="b">
        <f>DAY(DATE(YEAR(tblBdays[[#This Row],[Birthday 2024]]),MONTH(tblBdays[[#This Row],[Birthday 2024]]) + 6,DAY(tblBdays[[#This Row],[Birthday 2024]]))) = DAY(tblBdays[[#This Row],[Birthday 2024]])</f>
        <v>1</v>
      </c>
    </row>
    <row r="812" spans="2:11" ht="23.25" customHeight="1">
      <c r="B812" s="61" t="s">
        <v>841</v>
      </c>
      <c r="C812" s="98">
        <v>37605</v>
      </c>
      <c r="D812" s="98">
        <f>EDATE(tblBdays[[#This Row],[Birthday]],12 * (2024 - YEAR(tblBdays[[#This Row],[Birthday]])))</f>
        <v>45641</v>
      </c>
      <c r="E812" s="282" t="b">
        <f>ISNUMBER(tblBdays[[#This Row],[Birthday 2024]])</f>
        <v>1</v>
      </c>
      <c r="F812" s="98" cm="1">
        <f t="array" ref="F8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12" s="98" t="b">
        <f>tblBdays[[#This Row],[3rdTuesdayInMonth]]=tblBdays[[#This Row],[Birthday 2024]]</f>
        <v>0</v>
      </c>
      <c r="H812" s="284">
        <f>WEEKDAY(tblBdays[[#This Row],[3rdTuesdayInMonth]],2)</f>
        <v>2</v>
      </c>
      <c r="I812" s="289">
        <f>LOOKUP(tblBdays[[#This Row],[Birthday 2024]],tblPeriods[Period])</f>
        <v>45641</v>
      </c>
      <c r="J812" s="316" t="b">
        <f>tblBdays[[#This Row],[Birthday 2024]] &gt;= EOMONTH(tblBdays[[#This Row],[Birthday 2024]],0) - 4</f>
        <v>0</v>
      </c>
      <c r="K812" s="317" t="b">
        <f>DAY(DATE(YEAR(tblBdays[[#This Row],[Birthday 2024]]),MONTH(tblBdays[[#This Row],[Birthday 2024]]) + 6,DAY(tblBdays[[#This Row],[Birthday 2024]]))) = DAY(tblBdays[[#This Row],[Birthday 2024]])</f>
        <v>1</v>
      </c>
    </row>
    <row r="813" spans="2:11" ht="23.25" customHeight="1">
      <c r="B813" s="61" t="s">
        <v>842</v>
      </c>
      <c r="C813" s="98">
        <v>37044</v>
      </c>
      <c r="D813" s="98">
        <f>EDATE(tblBdays[[#This Row],[Birthday]],12 * (2024 - YEAR(tblBdays[[#This Row],[Birthday]])))</f>
        <v>45445</v>
      </c>
      <c r="E813" s="282" t="b">
        <f>ISNUMBER(tblBdays[[#This Row],[Birthday 2024]])</f>
        <v>1</v>
      </c>
      <c r="F813" s="98" cm="1">
        <f t="array" ref="F8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13" s="98" t="b">
        <f>tblBdays[[#This Row],[3rdTuesdayInMonth]]=tblBdays[[#This Row],[Birthday 2024]]</f>
        <v>0</v>
      </c>
      <c r="H813" s="284">
        <f>WEEKDAY(tblBdays[[#This Row],[3rdTuesdayInMonth]],2)</f>
        <v>2</v>
      </c>
      <c r="I813" s="289">
        <f>LOOKUP(tblBdays[[#This Row],[Birthday 2024]],tblPeriods[Period])</f>
        <v>45445</v>
      </c>
      <c r="J813" s="316" t="b">
        <f>tblBdays[[#This Row],[Birthday 2024]] &gt;= EOMONTH(tblBdays[[#This Row],[Birthday 2024]],0) - 4</f>
        <v>0</v>
      </c>
      <c r="K813" s="317" t="b">
        <f>DAY(DATE(YEAR(tblBdays[[#This Row],[Birthday 2024]]),MONTH(tblBdays[[#This Row],[Birthday 2024]]) + 6,DAY(tblBdays[[#This Row],[Birthday 2024]]))) = DAY(tblBdays[[#This Row],[Birthday 2024]])</f>
        <v>1</v>
      </c>
    </row>
    <row r="814" spans="2:11" ht="23.25" customHeight="1">
      <c r="B814" s="61" t="s">
        <v>843</v>
      </c>
      <c r="C814" s="98">
        <v>38128</v>
      </c>
      <c r="D814" s="98">
        <f>EDATE(tblBdays[[#This Row],[Birthday]],12 * (2024 - YEAR(tblBdays[[#This Row],[Birthday]])))</f>
        <v>45433</v>
      </c>
      <c r="E814" s="282" t="b">
        <f>ISNUMBER(tblBdays[[#This Row],[Birthday 2024]])</f>
        <v>1</v>
      </c>
      <c r="F814" s="98" cm="1">
        <f t="array" ref="F8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14" s="98" t="b">
        <f>tblBdays[[#This Row],[3rdTuesdayInMonth]]=tblBdays[[#This Row],[Birthday 2024]]</f>
        <v>1</v>
      </c>
      <c r="H814" s="284">
        <f>WEEKDAY(tblBdays[[#This Row],[3rdTuesdayInMonth]],2)</f>
        <v>2</v>
      </c>
      <c r="I814" s="289">
        <f>LOOKUP(tblBdays[[#This Row],[Birthday 2024]],tblPeriods[Period])</f>
        <v>45431</v>
      </c>
      <c r="J814" s="316" t="b">
        <f>tblBdays[[#This Row],[Birthday 2024]] &gt;= EOMONTH(tblBdays[[#This Row],[Birthday 2024]],0) - 4</f>
        <v>0</v>
      </c>
      <c r="K814" s="317" t="b">
        <f>DAY(DATE(YEAR(tblBdays[[#This Row],[Birthday 2024]]),MONTH(tblBdays[[#This Row],[Birthday 2024]]) + 6,DAY(tblBdays[[#This Row],[Birthday 2024]]))) = DAY(tblBdays[[#This Row],[Birthday 2024]])</f>
        <v>1</v>
      </c>
    </row>
    <row r="815" spans="2:11" ht="23.25" customHeight="1">
      <c r="B815" s="61" t="s">
        <v>844</v>
      </c>
      <c r="C815" s="98">
        <v>37990</v>
      </c>
      <c r="D815" s="98">
        <f>EDATE(tblBdays[[#This Row],[Birthday]],12 * (2024 - YEAR(tblBdays[[#This Row],[Birthday]])))</f>
        <v>45295</v>
      </c>
      <c r="E815" s="282" t="b">
        <f>ISNUMBER(tblBdays[[#This Row],[Birthday 2024]])</f>
        <v>1</v>
      </c>
      <c r="F815" s="98" cm="1">
        <f t="array" ref="F8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15" s="98" t="b">
        <f>tblBdays[[#This Row],[3rdTuesdayInMonth]]=tblBdays[[#This Row],[Birthday 2024]]</f>
        <v>0</v>
      </c>
      <c r="H815" s="284">
        <f>WEEKDAY(tblBdays[[#This Row],[3rdTuesdayInMonth]],2)</f>
        <v>2</v>
      </c>
      <c r="I815" s="289" t="e">
        <f>LOOKUP(tblBdays[[#This Row],[Birthday 2024]],tblPeriods[Period])</f>
        <v>#N/A</v>
      </c>
      <c r="J815" s="316" t="b">
        <f>tblBdays[[#This Row],[Birthday 2024]] &gt;= EOMONTH(tblBdays[[#This Row],[Birthday 2024]],0) - 4</f>
        <v>0</v>
      </c>
      <c r="K815" s="317" t="b">
        <f>DAY(DATE(YEAR(tblBdays[[#This Row],[Birthday 2024]]),MONTH(tblBdays[[#This Row],[Birthday 2024]]) + 6,DAY(tblBdays[[#This Row],[Birthday 2024]]))) = DAY(tblBdays[[#This Row],[Birthday 2024]])</f>
        <v>1</v>
      </c>
    </row>
    <row r="816" spans="2:11" ht="23.25" customHeight="1">
      <c r="B816" s="61" t="s">
        <v>845</v>
      </c>
      <c r="C816" s="98">
        <v>37149</v>
      </c>
      <c r="D816" s="98">
        <f>EDATE(tblBdays[[#This Row],[Birthday]],12 * (2024 - YEAR(tblBdays[[#This Row],[Birthday]])))</f>
        <v>45550</v>
      </c>
      <c r="E816" s="282" t="b">
        <f>ISNUMBER(tblBdays[[#This Row],[Birthday 2024]])</f>
        <v>1</v>
      </c>
      <c r="F816" s="98" cm="1">
        <f t="array" ref="F8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16" s="98" t="b">
        <f>tblBdays[[#This Row],[3rdTuesdayInMonth]]=tblBdays[[#This Row],[Birthday 2024]]</f>
        <v>0</v>
      </c>
      <c r="H816" s="284">
        <f>WEEKDAY(tblBdays[[#This Row],[3rdTuesdayInMonth]],2)</f>
        <v>2</v>
      </c>
      <c r="I816" s="289">
        <f>LOOKUP(tblBdays[[#This Row],[Birthday 2024]],tblPeriods[Period])</f>
        <v>45550</v>
      </c>
      <c r="J816" s="316" t="b">
        <f>tblBdays[[#This Row],[Birthday 2024]] &gt;= EOMONTH(tblBdays[[#This Row],[Birthday 2024]],0) - 4</f>
        <v>0</v>
      </c>
      <c r="K816" s="317" t="b">
        <f>DAY(DATE(YEAR(tblBdays[[#This Row],[Birthday 2024]]),MONTH(tblBdays[[#This Row],[Birthday 2024]]) + 6,DAY(tblBdays[[#This Row],[Birthday 2024]]))) = DAY(tblBdays[[#This Row],[Birthday 2024]])</f>
        <v>1</v>
      </c>
    </row>
    <row r="817" spans="2:11" ht="23.25" customHeight="1">
      <c r="B817" s="61" t="s">
        <v>846</v>
      </c>
      <c r="C817" s="98">
        <v>37601</v>
      </c>
      <c r="D817" s="98">
        <f>EDATE(tblBdays[[#This Row],[Birthday]],12 * (2024 - YEAR(tblBdays[[#This Row],[Birthday]])))</f>
        <v>45637</v>
      </c>
      <c r="E817" s="282" t="b">
        <f>ISNUMBER(tblBdays[[#This Row],[Birthday 2024]])</f>
        <v>1</v>
      </c>
      <c r="F817" s="98" cm="1">
        <f t="array" ref="F8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17" s="98" t="b">
        <f>tblBdays[[#This Row],[3rdTuesdayInMonth]]=tblBdays[[#This Row],[Birthday 2024]]</f>
        <v>0</v>
      </c>
      <c r="H817" s="284">
        <f>WEEKDAY(tblBdays[[#This Row],[3rdTuesdayInMonth]],2)</f>
        <v>2</v>
      </c>
      <c r="I817" s="289">
        <f>LOOKUP(tblBdays[[#This Row],[Birthday 2024]],tblPeriods[Period])</f>
        <v>45634</v>
      </c>
      <c r="J817" s="316" t="b">
        <f>tblBdays[[#This Row],[Birthday 2024]] &gt;= EOMONTH(tblBdays[[#This Row],[Birthday 2024]],0) - 4</f>
        <v>0</v>
      </c>
      <c r="K817" s="317" t="b">
        <f>DAY(DATE(YEAR(tblBdays[[#This Row],[Birthday 2024]]),MONTH(tblBdays[[#This Row],[Birthday 2024]]) + 6,DAY(tblBdays[[#This Row],[Birthday 2024]]))) = DAY(tblBdays[[#This Row],[Birthday 2024]])</f>
        <v>1</v>
      </c>
    </row>
    <row r="818" spans="2:11" ht="23.25" customHeight="1">
      <c r="B818" s="61" t="s">
        <v>847</v>
      </c>
      <c r="C818" s="98">
        <v>37503</v>
      </c>
      <c r="D818" s="98">
        <f>EDATE(tblBdays[[#This Row],[Birthday]],12 * (2024 - YEAR(tblBdays[[#This Row],[Birthday]])))</f>
        <v>45539</v>
      </c>
      <c r="E818" s="282" t="b">
        <f>ISNUMBER(tblBdays[[#This Row],[Birthday 2024]])</f>
        <v>1</v>
      </c>
      <c r="F818" s="98" cm="1">
        <f t="array" ref="F8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18" s="98" t="b">
        <f>tblBdays[[#This Row],[3rdTuesdayInMonth]]=tblBdays[[#This Row],[Birthday 2024]]</f>
        <v>0</v>
      </c>
      <c r="H818" s="284">
        <f>WEEKDAY(tblBdays[[#This Row],[3rdTuesdayInMonth]],2)</f>
        <v>2</v>
      </c>
      <c r="I818" s="289">
        <f>LOOKUP(tblBdays[[#This Row],[Birthday 2024]],tblPeriods[Period])</f>
        <v>45536</v>
      </c>
      <c r="J818" s="316" t="b">
        <f>tblBdays[[#This Row],[Birthday 2024]] &gt;= EOMONTH(tblBdays[[#This Row],[Birthday 2024]],0) - 4</f>
        <v>0</v>
      </c>
      <c r="K818" s="317" t="b">
        <f>DAY(DATE(YEAR(tblBdays[[#This Row],[Birthday 2024]]),MONTH(tblBdays[[#This Row],[Birthday 2024]]) + 6,DAY(tblBdays[[#This Row],[Birthday 2024]]))) = DAY(tblBdays[[#This Row],[Birthday 2024]])</f>
        <v>1</v>
      </c>
    </row>
    <row r="819" spans="2:11" ht="23.25" customHeight="1">
      <c r="B819" s="61" t="s">
        <v>848</v>
      </c>
      <c r="C819" s="98">
        <v>38026</v>
      </c>
      <c r="D819" s="98">
        <f>EDATE(tblBdays[[#This Row],[Birthday]],12 * (2024 - YEAR(tblBdays[[#This Row],[Birthday]])))</f>
        <v>45331</v>
      </c>
      <c r="E819" s="282" t="b">
        <f>ISNUMBER(tblBdays[[#This Row],[Birthday 2024]])</f>
        <v>1</v>
      </c>
      <c r="F819" s="98" cm="1">
        <f t="array" ref="F8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19" s="98" t="b">
        <f>tblBdays[[#This Row],[3rdTuesdayInMonth]]=tblBdays[[#This Row],[Birthday 2024]]</f>
        <v>0</v>
      </c>
      <c r="H819" s="284">
        <f>WEEKDAY(tblBdays[[#This Row],[3rdTuesdayInMonth]],2)</f>
        <v>2</v>
      </c>
      <c r="I819" s="289">
        <f>LOOKUP(tblBdays[[#This Row],[Birthday 2024]],tblPeriods[Period])</f>
        <v>45326</v>
      </c>
      <c r="J819" s="316" t="b">
        <f>tblBdays[[#This Row],[Birthday 2024]] &gt;= EOMONTH(tblBdays[[#This Row],[Birthday 2024]],0) - 4</f>
        <v>0</v>
      </c>
      <c r="K819" s="317" t="b">
        <f>DAY(DATE(YEAR(tblBdays[[#This Row],[Birthday 2024]]),MONTH(tblBdays[[#This Row],[Birthday 2024]]) + 6,DAY(tblBdays[[#This Row],[Birthday 2024]]))) = DAY(tblBdays[[#This Row],[Birthday 2024]])</f>
        <v>1</v>
      </c>
    </row>
    <row r="820" spans="2:11" ht="23.25" customHeight="1">
      <c r="B820" s="61" t="s">
        <v>849</v>
      </c>
      <c r="C820" s="98">
        <v>37023</v>
      </c>
      <c r="D820" s="98">
        <f>EDATE(tblBdays[[#This Row],[Birthday]],12 * (2024 - YEAR(tblBdays[[#This Row],[Birthday]])))</f>
        <v>45424</v>
      </c>
      <c r="E820" s="282" t="b">
        <f>ISNUMBER(tblBdays[[#This Row],[Birthday 2024]])</f>
        <v>1</v>
      </c>
      <c r="F820" s="98" cm="1">
        <f t="array" ref="F8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20" s="98" t="b">
        <f>tblBdays[[#This Row],[3rdTuesdayInMonth]]=tblBdays[[#This Row],[Birthday 2024]]</f>
        <v>0</v>
      </c>
      <c r="H820" s="284">
        <f>WEEKDAY(tblBdays[[#This Row],[3rdTuesdayInMonth]],2)</f>
        <v>2</v>
      </c>
      <c r="I820" s="289">
        <f>LOOKUP(tblBdays[[#This Row],[Birthday 2024]],tblPeriods[Period])</f>
        <v>45424</v>
      </c>
      <c r="J820" s="316" t="b">
        <f>tblBdays[[#This Row],[Birthday 2024]] &gt;= EOMONTH(tblBdays[[#This Row],[Birthday 2024]],0) - 4</f>
        <v>0</v>
      </c>
      <c r="K820" s="317" t="b">
        <f>DAY(DATE(YEAR(tblBdays[[#This Row],[Birthday 2024]]),MONTH(tblBdays[[#This Row],[Birthday 2024]]) + 6,DAY(tblBdays[[#This Row],[Birthday 2024]]))) = DAY(tblBdays[[#This Row],[Birthday 2024]])</f>
        <v>1</v>
      </c>
    </row>
    <row r="821" spans="2:11" ht="23.25" customHeight="1">
      <c r="B821" s="61" t="s">
        <v>850</v>
      </c>
      <c r="C821" s="98">
        <v>37297</v>
      </c>
      <c r="D821" s="98">
        <f>EDATE(tblBdays[[#This Row],[Birthday]],12 * (2024 - YEAR(tblBdays[[#This Row],[Birthday]])))</f>
        <v>45332</v>
      </c>
      <c r="E821" s="282" t="b">
        <f>ISNUMBER(tblBdays[[#This Row],[Birthday 2024]])</f>
        <v>1</v>
      </c>
      <c r="F821" s="98" cm="1">
        <f t="array" ref="F8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21" s="98" t="b">
        <f>tblBdays[[#This Row],[3rdTuesdayInMonth]]=tblBdays[[#This Row],[Birthday 2024]]</f>
        <v>0</v>
      </c>
      <c r="H821" s="284">
        <f>WEEKDAY(tblBdays[[#This Row],[3rdTuesdayInMonth]],2)</f>
        <v>2</v>
      </c>
      <c r="I821" s="289">
        <f>LOOKUP(tblBdays[[#This Row],[Birthday 2024]],tblPeriods[Period])</f>
        <v>45326</v>
      </c>
      <c r="J821" s="316" t="b">
        <f>tblBdays[[#This Row],[Birthday 2024]] &gt;= EOMONTH(tblBdays[[#This Row],[Birthday 2024]],0) - 4</f>
        <v>0</v>
      </c>
      <c r="K821" s="317" t="b">
        <f>DAY(DATE(YEAR(tblBdays[[#This Row],[Birthday 2024]]),MONTH(tblBdays[[#This Row],[Birthday 2024]]) + 6,DAY(tblBdays[[#This Row],[Birthday 2024]]))) = DAY(tblBdays[[#This Row],[Birthday 2024]])</f>
        <v>1</v>
      </c>
    </row>
    <row r="822" spans="2:11" ht="23.25" customHeight="1">
      <c r="B822" s="61" t="s">
        <v>851</v>
      </c>
      <c r="C822" s="98">
        <v>37864</v>
      </c>
      <c r="D822" s="98">
        <f>EDATE(tblBdays[[#This Row],[Birthday]],12 * (2024 - YEAR(tblBdays[[#This Row],[Birthday]])))</f>
        <v>45535</v>
      </c>
      <c r="E822" s="282" t="b">
        <f>ISNUMBER(tblBdays[[#This Row],[Birthday 2024]])</f>
        <v>1</v>
      </c>
      <c r="F822" s="98" cm="1">
        <f t="array" ref="F8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22" s="98" t="b">
        <f>tblBdays[[#This Row],[3rdTuesdayInMonth]]=tblBdays[[#This Row],[Birthday 2024]]</f>
        <v>0</v>
      </c>
      <c r="H822" s="284">
        <f>WEEKDAY(tblBdays[[#This Row],[3rdTuesdayInMonth]],2)</f>
        <v>2</v>
      </c>
      <c r="I822" s="289">
        <f>LOOKUP(tblBdays[[#This Row],[Birthday 2024]],tblPeriods[Period])</f>
        <v>45529</v>
      </c>
      <c r="J822" s="316" t="b">
        <f>tblBdays[[#This Row],[Birthday 2024]] &gt;= EOMONTH(tblBdays[[#This Row],[Birthday 2024]],0) - 4</f>
        <v>1</v>
      </c>
      <c r="K822" s="317" t="b">
        <f>DAY(DATE(YEAR(tblBdays[[#This Row],[Birthday 2024]]),MONTH(tblBdays[[#This Row],[Birthday 2024]]) + 6,DAY(tblBdays[[#This Row],[Birthday 2024]]))) = DAY(tblBdays[[#This Row],[Birthday 2024]])</f>
        <v>0</v>
      </c>
    </row>
    <row r="823" spans="2:11" ht="23.25" customHeight="1">
      <c r="B823" s="61" t="s">
        <v>852</v>
      </c>
      <c r="C823" s="98">
        <v>37988</v>
      </c>
      <c r="D823" s="98">
        <f>EDATE(tblBdays[[#This Row],[Birthday]],12 * (2024 - YEAR(tblBdays[[#This Row],[Birthday]])))</f>
        <v>45293</v>
      </c>
      <c r="E823" s="282" t="b">
        <f>ISNUMBER(tblBdays[[#This Row],[Birthday 2024]])</f>
        <v>1</v>
      </c>
      <c r="F823" s="98" cm="1">
        <f t="array" ref="F8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23" s="98" t="b">
        <f>tblBdays[[#This Row],[3rdTuesdayInMonth]]=tblBdays[[#This Row],[Birthday 2024]]</f>
        <v>0</v>
      </c>
      <c r="H823" s="284">
        <f>WEEKDAY(tblBdays[[#This Row],[3rdTuesdayInMonth]],2)</f>
        <v>2</v>
      </c>
      <c r="I823" s="289" t="e">
        <f>LOOKUP(tblBdays[[#This Row],[Birthday 2024]],tblPeriods[Period])</f>
        <v>#N/A</v>
      </c>
      <c r="J823" s="316" t="b">
        <f>tblBdays[[#This Row],[Birthday 2024]] &gt;= EOMONTH(tblBdays[[#This Row],[Birthday 2024]],0) - 4</f>
        <v>0</v>
      </c>
      <c r="K823" s="317" t="b">
        <f>DAY(DATE(YEAR(tblBdays[[#This Row],[Birthday 2024]]),MONTH(tblBdays[[#This Row],[Birthday 2024]]) + 6,DAY(tblBdays[[#This Row],[Birthday 2024]]))) = DAY(tblBdays[[#This Row],[Birthday 2024]])</f>
        <v>1</v>
      </c>
    </row>
    <row r="824" spans="2:11" ht="23.25" customHeight="1">
      <c r="B824" s="61" t="s">
        <v>853</v>
      </c>
      <c r="C824" s="98">
        <v>37615</v>
      </c>
      <c r="D824" s="98">
        <f>EDATE(tblBdays[[#This Row],[Birthday]],12 * (2024 - YEAR(tblBdays[[#This Row],[Birthday]])))</f>
        <v>45651</v>
      </c>
      <c r="E824" s="282" t="b">
        <f>ISNUMBER(tblBdays[[#This Row],[Birthday 2024]])</f>
        <v>1</v>
      </c>
      <c r="F824" s="98" cm="1">
        <f t="array" ref="F8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24" s="98" t="b">
        <f>tblBdays[[#This Row],[3rdTuesdayInMonth]]=tblBdays[[#This Row],[Birthday 2024]]</f>
        <v>0</v>
      </c>
      <c r="H824" s="284">
        <f>WEEKDAY(tblBdays[[#This Row],[3rdTuesdayInMonth]],2)</f>
        <v>2</v>
      </c>
      <c r="I824" s="289">
        <f>LOOKUP(tblBdays[[#This Row],[Birthday 2024]],tblPeriods[Period])</f>
        <v>45648</v>
      </c>
      <c r="J824" s="316" t="b">
        <f>tblBdays[[#This Row],[Birthday 2024]] &gt;= EOMONTH(tblBdays[[#This Row],[Birthday 2024]],0) - 4</f>
        <v>0</v>
      </c>
      <c r="K824" s="317" t="b">
        <f>DAY(DATE(YEAR(tblBdays[[#This Row],[Birthday 2024]]),MONTH(tblBdays[[#This Row],[Birthday 2024]]) + 6,DAY(tblBdays[[#This Row],[Birthday 2024]]))) = DAY(tblBdays[[#This Row],[Birthday 2024]])</f>
        <v>1</v>
      </c>
    </row>
    <row r="825" spans="2:11" ht="23.25" customHeight="1">
      <c r="B825" s="61" t="s">
        <v>854</v>
      </c>
      <c r="C825" s="98">
        <v>37087</v>
      </c>
      <c r="D825" s="98">
        <f>EDATE(tblBdays[[#This Row],[Birthday]],12 * (2024 - YEAR(tblBdays[[#This Row],[Birthday]])))</f>
        <v>45488</v>
      </c>
      <c r="E825" s="282" t="b">
        <f>ISNUMBER(tblBdays[[#This Row],[Birthday 2024]])</f>
        <v>1</v>
      </c>
      <c r="F825" s="98" cm="1">
        <f t="array" ref="F8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25" s="98" t="b">
        <f>tblBdays[[#This Row],[3rdTuesdayInMonth]]=tblBdays[[#This Row],[Birthday 2024]]</f>
        <v>0</v>
      </c>
      <c r="H825" s="284">
        <f>WEEKDAY(tblBdays[[#This Row],[3rdTuesdayInMonth]],2)</f>
        <v>2</v>
      </c>
      <c r="I825" s="289">
        <f>LOOKUP(tblBdays[[#This Row],[Birthday 2024]],tblPeriods[Period])</f>
        <v>45487</v>
      </c>
      <c r="J825" s="316" t="b">
        <f>tblBdays[[#This Row],[Birthday 2024]] &gt;= EOMONTH(tblBdays[[#This Row],[Birthday 2024]],0) - 4</f>
        <v>0</v>
      </c>
      <c r="K825" s="317" t="b">
        <f>DAY(DATE(YEAR(tblBdays[[#This Row],[Birthday 2024]]),MONTH(tblBdays[[#This Row],[Birthday 2024]]) + 6,DAY(tblBdays[[#This Row],[Birthday 2024]]))) = DAY(tblBdays[[#This Row],[Birthday 2024]])</f>
        <v>1</v>
      </c>
    </row>
    <row r="826" spans="2:11" ht="23.25" customHeight="1">
      <c r="B826" s="61" t="s">
        <v>855</v>
      </c>
      <c r="C826" s="98">
        <v>37473</v>
      </c>
      <c r="D826" s="98">
        <f>EDATE(tblBdays[[#This Row],[Birthday]],12 * (2024 - YEAR(tblBdays[[#This Row],[Birthday]])))</f>
        <v>45509</v>
      </c>
      <c r="E826" s="282" t="b">
        <f>ISNUMBER(tblBdays[[#This Row],[Birthday 2024]])</f>
        <v>1</v>
      </c>
      <c r="F826" s="98" cm="1">
        <f t="array" ref="F8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26" s="98" t="b">
        <f>tblBdays[[#This Row],[3rdTuesdayInMonth]]=tblBdays[[#This Row],[Birthday 2024]]</f>
        <v>0</v>
      </c>
      <c r="H826" s="284">
        <f>WEEKDAY(tblBdays[[#This Row],[3rdTuesdayInMonth]],2)</f>
        <v>2</v>
      </c>
      <c r="I826" s="289">
        <f>LOOKUP(tblBdays[[#This Row],[Birthday 2024]],tblPeriods[Period])</f>
        <v>45508</v>
      </c>
      <c r="J826" s="316" t="b">
        <f>tblBdays[[#This Row],[Birthday 2024]] &gt;= EOMONTH(tblBdays[[#This Row],[Birthday 2024]],0) - 4</f>
        <v>0</v>
      </c>
      <c r="K826" s="317" t="b">
        <f>DAY(DATE(YEAR(tblBdays[[#This Row],[Birthday 2024]]),MONTH(tblBdays[[#This Row],[Birthday 2024]]) + 6,DAY(tblBdays[[#This Row],[Birthday 2024]]))) = DAY(tblBdays[[#This Row],[Birthday 2024]])</f>
        <v>1</v>
      </c>
    </row>
    <row r="827" spans="2:11" ht="23.25" customHeight="1">
      <c r="B827" s="61" t="s">
        <v>856</v>
      </c>
      <c r="C827" s="98">
        <v>36901</v>
      </c>
      <c r="D827" s="98">
        <f>EDATE(tblBdays[[#This Row],[Birthday]],12 * (2024 - YEAR(tblBdays[[#This Row],[Birthday]])))</f>
        <v>45301</v>
      </c>
      <c r="E827" s="282" t="b">
        <f>ISNUMBER(tblBdays[[#This Row],[Birthday 2024]])</f>
        <v>1</v>
      </c>
      <c r="F827" s="98" cm="1">
        <f t="array" ref="F8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27" s="98" t="b">
        <f>tblBdays[[#This Row],[3rdTuesdayInMonth]]=tblBdays[[#This Row],[Birthday 2024]]</f>
        <v>0</v>
      </c>
      <c r="H827" s="284">
        <f>WEEKDAY(tblBdays[[#This Row],[3rdTuesdayInMonth]],2)</f>
        <v>2</v>
      </c>
      <c r="I827" s="289">
        <f>LOOKUP(tblBdays[[#This Row],[Birthday 2024]],tblPeriods[Period])</f>
        <v>45298</v>
      </c>
      <c r="J827" s="316" t="b">
        <f>tblBdays[[#This Row],[Birthday 2024]] &gt;= EOMONTH(tblBdays[[#This Row],[Birthday 2024]],0) - 4</f>
        <v>0</v>
      </c>
      <c r="K827" s="317" t="b">
        <f>DAY(DATE(YEAR(tblBdays[[#This Row],[Birthday 2024]]),MONTH(tblBdays[[#This Row],[Birthday 2024]]) + 6,DAY(tblBdays[[#This Row],[Birthday 2024]]))) = DAY(tblBdays[[#This Row],[Birthday 2024]])</f>
        <v>1</v>
      </c>
    </row>
    <row r="828" spans="2:11" ht="23.25" customHeight="1">
      <c r="B828" s="61" t="s">
        <v>857</v>
      </c>
      <c r="C828" s="98">
        <v>37525</v>
      </c>
      <c r="D828" s="98">
        <f>EDATE(tblBdays[[#This Row],[Birthday]],12 * (2024 - YEAR(tblBdays[[#This Row],[Birthday]])))</f>
        <v>45561</v>
      </c>
      <c r="E828" s="282" t="b">
        <f>ISNUMBER(tblBdays[[#This Row],[Birthday 2024]])</f>
        <v>1</v>
      </c>
      <c r="F828" s="98" cm="1">
        <f t="array" ref="F8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28" s="98" t="b">
        <f>tblBdays[[#This Row],[3rdTuesdayInMonth]]=tblBdays[[#This Row],[Birthday 2024]]</f>
        <v>0</v>
      </c>
      <c r="H828" s="284">
        <f>WEEKDAY(tblBdays[[#This Row],[3rdTuesdayInMonth]],2)</f>
        <v>2</v>
      </c>
      <c r="I828" s="289">
        <f>LOOKUP(tblBdays[[#This Row],[Birthday 2024]],tblPeriods[Period])</f>
        <v>45557</v>
      </c>
      <c r="J828" s="316" t="b">
        <f>tblBdays[[#This Row],[Birthday 2024]] &gt;= EOMONTH(tblBdays[[#This Row],[Birthday 2024]],0) - 4</f>
        <v>1</v>
      </c>
      <c r="K828" s="317" t="b">
        <f>DAY(DATE(YEAR(tblBdays[[#This Row],[Birthday 2024]]),MONTH(tblBdays[[#This Row],[Birthday 2024]]) + 6,DAY(tblBdays[[#This Row],[Birthday 2024]]))) = DAY(tblBdays[[#This Row],[Birthday 2024]])</f>
        <v>1</v>
      </c>
    </row>
    <row r="829" spans="2:11" ht="23.25" customHeight="1">
      <c r="B829" s="61" t="s">
        <v>858</v>
      </c>
      <c r="C829" s="98">
        <v>38292</v>
      </c>
      <c r="D829" s="98">
        <f>EDATE(tblBdays[[#This Row],[Birthday]],12 * (2024 - YEAR(tblBdays[[#This Row],[Birthday]])))</f>
        <v>45597</v>
      </c>
      <c r="E829" s="282" t="b">
        <f>ISNUMBER(tblBdays[[#This Row],[Birthday 2024]])</f>
        <v>1</v>
      </c>
      <c r="F829" s="98" cm="1">
        <f t="array" ref="F8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829" s="98" t="b">
        <f>tblBdays[[#This Row],[3rdTuesdayInMonth]]=tblBdays[[#This Row],[Birthday 2024]]</f>
        <v>0</v>
      </c>
      <c r="H829" s="284">
        <f>WEEKDAY(tblBdays[[#This Row],[3rdTuesdayInMonth]],2)</f>
        <v>2</v>
      </c>
      <c r="I829" s="289">
        <f>LOOKUP(tblBdays[[#This Row],[Birthday 2024]],tblPeriods[Period])</f>
        <v>45592</v>
      </c>
      <c r="J829" s="316" t="b">
        <f>tblBdays[[#This Row],[Birthday 2024]] &gt;= EOMONTH(tblBdays[[#This Row],[Birthday 2024]],0) - 4</f>
        <v>0</v>
      </c>
      <c r="K829" s="317" t="b">
        <f>DAY(DATE(YEAR(tblBdays[[#This Row],[Birthday 2024]]),MONTH(tblBdays[[#This Row],[Birthday 2024]]) + 6,DAY(tblBdays[[#This Row],[Birthday 2024]]))) = DAY(tblBdays[[#This Row],[Birthday 2024]])</f>
        <v>1</v>
      </c>
    </row>
    <row r="830" spans="2:11" ht="23.25" customHeight="1">
      <c r="B830" s="61" t="s">
        <v>859</v>
      </c>
      <c r="C830" s="98">
        <v>36948</v>
      </c>
      <c r="D830" s="98">
        <f>EDATE(tblBdays[[#This Row],[Birthday]],12 * (2024 - YEAR(tblBdays[[#This Row],[Birthday]])))</f>
        <v>45348</v>
      </c>
      <c r="E830" s="282" t="b">
        <f>ISNUMBER(tblBdays[[#This Row],[Birthday 2024]])</f>
        <v>1</v>
      </c>
      <c r="F830" s="98" cm="1">
        <f t="array" ref="F8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30" s="98" t="b">
        <f>tblBdays[[#This Row],[3rdTuesdayInMonth]]=tblBdays[[#This Row],[Birthday 2024]]</f>
        <v>0</v>
      </c>
      <c r="H830" s="284">
        <f>WEEKDAY(tblBdays[[#This Row],[3rdTuesdayInMonth]],2)</f>
        <v>2</v>
      </c>
      <c r="I830" s="289">
        <f>LOOKUP(tblBdays[[#This Row],[Birthday 2024]],tblPeriods[Period])</f>
        <v>45347</v>
      </c>
      <c r="J830" s="316" t="b">
        <f>tblBdays[[#This Row],[Birthday 2024]] &gt;= EOMONTH(tblBdays[[#This Row],[Birthday 2024]],0) - 4</f>
        <v>1</v>
      </c>
      <c r="K830" s="317" t="b">
        <f>DAY(DATE(YEAR(tblBdays[[#This Row],[Birthday 2024]]),MONTH(tblBdays[[#This Row],[Birthday 2024]]) + 6,DAY(tblBdays[[#This Row],[Birthday 2024]]))) = DAY(tblBdays[[#This Row],[Birthday 2024]])</f>
        <v>1</v>
      </c>
    </row>
    <row r="831" spans="2:11" ht="23.25" customHeight="1">
      <c r="B831" s="61" t="s">
        <v>860</v>
      </c>
      <c r="C831" s="98">
        <v>38210</v>
      </c>
      <c r="D831" s="98">
        <f>EDATE(tblBdays[[#This Row],[Birthday]],12 * (2024 - YEAR(tblBdays[[#This Row],[Birthday]])))</f>
        <v>45515</v>
      </c>
      <c r="E831" s="282" t="b">
        <f>ISNUMBER(tblBdays[[#This Row],[Birthday 2024]])</f>
        <v>1</v>
      </c>
      <c r="F831" s="98" cm="1">
        <f t="array" ref="F8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31" s="98" t="b">
        <f>tblBdays[[#This Row],[3rdTuesdayInMonth]]=tblBdays[[#This Row],[Birthday 2024]]</f>
        <v>0</v>
      </c>
      <c r="H831" s="284">
        <f>WEEKDAY(tblBdays[[#This Row],[3rdTuesdayInMonth]],2)</f>
        <v>2</v>
      </c>
      <c r="I831" s="289">
        <f>LOOKUP(tblBdays[[#This Row],[Birthday 2024]],tblPeriods[Period])</f>
        <v>45515</v>
      </c>
      <c r="J831" s="316" t="b">
        <f>tblBdays[[#This Row],[Birthday 2024]] &gt;= EOMONTH(tblBdays[[#This Row],[Birthday 2024]],0) - 4</f>
        <v>0</v>
      </c>
      <c r="K831" s="317" t="b">
        <f>DAY(DATE(YEAR(tblBdays[[#This Row],[Birthday 2024]]),MONTH(tblBdays[[#This Row],[Birthday 2024]]) + 6,DAY(tblBdays[[#This Row],[Birthday 2024]]))) = DAY(tblBdays[[#This Row],[Birthday 2024]])</f>
        <v>1</v>
      </c>
    </row>
    <row r="832" spans="2:11" ht="23.25" customHeight="1">
      <c r="B832" s="61" t="s">
        <v>861</v>
      </c>
      <c r="C832" s="98">
        <v>36910</v>
      </c>
      <c r="D832" s="98">
        <f>EDATE(tblBdays[[#This Row],[Birthday]],12 * (2024 - YEAR(tblBdays[[#This Row],[Birthday]])))</f>
        <v>45310</v>
      </c>
      <c r="E832" s="282" t="b">
        <f>ISNUMBER(tblBdays[[#This Row],[Birthday 2024]])</f>
        <v>1</v>
      </c>
      <c r="F832" s="98" cm="1">
        <f t="array" ref="F8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32" s="98" t="b">
        <f>tblBdays[[#This Row],[3rdTuesdayInMonth]]=tblBdays[[#This Row],[Birthday 2024]]</f>
        <v>0</v>
      </c>
      <c r="H832" s="284">
        <f>WEEKDAY(tblBdays[[#This Row],[3rdTuesdayInMonth]],2)</f>
        <v>2</v>
      </c>
      <c r="I832" s="289">
        <f>LOOKUP(tblBdays[[#This Row],[Birthday 2024]],tblPeriods[Period])</f>
        <v>45305</v>
      </c>
      <c r="J832" s="316" t="b">
        <f>tblBdays[[#This Row],[Birthday 2024]] &gt;= EOMONTH(tblBdays[[#This Row],[Birthday 2024]],0) - 4</f>
        <v>0</v>
      </c>
      <c r="K832" s="317" t="b">
        <f>DAY(DATE(YEAR(tblBdays[[#This Row],[Birthday 2024]]),MONTH(tblBdays[[#This Row],[Birthday 2024]]) + 6,DAY(tblBdays[[#This Row],[Birthday 2024]]))) = DAY(tblBdays[[#This Row],[Birthday 2024]])</f>
        <v>1</v>
      </c>
    </row>
    <row r="833" spans="2:11" ht="23.25" customHeight="1">
      <c r="B833" s="61" t="s">
        <v>862</v>
      </c>
      <c r="C833" s="98">
        <v>37682</v>
      </c>
      <c r="D833" s="98">
        <f>EDATE(tblBdays[[#This Row],[Birthday]],12 * (2024 - YEAR(tblBdays[[#This Row],[Birthday]])))</f>
        <v>45353</v>
      </c>
      <c r="E833" s="282" t="b">
        <f>ISNUMBER(tblBdays[[#This Row],[Birthday 2024]])</f>
        <v>1</v>
      </c>
      <c r="F833" s="98" cm="1">
        <f t="array" ref="F8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833" s="98" t="b">
        <f>tblBdays[[#This Row],[3rdTuesdayInMonth]]=tblBdays[[#This Row],[Birthday 2024]]</f>
        <v>0</v>
      </c>
      <c r="H833" s="284">
        <f>WEEKDAY(tblBdays[[#This Row],[3rdTuesdayInMonth]],2)</f>
        <v>2</v>
      </c>
      <c r="I833" s="289">
        <f>LOOKUP(tblBdays[[#This Row],[Birthday 2024]],tblPeriods[Period])</f>
        <v>45347</v>
      </c>
      <c r="J833" s="316" t="b">
        <f>tblBdays[[#This Row],[Birthday 2024]] &gt;= EOMONTH(tblBdays[[#This Row],[Birthday 2024]],0) - 4</f>
        <v>0</v>
      </c>
      <c r="K833" s="317" t="b">
        <f>DAY(DATE(YEAR(tblBdays[[#This Row],[Birthday 2024]]),MONTH(tblBdays[[#This Row],[Birthday 2024]]) + 6,DAY(tblBdays[[#This Row],[Birthday 2024]]))) = DAY(tblBdays[[#This Row],[Birthday 2024]])</f>
        <v>1</v>
      </c>
    </row>
    <row r="834" spans="2:11" ht="23.25" customHeight="1">
      <c r="B834" s="61" t="s">
        <v>863</v>
      </c>
      <c r="C834" s="98">
        <v>36915</v>
      </c>
      <c r="D834" s="98">
        <f>EDATE(tblBdays[[#This Row],[Birthday]],12 * (2024 - YEAR(tblBdays[[#This Row],[Birthday]])))</f>
        <v>45315</v>
      </c>
      <c r="E834" s="282" t="b">
        <f>ISNUMBER(tblBdays[[#This Row],[Birthday 2024]])</f>
        <v>1</v>
      </c>
      <c r="F834" s="98" cm="1">
        <f t="array" ref="F8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34" s="98" t="b">
        <f>tblBdays[[#This Row],[3rdTuesdayInMonth]]=tblBdays[[#This Row],[Birthday 2024]]</f>
        <v>0</v>
      </c>
      <c r="H834" s="284">
        <f>WEEKDAY(tblBdays[[#This Row],[3rdTuesdayInMonth]],2)</f>
        <v>2</v>
      </c>
      <c r="I834" s="289">
        <f>LOOKUP(tblBdays[[#This Row],[Birthday 2024]],tblPeriods[Period])</f>
        <v>45312</v>
      </c>
      <c r="J834" s="316" t="b">
        <f>tblBdays[[#This Row],[Birthday 2024]] &gt;= EOMONTH(tblBdays[[#This Row],[Birthday 2024]],0) - 4</f>
        <v>0</v>
      </c>
      <c r="K834" s="317" t="b">
        <f>DAY(DATE(YEAR(tblBdays[[#This Row],[Birthday 2024]]),MONTH(tblBdays[[#This Row],[Birthday 2024]]) + 6,DAY(tblBdays[[#This Row],[Birthday 2024]]))) = DAY(tblBdays[[#This Row],[Birthday 2024]])</f>
        <v>1</v>
      </c>
    </row>
    <row r="835" spans="2:11" ht="23.25" customHeight="1">
      <c r="B835" s="61" t="s">
        <v>864</v>
      </c>
      <c r="C835" s="98">
        <v>37343</v>
      </c>
      <c r="D835" s="98">
        <f>EDATE(tblBdays[[#This Row],[Birthday]],12 * (2024 - YEAR(tblBdays[[#This Row],[Birthday]])))</f>
        <v>45379</v>
      </c>
      <c r="E835" s="282" t="b">
        <f>ISNUMBER(tblBdays[[#This Row],[Birthday 2024]])</f>
        <v>1</v>
      </c>
      <c r="F835" s="98" cm="1">
        <f t="array" ref="F8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835" s="98" t="b">
        <f>tblBdays[[#This Row],[3rdTuesdayInMonth]]=tblBdays[[#This Row],[Birthday 2024]]</f>
        <v>0</v>
      </c>
      <c r="H835" s="284">
        <f>WEEKDAY(tblBdays[[#This Row],[3rdTuesdayInMonth]],2)</f>
        <v>2</v>
      </c>
      <c r="I835" s="289">
        <f>LOOKUP(tblBdays[[#This Row],[Birthday 2024]],tblPeriods[Period])</f>
        <v>45375</v>
      </c>
      <c r="J835" s="316" t="b">
        <f>tblBdays[[#This Row],[Birthday 2024]] &gt;= EOMONTH(tblBdays[[#This Row],[Birthday 2024]],0) - 4</f>
        <v>1</v>
      </c>
      <c r="K835" s="317" t="b">
        <f>DAY(DATE(YEAR(tblBdays[[#This Row],[Birthday 2024]]),MONTH(tblBdays[[#This Row],[Birthday 2024]]) + 6,DAY(tblBdays[[#This Row],[Birthday 2024]]))) = DAY(tblBdays[[#This Row],[Birthday 2024]])</f>
        <v>1</v>
      </c>
    </row>
    <row r="836" spans="2:11" ht="23.25" customHeight="1">
      <c r="B836" s="61" t="s">
        <v>865</v>
      </c>
      <c r="C836" s="98">
        <v>37841</v>
      </c>
      <c r="D836" s="98">
        <f>EDATE(tblBdays[[#This Row],[Birthday]],12 * (2024 - YEAR(tblBdays[[#This Row],[Birthday]])))</f>
        <v>45512</v>
      </c>
      <c r="E836" s="282" t="b">
        <f>ISNUMBER(tblBdays[[#This Row],[Birthday 2024]])</f>
        <v>1</v>
      </c>
      <c r="F836" s="98" cm="1">
        <f t="array" ref="F8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36" s="98" t="b">
        <f>tblBdays[[#This Row],[3rdTuesdayInMonth]]=tblBdays[[#This Row],[Birthday 2024]]</f>
        <v>0</v>
      </c>
      <c r="H836" s="284">
        <f>WEEKDAY(tblBdays[[#This Row],[3rdTuesdayInMonth]],2)</f>
        <v>2</v>
      </c>
      <c r="I836" s="289">
        <f>LOOKUP(tblBdays[[#This Row],[Birthday 2024]],tblPeriods[Period])</f>
        <v>45508</v>
      </c>
      <c r="J836" s="316" t="b">
        <f>tblBdays[[#This Row],[Birthday 2024]] &gt;= EOMONTH(tblBdays[[#This Row],[Birthday 2024]],0) - 4</f>
        <v>0</v>
      </c>
      <c r="K836" s="317" t="b">
        <f>DAY(DATE(YEAR(tblBdays[[#This Row],[Birthday 2024]]),MONTH(tblBdays[[#This Row],[Birthday 2024]]) + 6,DAY(tblBdays[[#This Row],[Birthday 2024]]))) = DAY(tblBdays[[#This Row],[Birthday 2024]])</f>
        <v>1</v>
      </c>
    </row>
    <row r="837" spans="2:11" ht="23.25" customHeight="1">
      <c r="B837" s="61" t="s">
        <v>866</v>
      </c>
      <c r="C837" s="98">
        <v>36945</v>
      </c>
      <c r="D837" s="98">
        <f>EDATE(tblBdays[[#This Row],[Birthday]],12 * (2024 - YEAR(tblBdays[[#This Row],[Birthday]])))</f>
        <v>45345</v>
      </c>
      <c r="E837" s="282" t="b">
        <f>ISNUMBER(tblBdays[[#This Row],[Birthday 2024]])</f>
        <v>1</v>
      </c>
      <c r="F837" s="98" cm="1">
        <f t="array" ref="F8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37" s="98" t="b">
        <f>tblBdays[[#This Row],[3rdTuesdayInMonth]]=tblBdays[[#This Row],[Birthday 2024]]</f>
        <v>0</v>
      </c>
      <c r="H837" s="284">
        <f>WEEKDAY(tblBdays[[#This Row],[3rdTuesdayInMonth]],2)</f>
        <v>2</v>
      </c>
      <c r="I837" s="289">
        <f>LOOKUP(tblBdays[[#This Row],[Birthday 2024]],tblPeriods[Period])</f>
        <v>45340</v>
      </c>
      <c r="J837" s="316" t="b">
        <f>tblBdays[[#This Row],[Birthday 2024]] &gt;= EOMONTH(tblBdays[[#This Row],[Birthday 2024]],0) - 4</f>
        <v>0</v>
      </c>
      <c r="K837" s="317" t="b">
        <f>DAY(DATE(YEAR(tblBdays[[#This Row],[Birthday 2024]]),MONTH(tblBdays[[#This Row],[Birthday 2024]]) + 6,DAY(tblBdays[[#This Row],[Birthday 2024]]))) = DAY(tblBdays[[#This Row],[Birthday 2024]])</f>
        <v>1</v>
      </c>
    </row>
    <row r="838" spans="2:11" ht="23.25" customHeight="1">
      <c r="B838" s="61" t="s">
        <v>867</v>
      </c>
      <c r="C838" s="98">
        <v>38003</v>
      </c>
      <c r="D838" s="98">
        <f>EDATE(tblBdays[[#This Row],[Birthday]],12 * (2024 - YEAR(tblBdays[[#This Row],[Birthday]])))</f>
        <v>45308</v>
      </c>
      <c r="E838" s="282" t="b">
        <f>ISNUMBER(tblBdays[[#This Row],[Birthday 2024]])</f>
        <v>1</v>
      </c>
      <c r="F838" s="98" cm="1">
        <f t="array" ref="F8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38" s="98" t="b">
        <f>tblBdays[[#This Row],[3rdTuesdayInMonth]]=tblBdays[[#This Row],[Birthday 2024]]</f>
        <v>0</v>
      </c>
      <c r="H838" s="284">
        <f>WEEKDAY(tblBdays[[#This Row],[3rdTuesdayInMonth]],2)</f>
        <v>2</v>
      </c>
      <c r="I838" s="289">
        <f>LOOKUP(tblBdays[[#This Row],[Birthday 2024]],tblPeriods[Period])</f>
        <v>45305</v>
      </c>
      <c r="J838" s="316" t="b">
        <f>tblBdays[[#This Row],[Birthday 2024]] &gt;= EOMONTH(tblBdays[[#This Row],[Birthday 2024]],0) - 4</f>
        <v>0</v>
      </c>
      <c r="K838" s="317" t="b">
        <f>DAY(DATE(YEAR(tblBdays[[#This Row],[Birthday 2024]]),MONTH(tblBdays[[#This Row],[Birthday 2024]]) + 6,DAY(tblBdays[[#This Row],[Birthday 2024]]))) = DAY(tblBdays[[#This Row],[Birthday 2024]])</f>
        <v>1</v>
      </c>
    </row>
    <row r="839" spans="2:11" ht="23.25" customHeight="1">
      <c r="B839" s="61" t="s">
        <v>868</v>
      </c>
      <c r="C839" s="98">
        <v>38286</v>
      </c>
      <c r="D839" s="98">
        <f>EDATE(tblBdays[[#This Row],[Birthday]],12 * (2024 - YEAR(tblBdays[[#This Row],[Birthday]])))</f>
        <v>45591</v>
      </c>
      <c r="E839" s="282" t="b">
        <f>ISNUMBER(tblBdays[[#This Row],[Birthday 2024]])</f>
        <v>1</v>
      </c>
      <c r="F839" s="98" cm="1">
        <f t="array" ref="F8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39" s="98" t="b">
        <f>tblBdays[[#This Row],[3rdTuesdayInMonth]]=tblBdays[[#This Row],[Birthday 2024]]</f>
        <v>0</v>
      </c>
      <c r="H839" s="284">
        <f>WEEKDAY(tblBdays[[#This Row],[3rdTuesdayInMonth]],2)</f>
        <v>2</v>
      </c>
      <c r="I839" s="289">
        <f>LOOKUP(tblBdays[[#This Row],[Birthday 2024]],tblPeriods[Period])</f>
        <v>45585</v>
      </c>
      <c r="J839" s="316" t="b">
        <f>tblBdays[[#This Row],[Birthday 2024]] &gt;= EOMONTH(tblBdays[[#This Row],[Birthday 2024]],0) - 4</f>
        <v>0</v>
      </c>
      <c r="K839" s="317" t="b">
        <f>DAY(DATE(YEAR(tblBdays[[#This Row],[Birthday 2024]]),MONTH(tblBdays[[#This Row],[Birthday 2024]]) + 6,DAY(tblBdays[[#This Row],[Birthday 2024]]))) = DAY(tblBdays[[#This Row],[Birthday 2024]])</f>
        <v>1</v>
      </c>
    </row>
    <row r="840" spans="2:11" ht="23.25" customHeight="1">
      <c r="B840" s="61" t="s">
        <v>869</v>
      </c>
      <c r="C840" s="98">
        <v>37657</v>
      </c>
      <c r="D840" s="98">
        <f>EDATE(tblBdays[[#This Row],[Birthday]],12 * (2024 - YEAR(tblBdays[[#This Row],[Birthday]])))</f>
        <v>45327</v>
      </c>
      <c r="E840" s="282" t="b">
        <f>ISNUMBER(tblBdays[[#This Row],[Birthday 2024]])</f>
        <v>1</v>
      </c>
      <c r="F840" s="98" cm="1">
        <f t="array" ref="F8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40" s="98" t="b">
        <f>tblBdays[[#This Row],[3rdTuesdayInMonth]]=tblBdays[[#This Row],[Birthday 2024]]</f>
        <v>0</v>
      </c>
      <c r="H840" s="284">
        <f>WEEKDAY(tblBdays[[#This Row],[3rdTuesdayInMonth]],2)</f>
        <v>2</v>
      </c>
      <c r="I840" s="289">
        <f>LOOKUP(tblBdays[[#This Row],[Birthday 2024]],tblPeriods[Period])</f>
        <v>45326</v>
      </c>
      <c r="J840" s="316" t="b">
        <f>tblBdays[[#This Row],[Birthday 2024]] &gt;= EOMONTH(tblBdays[[#This Row],[Birthday 2024]],0) - 4</f>
        <v>0</v>
      </c>
      <c r="K840" s="317" t="b">
        <f>DAY(DATE(YEAR(tblBdays[[#This Row],[Birthday 2024]]),MONTH(tblBdays[[#This Row],[Birthday 2024]]) + 6,DAY(tblBdays[[#This Row],[Birthday 2024]]))) = DAY(tblBdays[[#This Row],[Birthday 2024]])</f>
        <v>1</v>
      </c>
    </row>
    <row r="841" spans="2:11" ht="23.25" customHeight="1">
      <c r="B841" s="61" t="s">
        <v>870</v>
      </c>
      <c r="C841" s="98">
        <v>37940</v>
      </c>
      <c r="D841" s="98">
        <f>EDATE(tblBdays[[#This Row],[Birthday]],12 * (2024 - YEAR(tblBdays[[#This Row],[Birthday]])))</f>
        <v>45611</v>
      </c>
      <c r="E841" s="282" t="b">
        <f>ISNUMBER(tblBdays[[#This Row],[Birthday 2024]])</f>
        <v>1</v>
      </c>
      <c r="F841" s="98" cm="1">
        <f t="array" ref="F8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841" s="98" t="b">
        <f>tblBdays[[#This Row],[3rdTuesdayInMonth]]=tblBdays[[#This Row],[Birthday 2024]]</f>
        <v>0</v>
      </c>
      <c r="H841" s="284">
        <f>WEEKDAY(tblBdays[[#This Row],[3rdTuesdayInMonth]],2)</f>
        <v>2</v>
      </c>
      <c r="I841" s="289">
        <f>LOOKUP(tblBdays[[#This Row],[Birthday 2024]],tblPeriods[Period])</f>
        <v>45606</v>
      </c>
      <c r="J841" s="316" t="b">
        <f>tblBdays[[#This Row],[Birthday 2024]] &gt;= EOMONTH(tblBdays[[#This Row],[Birthday 2024]],0) - 4</f>
        <v>0</v>
      </c>
      <c r="K841" s="317" t="b">
        <f>DAY(DATE(YEAR(tblBdays[[#This Row],[Birthday 2024]]),MONTH(tblBdays[[#This Row],[Birthday 2024]]) + 6,DAY(tblBdays[[#This Row],[Birthday 2024]]))) = DAY(tblBdays[[#This Row],[Birthday 2024]])</f>
        <v>1</v>
      </c>
    </row>
    <row r="842" spans="2:11" ht="23.25" customHeight="1">
      <c r="B842" s="61" t="s">
        <v>871</v>
      </c>
      <c r="C842" s="98">
        <v>37866</v>
      </c>
      <c r="D842" s="98">
        <f>EDATE(tblBdays[[#This Row],[Birthday]],12 * (2024 - YEAR(tblBdays[[#This Row],[Birthday]])))</f>
        <v>45537</v>
      </c>
      <c r="E842" s="282" t="b">
        <f>ISNUMBER(tblBdays[[#This Row],[Birthday 2024]])</f>
        <v>1</v>
      </c>
      <c r="F842" s="98" cm="1">
        <f t="array" ref="F8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42" s="98" t="b">
        <f>tblBdays[[#This Row],[3rdTuesdayInMonth]]=tblBdays[[#This Row],[Birthday 2024]]</f>
        <v>0</v>
      </c>
      <c r="H842" s="284">
        <f>WEEKDAY(tblBdays[[#This Row],[3rdTuesdayInMonth]],2)</f>
        <v>2</v>
      </c>
      <c r="I842" s="289">
        <f>LOOKUP(tblBdays[[#This Row],[Birthday 2024]],tblPeriods[Period])</f>
        <v>45536</v>
      </c>
      <c r="J842" s="316" t="b">
        <f>tblBdays[[#This Row],[Birthday 2024]] &gt;= EOMONTH(tblBdays[[#This Row],[Birthday 2024]],0) - 4</f>
        <v>0</v>
      </c>
      <c r="K842" s="317" t="b">
        <f>DAY(DATE(YEAR(tblBdays[[#This Row],[Birthday 2024]]),MONTH(tblBdays[[#This Row],[Birthday 2024]]) + 6,DAY(tblBdays[[#This Row],[Birthday 2024]]))) = DAY(tblBdays[[#This Row],[Birthday 2024]])</f>
        <v>1</v>
      </c>
    </row>
    <row r="843" spans="2:11" ht="23.25" customHeight="1">
      <c r="B843" s="61" t="s">
        <v>872</v>
      </c>
      <c r="C843" s="98">
        <v>37232</v>
      </c>
      <c r="D843" s="98">
        <f>EDATE(tblBdays[[#This Row],[Birthday]],12 * (2024 - YEAR(tblBdays[[#This Row],[Birthday]])))</f>
        <v>45633</v>
      </c>
      <c r="E843" s="282" t="b">
        <f>ISNUMBER(tblBdays[[#This Row],[Birthday 2024]])</f>
        <v>1</v>
      </c>
      <c r="F843" s="98" cm="1">
        <f t="array" ref="F8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43" s="98" t="b">
        <f>tblBdays[[#This Row],[3rdTuesdayInMonth]]=tblBdays[[#This Row],[Birthday 2024]]</f>
        <v>0</v>
      </c>
      <c r="H843" s="284">
        <f>WEEKDAY(tblBdays[[#This Row],[3rdTuesdayInMonth]],2)</f>
        <v>2</v>
      </c>
      <c r="I843" s="289">
        <f>LOOKUP(tblBdays[[#This Row],[Birthday 2024]],tblPeriods[Period])</f>
        <v>45627</v>
      </c>
      <c r="J843" s="316" t="b">
        <f>tblBdays[[#This Row],[Birthday 2024]] &gt;= EOMONTH(tblBdays[[#This Row],[Birthday 2024]],0) - 4</f>
        <v>0</v>
      </c>
      <c r="K843" s="317" t="b">
        <f>DAY(DATE(YEAR(tblBdays[[#This Row],[Birthday 2024]]),MONTH(tblBdays[[#This Row],[Birthday 2024]]) + 6,DAY(tblBdays[[#This Row],[Birthday 2024]]))) = DAY(tblBdays[[#This Row],[Birthday 2024]])</f>
        <v>1</v>
      </c>
    </row>
    <row r="844" spans="2:11" ht="23.25" customHeight="1">
      <c r="B844" s="61" t="s">
        <v>873</v>
      </c>
      <c r="C844" s="98">
        <v>36986</v>
      </c>
      <c r="D844" s="98">
        <f>EDATE(tblBdays[[#This Row],[Birthday]],12 * (2024 - YEAR(tblBdays[[#This Row],[Birthday]])))</f>
        <v>45387</v>
      </c>
      <c r="E844" s="282" t="b">
        <f>ISNUMBER(tblBdays[[#This Row],[Birthday 2024]])</f>
        <v>1</v>
      </c>
      <c r="F844" s="98" cm="1">
        <f t="array" ref="F8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844" s="98" t="b">
        <f>tblBdays[[#This Row],[3rdTuesdayInMonth]]=tblBdays[[#This Row],[Birthday 2024]]</f>
        <v>0</v>
      </c>
      <c r="H844" s="284">
        <f>WEEKDAY(tblBdays[[#This Row],[3rdTuesdayInMonth]],2)</f>
        <v>2</v>
      </c>
      <c r="I844" s="289">
        <f>LOOKUP(tblBdays[[#This Row],[Birthday 2024]],tblPeriods[Period])</f>
        <v>45382</v>
      </c>
      <c r="J844" s="316" t="b">
        <f>tblBdays[[#This Row],[Birthday 2024]] &gt;= EOMONTH(tblBdays[[#This Row],[Birthday 2024]],0) - 4</f>
        <v>0</v>
      </c>
      <c r="K844" s="317" t="b">
        <f>DAY(DATE(YEAR(tblBdays[[#This Row],[Birthday 2024]]),MONTH(tblBdays[[#This Row],[Birthday 2024]]) + 6,DAY(tblBdays[[#This Row],[Birthday 2024]]))) = DAY(tblBdays[[#This Row],[Birthday 2024]])</f>
        <v>1</v>
      </c>
    </row>
    <row r="845" spans="2:11" ht="23.25" customHeight="1">
      <c r="B845" s="61" t="s">
        <v>874</v>
      </c>
      <c r="C845" s="98">
        <v>37827</v>
      </c>
      <c r="D845" s="98">
        <f>EDATE(tblBdays[[#This Row],[Birthday]],12 * (2024 - YEAR(tblBdays[[#This Row],[Birthday]])))</f>
        <v>45498</v>
      </c>
      <c r="E845" s="282" t="b">
        <f>ISNUMBER(tblBdays[[#This Row],[Birthday 2024]])</f>
        <v>1</v>
      </c>
      <c r="F845" s="98" cm="1">
        <f t="array" ref="F8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45" s="98" t="b">
        <f>tblBdays[[#This Row],[3rdTuesdayInMonth]]=tblBdays[[#This Row],[Birthday 2024]]</f>
        <v>0</v>
      </c>
      <c r="H845" s="284">
        <f>WEEKDAY(tblBdays[[#This Row],[3rdTuesdayInMonth]],2)</f>
        <v>2</v>
      </c>
      <c r="I845" s="289">
        <f>LOOKUP(tblBdays[[#This Row],[Birthday 2024]],tblPeriods[Period])</f>
        <v>45494</v>
      </c>
      <c r="J845" s="316" t="b">
        <f>tblBdays[[#This Row],[Birthday 2024]] &gt;= EOMONTH(tblBdays[[#This Row],[Birthday 2024]],0) - 4</f>
        <v>0</v>
      </c>
      <c r="K845" s="317" t="b">
        <f>DAY(DATE(YEAR(tblBdays[[#This Row],[Birthday 2024]]),MONTH(tblBdays[[#This Row],[Birthday 2024]]) + 6,DAY(tblBdays[[#This Row],[Birthday 2024]]))) = DAY(tblBdays[[#This Row],[Birthday 2024]])</f>
        <v>1</v>
      </c>
    </row>
    <row r="846" spans="2:11" ht="23.25" customHeight="1">
      <c r="B846" s="61" t="s">
        <v>875</v>
      </c>
      <c r="C846" s="98">
        <v>37585</v>
      </c>
      <c r="D846" s="98">
        <f>EDATE(tblBdays[[#This Row],[Birthday]],12 * (2024 - YEAR(tblBdays[[#This Row],[Birthday]])))</f>
        <v>45621</v>
      </c>
      <c r="E846" s="282" t="b">
        <f>ISNUMBER(tblBdays[[#This Row],[Birthday 2024]])</f>
        <v>1</v>
      </c>
      <c r="F846" s="98" cm="1">
        <f t="array" ref="F8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846" s="98" t="b">
        <f>tblBdays[[#This Row],[3rdTuesdayInMonth]]=tblBdays[[#This Row],[Birthday 2024]]</f>
        <v>0</v>
      </c>
      <c r="H846" s="284">
        <f>WEEKDAY(tblBdays[[#This Row],[3rdTuesdayInMonth]],2)</f>
        <v>2</v>
      </c>
      <c r="I846" s="289">
        <f>LOOKUP(tblBdays[[#This Row],[Birthday 2024]],tblPeriods[Period])</f>
        <v>45620</v>
      </c>
      <c r="J846" s="316" t="b">
        <f>tblBdays[[#This Row],[Birthday 2024]] &gt;= EOMONTH(tblBdays[[#This Row],[Birthday 2024]],0) - 4</f>
        <v>0</v>
      </c>
      <c r="K846" s="317" t="b">
        <f>DAY(DATE(YEAR(tblBdays[[#This Row],[Birthday 2024]]),MONTH(tblBdays[[#This Row],[Birthday 2024]]) + 6,DAY(tblBdays[[#This Row],[Birthday 2024]]))) = DAY(tblBdays[[#This Row],[Birthday 2024]])</f>
        <v>1</v>
      </c>
    </row>
    <row r="847" spans="2:11" ht="23.25" customHeight="1">
      <c r="B847" s="61" t="s">
        <v>876</v>
      </c>
      <c r="C847" s="98">
        <v>37458</v>
      </c>
      <c r="D847" s="98">
        <f>EDATE(tblBdays[[#This Row],[Birthday]],12 * (2024 - YEAR(tblBdays[[#This Row],[Birthday]])))</f>
        <v>45494</v>
      </c>
      <c r="E847" s="282" t="b">
        <f>ISNUMBER(tblBdays[[#This Row],[Birthday 2024]])</f>
        <v>1</v>
      </c>
      <c r="F847" s="98" cm="1">
        <f t="array" ref="F8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47" s="98" t="b">
        <f>tblBdays[[#This Row],[3rdTuesdayInMonth]]=tblBdays[[#This Row],[Birthday 2024]]</f>
        <v>0</v>
      </c>
      <c r="H847" s="284">
        <f>WEEKDAY(tblBdays[[#This Row],[3rdTuesdayInMonth]],2)</f>
        <v>2</v>
      </c>
      <c r="I847" s="289">
        <f>LOOKUP(tblBdays[[#This Row],[Birthday 2024]],tblPeriods[Period])</f>
        <v>45494</v>
      </c>
      <c r="J847" s="316" t="b">
        <f>tblBdays[[#This Row],[Birthday 2024]] &gt;= EOMONTH(tblBdays[[#This Row],[Birthday 2024]],0) - 4</f>
        <v>0</v>
      </c>
      <c r="K847" s="317" t="b">
        <f>DAY(DATE(YEAR(tblBdays[[#This Row],[Birthday 2024]]),MONTH(tblBdays[[#This Row],[Birthday 2024]]) + 6,DAY(tblBdays[[#This Row],[Birthday 2024]]))) = DAY(tblBdays[[#This Row],[Birthday 2024]])</f>
        <v>1</v>
      </c>
    </row>
    <row r="848" spans="2:11" ht="23.25" customHeight="1">
      <c r="B848" s="61" t="s">
        <v>877</v>
      </c>
      <c r="C848" s="98">
        <v>37426</v>
      </c>
      <c r="D848" s="98">
        <f>EDATE(tblBdays[[#This Row],[Birthday]],12 * (2024 - YEAR(tblBdays[[#This Row],[Birthday]])))</f>
        <v>45462</v>
      </c>
      <c r="E848" s="282" t="b">
        <f>ISNUMBER(tblBdays[[#This Row],[Birthday 2024]])</f>
        <v>1</v>
      </c>
      <c r="F848" s="98" cm="1">
        <f t="array" ref="F8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48" s="98" t="b">
        <f>tblBdays[[#This Row],[3rdTuesdayInMonth]]=tblBdays[[#This Row],[Birthday 2024]]</f>
        <v>0</v>
      </c>
      <c r="H848" s="284">
        <f>WEEKDAY(tblBdays[[#This Row],[3rdTuesdayInMonth]],2)</f>
        <v>2</v>
      </c>
      <c r="I848" s="289">
        <f>LOOKUP(tblBdays[[#This Row],[Birthday 2024]],tblPeriods[Period])</f>
        <v>45459</v>
      </c>
      <c r="J848" s="316" t="b">
        <f>tblBdays[[#This Row],[Birthday 2024]] &gt;= EOMONTH(tblBdays[[#This Row],[Birthday 2024]],0) - 4</f>
        <v>0</v>
      </c>
      <c r="K848" s="317" t="b">
        <f>DAY(DATE(YEAR(tblBdays[[#This Row],[Birthday 2024]]),MONTH(tblBdays[[#This Row],[Birthday 2024]]) + 6,DAY(tblBdays[[#This Row],[Birthday 2024]]))) = DAY(tblBdays[[#This Row],[Birthday 2024]])</f>
        <v>1</v>
      </c>
    </row>
    <row r="849" spans="2:11" ht="23.25" customHeight="1">
      <c r="B849" s="61" t="s">
        <v>878</v>
      </c>
      <c r="C849" s="98">
        <v>37067</v>
      </c>
      <c r="D849" s="98">
        <f>EDATE(tblBdays[[#This Row],[Birthday]],12 * (2024 - YEAR(tblBdays[[#This Row],[Birthday]])))</f>
        <v>45468</v>
      </c>
      <c r="E849" s="282" t="b">
        <f>ISNUMBER(tblBdays[[#This Row],[Birthday 2024]])</f>
        <v>1</v>
      </c>
      <c r="F849" s="98" cm="1">
        <f t="array" ref="F8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49" s="98" t="b">
        <f>tblBdays[[#This Row],[3rdTuesdayInMonth]]=tblBdays[[#This Row],[Birthday 2024]]</f>
        <v>0</v>
      </c>
      <c r="H849" s="284">
        <f>WEEKDAY(tblBdays[[#This Row],[3rdTuesdayInMonth]],2)</f>
        <v>2</v>
      </c>
      <c r="I849" s="289">
        <f>LOOKUP(tblBdays[[#This Row],[Birthday 2024]],tblPeriods[Period])</f>
        <v>45466</v>
      </c>
      <c r="J849" s="316" t="b">
        <f>tblBdays[[#This Row],[Birthday 2024]] &gt;= EOMONTH(tblBdays[[#This Row],[Birthday 2024]],0) - 4</f>
        <v>0</v>
      </c>
      <c r="K849" s="317" t="b">
        <f>DAY(DATE(YEAR(tblBdays[[#This Row],[Birthday 2024]]),MONTH(tblBdays[[#This Row],[Birthday 2024]]) + 6,DAY(tblBdays[[#This Row],[Birthday 2024]]))) = DAY(tblBdays[[#This Row],[Birthday 2024]])</f>
        <v>1</v>
      </c>
    </row>
    <row r="850" spans="2:11" ht="23.25" customHeight="1">
      <c r="B850" s="61" t="s">
        <v>879</v>
      </c>
      <c r="C850" s="98">
        <v>37976</v>
      </c>
      <c r="D850" s="98">
        <f>EDATE(tblBdays[[#This Row],[Birthday]],12 * (2024 - YEAR(tblBdays[[#This Row],[Birthday]])))</f>
        <v>45647</v>
      </c>
      <c r="E850" s="282" t="b">
        <f>ISNUMBER(tblBdays[[#This Row],[Birthday 2024]])</f>
        <v>1</v>
      </c>
      <c r="F850" s="98" cm="1">
        <f t="array" ref="F8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50" s="98" t="b">
        <f>tblBdays[[#This Row],[3rdTuesdayInMonth]]=tblBdays[[#This Row],[Birthday 2024]]</f>
        <v>0</v>
      </c>
      <c r="H850" s="284">
        <f>WEEKDAY(tblBdays[[#This Row],[3rdTuesdayInMonth]],2)</f>
        <v>2</v>
      </c>
      <c r="I850" s="289">
        <f>LOOKUP(tblBdays[[#This Row],[Birthday 2024]],tblPeriods[Period])</f>
        <v>45641</v>
      </c>
      <c r="J850" s="316" t="b">
        <f>tblBdays[[#This Row],[Birthday 2024]] &gt;= EOMONTH(tblBdays[[#This Row],[Birthday 2024]],0) - 4</f>
        <v>0</v>
      </c>
      <c r="K850" s="317" t="b">
        <f>DAY(DATE(YEAR(tblBdays[[#This Row],[Birthday 2024]]),MONTH(tblBdays[[#This Row],[Birthday 2024]]) + 6,DAY(tblBdays[[#This Row],[Birthday 2024]]))) = DAY(tblBdays[[#This Row],[Birthday 2024]])</f>
        <v>1</v>
      </c>
    </row>
    <row r="851" spans="2:11" ht="23.25" customHeight="1">
      <c r="B851" s="61" t="s">
        <v>880</v>
      </c>
      <c r="C851" s="98">
        <v>38150</v>
      </c>
      <c r="D851" s="98">
        <f>EDATE(tblBdays[[#This Row],[Birthday]],12 * (2024 - YEAR(tblBdays[[#This Row],[Birthday]])))</f>
        <v>45455</v>
      </c>
      <c r="E851" s="282" t="b">
        <f>ISNUMBER(tblBdays[[#This Row],[Birthday 2024]])</f>
        <v>1</v>
      </c>
      <c r="F851" s="98" cm="1">
        <f t="array" ref="F8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51" s="98" t="b">
        <f>tblBdays[[#This Row],[3rdTuesdayInMonth]]=tblBdays[[#This Row],[Birthday 2024]]</f>
        <v>0</v>
      </c>
      <c r="H851" s="284">
        <f>WEEKDAY(tblBdays[[#This Row],[3rdTuesdayInMonth]],2)</f>
        <v>2</v>
      </c>
      <c r="I851" s="289">
        <f>LOOKUP(tblBdays[[#This Row],[Birthday 2024]],tblPeriods[Period])</f>
        <v>45452</v>
      </c>
      <c r="J851" s="316" t="b">
        <f>tblBdays[[#This Row],[Birthday 2024]] &gt;= EOMONTH(tblBdays[[#This Row],[Birthday 2024]],0) - 4</f>
        <v>0</v>
      </c>
      <c r="K851" s="317" t="b">
        <f>DAY(DATE(YEAR(tblBdays[[#This Row],[Birthday 2024]]),MONTH(tblBdays[[#This Row],[Birthday 2024]]) + 6,DAY(tblBdays[[#This Row],[Birthday 2024]]))) = DAY(tblBdays[[#This Row],[Birthday 2024]])</f>
        <v>1</v>
      </c>
    </row>
    <row r="852" spans="2:11" ht="23.25" customHeight="1">
      <c r="B852" s="61" t="s">
        <v>881</v>
      </c>
      <c r="C852" s="98">
        <v>37550</v>
      </c>
      <c r="D852" s="98">
        <f>EDATE(tblBdays[[#This Row],[Birthday]],12 * (2024 - YEAR(tblBdays[[#This Row],[Birthday]])))</f>
        <v>45586</v>
      </c>
      <c r="E852" s="282" t="b">
        <f>ISNUMBER(tblBdays[[#This Row],[Birthday 2024]])</f>
        <v>1</v>
      </c>
      <c r="F852" s="98" cm="1">
        <f t="array" ref="F8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52" s="98" t="b">
        <f>tblBdays[[#This Row],[3rdTuesdayInMonth]]=tblBdays[[#This Row],[Birthday 2024]]</f>
        <v>0</v>
      </c>
      <c r="H852" s="284">
        <f>WEEKDAY(tblBdays[[#This Row],[3rdTuesdayInMonth]],2)</f>
        <v>2</v>
      </c>
      <c r="I852" s="289">
        <f>LOOKUP(tblBdays[[#This Row],[Birthday 2024]],tblPeriods[Period])</f>
        <v>45585</v>
      </c>
      <c r="J852" s="316" t="b">
        <f>tblBdays[[#This Row],[Birthday 2024]] &gt;= EOMONTH(tblBdays[[#This Row],[Birthday 2024]],0) - 4</f>
        <v>0</v>
      </c>
      <c r="K852" s="317" t="b">
        <f>DAY(DATE(YEAR(tblBdays[[#This Row],[Birthday 2024]]),MONTH(tblBdays[[#This Row],[Birthday 2024]]) + 6,DAY(tblBdays[[#This Row],[Birthday 2024]]))) = DAY(tblBdays[[#This Row],[Birthday 2024]])</f>
        <v>1</v>
      </c>
    </row>
    <row r="853" spans="2:11" ht="23.25" customHeight="1">
      <c r="B853" s="61" t="s">
        <v>882</v>
      </c>
      <c r="C853" s="98">
        <v>38152</v>
      </c>
      <c r="D853" s="98">
        <f>EDATE(tblBdays[[#This Row],[Birthday]],12 * (2024 - YEAR(tblBdays[[#This Row],[Birthday]])))</f>
        <v>45457</v>
      </c>
      <c r="E853" s="282" t="b">
        <f>ISNUMBER(tblBdays[[#This Row],[Birthday 2024]])</f>
        <v>1</v>
      </c>
      <c r="F853" s="98" cm="1">
        <f t="array" ref="F8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53" s="98" t="b">
        <f>tblBdays[[#This Row],[3rdTuesdayInMonth]]=tblBdays[[#This Row],[Birthday 2024]]</f>
        <v>0</v>
      </c>
      <c r="H853" s="284">
        <f>WEEKDAY(tblBdays[[#This Row],[3rdTuesdayInMonth]],2)</f>
        <v>2</v>
      </c>
      <c r="I853" s="289">
        <f>LOOKUP(tblBdays[[#This Row],[Birthday 2024]],tblPeriods[Period])</f>
        <v>45452</v>
      </c>
      <c r="J853" s="316" t="b">
        <f>tblBdays[[#This Row],[Birthday 2024]] &gt;= EOMONTH(tblBdays[[#This Row],[Birthday 2024]],0) - 4</f>
        <v>0</v>
      </c>
      <c r="K853" s="317" t="b">
        <f>DAY(DATE(YEAR(tblBdays[[#This Row],[Birthday 2024]]),MONTH(tblBdays[[#This Row],[Birthday 2024]]) + 6,DAY(tblBdays[[#This Row],[Birthday 2024]]))) = DAY(tblBdays[[#This Row],[Birthday 2024]])</f>
        <v>1</v>
      </c>
    </row>
    <row r="854" spans="2:11" ht="23.25" customHeight="1">
      <c r="B854" s="61" t="s">
        <v>883</v>
      </c>
      <c r="C854" s="98">
        <v>37622</v>
      </c>
      <c r="D854" s="98">
        <f>EDATE(tblBdays[[#This Row],[Birthday]],12 * (2024 - YEAR(tblBdays[[#This Row],[Birthday]])))</f>
        <v>45292</v>
      </c>
      <c r="E854" s="282" t="b">
        <f>ISNUMBER(tblBdays[[#This Row],[Birthday 2024]])</f>
        <v>1</v>
      </c>
      <c r="F854" s="98" cm="1">
        <f t="array" ref="F8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54" s="98" t="b">
        <f>tblBdays[[#This Row],[3rdTuesdayInMonth]]=tblBdays[[#This Row],[Birthday 2024]]</f>
        <v>0</v>
      </c>
      <c r="H854" s="284">
        <f>WEEKDAY(tblBdays[[#This Row],[3rdTuesdayInMonth]],2)</f>
        <v>2</v>
      </c>
      <c r="I854" s="289" t="e">
        <f>LOOKUP(tblBdays[[#This Row],[Birthday 2024]],tblPeriods[Period])</f>
        <v>#N/A</v>
      </c>
      <c r="J854" s="316" t="b">
        <f>tblBdays[[#This Row],[Birthday 2024]] &gt;= EOMONTH(tblBdays[[#This Row],[Birthday 2024]],0) - 4</f>
        <v>0</v>
      </c>
      <c r="K854" s="317" t="b">
        <f>DAY(DATE(YEAR(tblBdays[[#This Row],[Birthday 2024]]),MONTH(tblBdays[[#This Row],[Birthday 2024]]) + 6,DAY(tblBdays[[#This Row],[Birthday 2024]]))) = DAY(tblBdays[[#This Row],[Birthday 2024]])</f>
        <v>1</v>
      </c>
    </row>
    <row r="855" spans="2:11" ht="23.25" customHeight="1">
      <c r="B855" s="61" t="s">
        <v>884</v>
      </c>
      <c r="C855" s="98">
        <v>37863</v>
      </c>
      <c r="D855" s="98">
        <f>EDATE(tblBdays[[#This Row],[Birthday]],12 * (2024 - YEAR(tblBdays[[#This Row],[Birthday]])))</f>
        <v>45534</v>
      </c>
      <c r="E855" s="282" t="b">
        <f>ISNUMBER(tblBdays[[#This Row],[Birthday 2024]])</f>
        <v>1</v>
      </c>
      <c r="F855" s="98" cm="1">
        <f t="array" ref="F8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55" s="98" t="b">
        <f>tblBdays[[#This Row],[3rdTuesdayInMonth]]=tblBdays[[#This Row],[Birthday 2024]]</f>
        <v>0</v>
      </c>
      <c r="H855" s="284">
        <f>WEEKDAY(tblBdays[[#This Row],[3rdTuesdayInMonth]],2)</f>
        <v>2</v>
      </c>
      <c r="I855" s="289">
        <f>LOOKUP(tblBdays[[#This Row],[Birthday 2024]],tblPeriods[Period])</f>
        <v>45529</v>
      </c>
      <c r="J855" s="316" t="b">
        <f>tblBdays[[#This Row],[Birthday 2024]] &gt;= EOMONTH(tblBdays[[#This Row],[Birthday 2024]],0) - 4</f>
        <v>1</v>
      </c>
      <c r="K855" s="317" t="b">
        <f>DAY(DATE(YEAR(tblBdays[[#This Row],[Birthday 2024]]),MONTH(tblBdays[[#This Row],[Birthday 2024]]) + 6,DAY(tblBdays[[#This Row],[Birthday 2024]]))) = DAY(tblBdays[[#This Row],[Birthday 2024]])</f>
        <v>0</v>
      </c>
    </row>
    <row r="856" spans="2:11" ht="23.25" customHeight="1">
      <c r="B856" s="61" t="s">
        <v>885</v>
      </c>
      <c r="C856" s="98">
        <v>37079</v>
      </c>
      <c r="D856" s="98">
        <f>EDATE(tblBdays[[#This Row],[Birthday]],12 * (2024 - YEAR(tblBdays[[#This Row],[Birthday]])))</f>
        <v>45480</v>
      </c>
      <c r="E856" s="282" t="b">
        <f>ISNUMBER(tblBdays[[#This Row],[Birthday 2024]])</f>
        <v>1</v>
      </c>
      <c r="F856" s="98" cm="1">
        <f t="array" ref="F8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56" s="98" t="b">
        <f>tblBdays[[#This Row],[3rdTuesdayInMonth]]=tblBdays[[#This Row],[Birthday 2024]]</f>
        <v>0</v>
      </c>
      <c r="H856" s="284">
        <f>WEEKDAY(tblBdays[[#This Row],[3rdTuesdayInMonth]],2)</f>
        <v>2</v>
      </c>
      <c r="I856" s="289">
        <f>LOOKUP(tblBdays[[#This Row],[Birthday 2024]],tblPeriods[Period])</f>
        <v>45480</v>
      </c>
      <c r="J856" s="316" t="b">
        <f>tblBdays[[#This Row],[Birthday 2024]] &gt;= EOMONTH(tblBdays[[#This Row],[Birthday 2024]],0) - 4</f>
        <v>0</v>
      </c>
      <c r="K856" s="317" t="b">
        <f>DAY(DATE(YEAR(tblBdays[[#This Row],[Birthday 2024]]),MONTH(tblBdays[[#This Row],[Birthday 2024]]) + 6,DAY(tblBdays[[#This Row],[Birthday 2024]]))) = DAY(tblBdays[[#This Row],[Birthday 2024]])</f>
        <v>1</v>
      </c>
    </row>
    <row r="857" spans="2:11" ht="23.25" customHeight="1">
      <c r="B857" s="61" t="s">
        <v>886</v>
      </c>
      <c r="C857" s="98">
        <v>37161</v>
      </c>
      <c r="D857" s="98">
        <f>EDATE(tblBdays[[#This Row],[Birthday]],12 * (2024 - YEAR(tblBdays[[#This Row],[Birthday]])))</f>
        <v>45562</v>
      </c>
      <c r="E857" s="282" t="b">
        <f>ISNUMBER(tblBdays[[#This Row],[Birthday 2024]])</f>
        <v>1</v>
      </c>
      <c r="F857" s="98" cm="1">
        <f t="array" ref="F8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57" s="98" t="b">
        <f>tblBdays[[#This Row],[3rdTuesdayInMonth]]=tblBdays[[#This Row],[Birthday 2024]]</f>
        <v>0</v>
      </c>
      <c r="H857" s="284">
        <f>WEEKDAY(tblBdays[[#This Row],[3rdTuesdayInMonth]],2)</f>
        <v>2</v>
      </c>
      <c r="I857" s="289">
        <f>LOOKUP(tblBdays[[#This Row],[Birthday 2024]],tblPeriods[Period])</f>
        <v>45557</v>
      </c>
      <c r="J857" s="316" t="b">
        <f>tblBdays[[#This Row],[Birthday 2024]] &gt;= EOMONTH(tblBdays[[#This Row],[Birthday 2024]],0) - 4</f>
        <v>1</v>
      </c>
      <c r="K857" s="317" t="b">
        <f>DAY(DATE(YEAR(tblBdays[[#This Row],[Birthday 2024]]),MONTH(tblBdays[[#This Row],[Birthday 2024]]) + 6,DAY(tblBdays[[#This Row],[Birthday 2024]]))) = DAY(tblBdays[[#This Row],[Birthday 2024]])</f>
        <v>1</v>
      </c>
    </row>
    <row r="858" spans="2:11" ht="23.25" customHeight="1">
      <c r="B858" s="61" t="s">
        <v>887</v>
      </c>
      <c r="C858" s="98">
        <v>37096</v>
      </c>
      <c r="D858" s="98">
        <f>EDATE(tblBdays[[#This Row],[Birthday]],12 * (2024 - YEAR(tblBdays[[#This Row],[Birthday]])))</f>
        <v>45497</v>
      </c>
      <c r="E858" s="282" t="b">
        <f>ISNUMBER(tblBdays[[#This Row],[Birthday 2024]])</f>
        <v>1</v>
      </c>
      <c r="F858" s="98" cm="1">
        <f t="array" ref="F8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58" s="98" t="b">
        <f>tblBdays[[#This Row],[3rdTuesdayInMonth]]=tblBdays[[#This Row],[Birthday 2024]]</f>
        <v>0</v>
      </c>
      <c r="H858" s="284">
        <f>WEEKDAY(tblBdays[[#This Row],[3rdTuesdayInMonth]],2)</f>
        <v>2</v>
      </c>
      <c r="I858" s="289">
        <f>LOOKUP(tblBdays[[#This Row],[Birthday 2024]],tblPeriods[Period])</f>
        <v>45494</v>
      </c>
      <c r="J858" s="316" t="b">
        <f>tblBdays[[#This Row],[Birthday 2024]] &gt;= EOMONTH(tblBdays[[#This Row],[Birthday 2024]],0) - 4</f>
        <v>0</v>
      </c>
      <c r="K858" s="317" t="b">
        <f>DAY(DATE(YEAR(tblBdays[[#This Row],[Birthday 2024]]),MONTH(tblBdays[[#This Row],[Birthday 2024]]) + 6,DAY(tblBdays[[#This Row],[Birthday 2024]]))) = DAY(tblBdays[[#This Row],[Birthday 2024]])</f>
        <v>1</v>
      </c>
    </row>
    <row r="859" spans="2:11" ht="23.25" customHeight="1">
      <c r="B859" s="61" t="s">
        <v>888</v>
      </c>
      <c r="C859" s="98">
        <v>37481</v>
      </c>
      <c r="D859" s="98">
        <f>EDATE(tblBdays[[#This Row],[Birthday]],12 * (2024 - YEAR(tblBdays[[#This Row],[Birthday]])))</f>
        <v>45517</v>
      </c>
      <c r="E859" s="282" t="b">
        <f>ISNUMBER(tblBdays[[#This Row],[Birthday 2024]])</f>
        <v>1</v>
      </c>
      <c r="F859" s="98" cm="1">
        <f t="array" ref="F8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59" s="98" t="b">
        <f>tblBdays[[#This Row],[3rdTuesdayInMonth]]=tblBdays[[#This Row],[Birthday 2024]]</f>
        <v>0</v>
      </c>
      <c r="H859" s="284">
        <f>WEEKDAY(tblBdays[[#This Row],[3rdTuesdayInMonth]],2)</f>
        <v>2</v>
      </c>
      <c r="I859" s="289">
        <f>LOOKUP(tblBdays[[#This Row],[Birthday 2024]],tblPeriods[Period])</f>
        <v>45515</v>
      </c>
      <c r="J859" s="316" t="b">
        <f>tblBdays[[#This Row],[Birthday 2024]] &gt;= EOMONTH(tblBdays[[#This Row],[Birthday 2024]],0) - 4</f>
        <v>0</v>
      </c>
      <c r="K859" s="317" t="b">
        <f>DAY(DATE(YEAR(tblBdays[[#This Row],[Birthday 2024]]),MONTH(tblBdays[[#This Row],[Birthday 2024]]) + 6,DAY(tblBdays[[#This Row],[Birthday 2024]]))) = DAY(tblBdays[[#This Row],[Birthday 2024]])</f>
        <v>1</v>
      </c>
    </row>
    <row r="860" spans="2:11" ht="23.25" customHeight="1">
      <c r="B860" s="61" t="s">
        <v>889</v>
      </c>
      <c r="C860" s="98">
        <v>37797</v>
      </c>
      <c r="D860" s="98">
        <f>EDATE(tblBdays[[#This Row],[Birthday]],12 * (2024 - YEAR(tblBdays[[#This Row],[Birthday]])))</f>
        <v>45468</v>
      </c>
      <c r="E860" s="282" t="b">
        <f>ISNUMBER(tblBdays[[#This Row],[Birthday 2024]])</f>
        <v>1</v>
      </c>
      <c r="F860" s="98" cm="1">
        <f t="array" ref="F8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60" s="98" t="b">
        <f>tblBdays[[#This Row],[3rdTuesdayInMonth]]=tblBdays[[#This Row],[Birthday 2024]]</f>
        <v>0</v>
      </c>
      <c r="H860" s="284">
        <f>WEEKDAY(tblBdays[[#This Row],[3rdTuesdayInMonth]],2)</f>
        <v>2</v>
      </c>
      <c r="I860" s="289">
        <f>LOOKUP(tblBdays[[#This Row],[Birthday 2024]],tblPeriods[Period])</f>
        <v>45466</v>
      </c>
      <c r="J860" s="316" t="b">
        <f>tblBdays[[#This Row],[Birthday 2024]] &gt;= EOMONTH(tblBdays[[#This Row],[Birthday 2024]],0) - 4</f>
        <v>0</v>
      </c>
      <c r="K860" s="317" t="b">
        <f>DAY(DATE(YEAR(tblBdays[[#This Row],[Birthday 2024]]),MONTH(tblBdays[[#This Row],[Birthday 2024]]) + 6,DAY(tblBdays[[#This Row],[Birthday 2024]]))) = DAY(tblBdays[[#This Row],[Birthday 2024]])</f>
        <v>1</v>
      </c>
    </row>
    <row r="861" spans="2:11" ht="23.25" customHeight="1">
      <c r="B861" s="61" t="s">
        <v>890</v>
      </c>
      <c r="C861" s="98">
        <v>37738</v>
      </c>
      <c r="D861" s="98">
        <f>EDATE(tblBdays[[#This Row],[Birthday]],12 * (2024 - YEAR(tblBdays[[#This Row],[Birthday]])))</f>
        <v>45409</v>
      </c>
      <c r="E861" s="282" t="b">
        <f>ISNUMBER(tblBdays[[#This Row],[Birthday 2024]])</f>
        <v>1</v>
      </c>
      <c r="F861" s="98" cm="1">
        <f t="array" ref="F8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861" s="98" t="b">
        <f>tblBdays[[#This Row],[3rdTuesdayInMonth]]=tblBdays[[#This Row],[Birthday 2024]]</f>
        <v>0</v>
      </c>
      <c r="H861" s="284">
        <f>WEEKDAY(tblBdays[[#This Row],[3rdTuesdayInMonth]],2)</f>
        <v>2</v>
      </c>
      <c r="I861" s="289">
        <f>LOOKUP(tblBdays[[#This Row],[Birthday 2024]],tblPeriods[Period])</f>
        <v>45403</v>
      </c>
      <c r="J861" s="316" t="b">
        <f>tblBdays[[#This Row],[Birthday 2024]] &gt;= EOMONTH(tblBdays[[#This Row],[Birthday 2024]],0) - 4</f>
        <v>1</v>
      </c>
      <c r="K861" s="317" t="b">
        <f>DAY(DATE(YEAR(tblBdays[[#This Row],[Birthday 2024]]),MONTH(tblBdays[[#This Row],[Birthday 2024]]) + 6,DAY(tblBdays[[#This Row],[Birthday 2024]]))) = DAY(tblBdays[[#This Row],[Birthday 2024]])</f>
        <v>1</v>
      </c>
    </row>
    <row r="862" spans="2:11" ht="23.25" customHeight="1">
      <c r="B862" s="61" t="s">
        <v>891</v>
      </c>
      <c r="C862" s="98">
        <v>37506</v>
      </c>
      <c r="D862" s="98">
        <f>EDATE(tblBdays[[#This Row],[Birthday]],12 * (2024 - YEAR(tblBdays[[#This Row],[Birthday]])))</f>
        <v>45542</v>
      </c>
      <c r="E862" s="282" t="b">
        <f>ISNUMBER(tblBdays[[#This Row],[Birthday 2024]])</f>
        <v>1</v>
      </c>
      <c r="F862" s="98" cm="1">
        <f t="array" ref="F8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62" s="98" t="b">
        <f>tblBdays[[#This Row],[3rdTuesdayInMonth]]=tblBdays[[#This Row],[Birthday 2024]]</f>
        <v>0</v>
      </c>
      <c r="H862" s="284">
        <f>WEEKDAY(tblBdays[[#This Row],[3rdTuesdayInMonth]],2)</f>
        <v>2</v>
      </c>
      <c r="I862" s="289">
        <f>LOOKUP(tblBdays[[#This Row],[Birthday 2024]],tblPeriods[Period])</f>
        <v>45536</v>
      </c>
      <c r="J862" s="316" t="b">
        <f>tblBdays[[#This Row],[Birthday 2024]] &gt;= EOMONTH(tblBdays[[#This Row],[Birthday 2024]],0) - 4</f>
        <v>0</v>
      </c>
      <c r="K862" s="317" t="b">
        <f>DAY(DATE(YEAR(tblBdays[[#This Row],[Birthday 2024]]),MONTH(tblBdays[[#This Row],[Birthday 2024]]) + 6,DAY(tblBdays[[#This Row],[Birthday 2024]]))) = DAY(tblBdays[[#This Row],[Birthday 2024]])</f>
        <v>1</v>
      </c>
    </row>
    <row r="863" spans="2:11" ht="23.25" customHeight="1">
      <c r="B863" s="61" t="s">
        <v>892</v>
      </c>
      <c r="C863" s="98">
        <v>37643</v>
      </c>
      <c r="D863" s="98">
        <f>EDATE(tblBdays[[#This Row],[Birthday]],12 * (2024 - YEAR(tblBdays[[#This Row],[Birthday]])))</f>
        <v>45313</v>
      </c>
      <c r="E863" s="282" t="b">
        <f>ISNUMBER(tblBdays[[#This Row],[Birthday 2024]])</f>
        <v>1</v>
      </c>
      <c r="F863" s="98" cm="1">
        <f t="array" ref="F8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63" s="98" t="b">
        <f>tblBdays[[#This Row],[3rdTuesdayInMonth]]=tblBdays[[#This Row],[Birthday 2024]]</f>
        <v>0</v>
      </c>
      <c r="H863" s="284">
        <f>WEEKDAY(tblBdays[[#This Row],[3rdTuesdayInMonth]],2)</f>
        <v>2</v>
      </c>
      <c r="I863" s="289">
        <f>LOOKUP(tblBdays[[#This Row],[Birthday 2024]],tblPeriods[Period])</f>
        <v>45312</v>
      </c>
      <c r="J863" s="316" t="b">
        <f>tblBdays[[#This Row],[Birthday 2024]] &gt;= EOMONTH(tblBdays[[#This Row],[Birthday 2024]],0) - 4</f>
        <v>0</v>
      </c>
      <c r="K863" s="317" t="b">
        <f>DAY(DATE(YEAR(tblBdays[[#This Row],[Birthday 2024]]),MONTH(tblBdays[[#This Row],[Birthday 2024]]) + 6,DAY(tblBdays[[#This Row],[Birthday 2024]]))) = DAY(tblBdays[[#This Row],[Birthday 2024]])</f>
        <v>1</v>
      </c>
    </row>
    <row r="864" spans="2:11" ht="23.25" customHeight="1">
      <c r="B864" s="61" t="s">
        <v>893</v>
      </c>
      <c r="C864" s="98">
        <v>37399</v>
      </c>
      <c r="D864" s="98">
        <f>EDATE(tblBdays[[#This Row],[Birthday]],12 * (2024 - YEAR(tblBdays[[#This Row],[Birthday]])))</f>
        <v>45435</v>
      </c>
      <c r="E864" s="282" t="b">
        <f>ISNUMBER(tblBdays[[#This Row],[Birthday 2024]])</f>
        <v>1</v>
      </c>
      <c r="F864" s="98" cm="1">
        <f t="array" ref="F8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64" s="98" t="b">
        <f>tblBdays[[#This Row],[3rdTuesdayInMonth]]=tblBdays[[#This Row],[Birthday 2024]]</f>
        <v>0</v>
      </c>
      <c r="H864" s="284">
        <f>WEEKDAY(tblBdays[[#This Row],[3rdTuesdayInMonth]],2)</f>
        <v>2</v>
      </c>
      <c r="I864" s="289">
        <f>LOOKUP(tblBdays[[#This Row],[Birthday 2024]],tblPeriods[Period])</f>
        <v>45431</v>
      </c>
      <c r="J864" s="316" t="b">
        <f>tblBdays[[#This Row],[Birthday 2024]] &gt;= EOMONTH(tblBdays[[#This Row],[Birthday 2024]],0) - 4</f>
        <v>0</v>
      </c>
      <c r="K864" s="317" t="b">
        <f>DAY(DATE(YEAR(tblBdays[[#This Row],[Birthday 2024]]),MONTH(tblBdays[[#This Row],[Birthday 2024]]) + 6,DAY(tblBdays[[#This Row],[Birthday 2024]]))) = DAY(tblBdays[[#This Row],[Birthday 2024]])</f>
        <v>1</v>
      </c>
    </row>
    <row r="865" spans="2:11" ht="23.25" customHeight="1">
      <c r="B865" s="61" t="s">
        <v>894</v>
      </c>
      <c r="C865" s="98">
        <v>38103</v>
      </c>
      <c r="D865" s="98">
        <f>EDATE(tblBdays[[#This Row],[Birthday]],12 * (2024 - YEAR(tblBdays[[#This Row],[Birthday]])))</f>
        <v>45408</v>
      </c>
      <c r="E865" s="282" t="b">
        <f>ISNUMBER(tblBdays[[#This Row],[Birthday 2024]])</f>
        <v>1</v>
      </c>
      <c r="F865" s="98" cm="1">
        <f t="array" ref="F8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865" s="98" t="b">
        <f>tblBdays[[#This Row],[3rdTuesdayInMonth]]=tblBdays[[#This Row],[Birthday 2024]]</f>
        <v>0</v>
      </c>
      <c r="H865" s="284">
        <f>WEEKDAY(tblBdays[[#This Row],[3rdTuesdayInMonth]],2)</f>
        <v>2</v>
      </c>
      <c r="I865" s="289">
        <f>LOOKUP(tblBdays[[#This Row],[Birthday 2024]],tblPeriods[Period])</f>
        <v>45403</v>
      </c>
      <c r="J865" s="316" t="b">
        <f>tblBdays[[#This Row],[Birthday 2024]] &gt;= EOMONTH(tblBdays[[#This Row],[Birthday 2024]],0) - 4</f>
        <v>1</v>
      </c>
      <c r="K865" s="317" t="b">
        <f>DAY(DATE(YEAR(tblBdays[[#This Row],[Birthday 2024]]),MONTH(tblBdays[[#This Row],[Birthday 2024]]) + 6,DAY(tblBdays[[#This Row],[Birthday 2024]]))) = DAY(tblBdays[[#This Row],[Birthday 2024]])</f>
        <v>1</v>
      </c>
    </row>
    <row r="866" spans="2:11" ht="23.25" customHeight="1">
      <c r="B866" s="61" t="s">
        <v>895</v>
      </c>
      <c r="C866" s="98">
        <v>38071</v>
      </c>
      <c r="D866" s="98">
        <f>EDATE(tblBdays[[#This Row],[Birthday]],12 * (2024 - YEAR(tblBdays[[#This Row],[Birthday]])))</f>
        <v>45376</v>
      </c>
      <c r="E866" s="282" t="b">
        <f>ISNUMBER(tblBdays[[#This Row],[Birthday 2024]])</f>
        <v>1</v>
      </c>
      <c r="F866" s="98" cm="1">
        <f t="array" ref="F8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866" s="98" t="b">
        <f>tblBdays[[#This Row],[3rdTuesdayInMonth]]=tblBdays[[#This Row],[Birthday 2024]]</f>
        <v>0</v>
      </c>
      <c r="H866" s="284">
        <f>WEEKDAY(tblBdays[[#This Row],[3rdTuesdayInMonth]],2)</f>
        <v>2</v>
      </c>
      <c r="I866" s="289">
        <f>LOOKUP(tblBdays[[#This Row],[Birthday 2024]],tblPeriods[Period])</f>
        <v>45375</v>
      </c>
      <c r="J866" s="316" t="b">
        <f>tblBdays[[#This Row],[Birthday 2024]] &gt;= EOMONTH(tblBdays[[#This Row],[Birthday 2024]],0) - 4</f>
        <v>0</v>
      </c>
      <c r="K866" s="317" t="b">
        <f>DAY(DATE(YEAR(tblBdays[[#This Row],[Birthday 2024]]),MONTH(tblBdays[[#This Row],[Birthday 2024]]) + 6,DAY(tblBdays[[#This Row],[Birthday 2024]]))) = DAY(tblBdays[[#This Row],[Birthday 2024]])</f>
        <v>1</v>
      </c>
    </row>
    <row r="867" spans="2:11" ht="23.25" customHeight="1">
      <c r="B867" s="61" t="s">
        <v>896</v>
      </c>
      <c r="C867" s="98">
        <v>37218</v>
      </c>
      <c r="D867" s="98">
        <f>EDATE(tblBdays[[#This Row],[Birthday]],12 * (2024 - YEAR(tblBdays[[#This Row],[Birthday]])))</f>
        <v>45619</v>
      </c>
      <c r="E867" s="282" t="b">
        <f>ISNUMBER(tblBdays[[#This Row],[Birthday 2024]])</f>
        <v>1</v>
      </c>
      <c r="F867" s="98" cm="1">
        <f t="array" ref="F8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867" s="98" t="b">
        <f>tblBdays[[#This Row],[3rdTuesdayInMonth]]=tblBdays[[#This Row],[Birthday 2024]]</f>
        <v>0</v>
      </c>
      <c r="H867" s="284">
        <f>WEEKDAY(tblBdays[[#This Row],[3rdTuesdayInMonth]],2)</f>
        <v>2</v>
      </c>
      <c r="I867" s="289">
        <f>LOOKUP(tblBdays[[#This Row],[Birthday 2024]],tblPeriods[Period])</f>
        <v>45613</v>
      </c>
      <c r="J867" s="316" t="b">
        <f>tblBdays[[#This Row],[Birthday 2024]] &gt;= EOMONTH(tblBdays[[#This Row],[Birthday 2024]],0) - 4</f>
        <v>0</v>
      </c>
      <c r="K867" s="317" t="b">
        <f>DAY(DATE(YEAR(tblBdays[[#This Row],[Birthday 2024]]),MONTH(tblBdays[[#This Row],[Birthday 2024]]) + 6,DAY(tblBdays[[#This Row],[Birthday 2024]]))) = DAY(tblBdays[[#This Row],[Birthday 2024]])</f>
        <v>1</v>
      </c>
    </row>
    <row r="868" spans="2:11" ht="23.25" customHeight="1">
      <c r="B868" s="61" t="s">
        <v>897</v>
      </c>
      <c r="C868" s="98">
        <v>37056</v>
      </c>
      <c r="D868" s="98">
        <f>EDATE(tblBdays[[#This Row],[Birthday]],12 * (2024 - YEAR(tblBdays[[#This Row],[Birthday]])))</f>
        <v>45457</v>
      </c>
      <c r="E868" s="282" t="b">
        <f>ISNUMBER(tblBdays[[#This Row],[Birthday 2024]])</f>
        <v>1</v>
      </c>
      <c r="F868" s="98" cm="1">
        <f t="array" ref="F8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68" s="98" t="b">
        <f>tblBdays[[#This Row],[3rdTuesdayInMonth]]=tblBdays[[#This Row],[Birthday 2024]]</f>
        <v>0</v>
      </c>
      <c r="H868" s="284">
        <f>WEEKDAY(tblBdays[[#This Row],[3rdTuesdayInMonth]],2)</f>
        <v>2</v>
      </c>
      <c r="I868" s="289">
        <f>LOOKUP(tblBdays[[#This Row],[Birthday 2024]],tblPeriods[Period])</f>
        <v>45452</v>
      </c>
      <c r="J868" s="316" t="b">
        <f>tblBdays[[#This Row],[Birthday 2024]] &gt;= EOMONTH(tblBdays[[#This Row],[Birthday 2024]],0) - 4</f>
        <v>0</v>
      </c>
      <c r="K868" s="317" t="b">
        <f>DAY(DATE(YEAR(tblBdays[[#This Row],[Birthday 2024]]),MONTH(tblBdays[[#This Row],[Birthday 2024]]) + 6,DAY(tblBdays[[#This Row],[Birthday 2024]]))) = DAY(tblBdays[[#This Row],[Birthday 2024]])</f>
        <v>1</v>
      </c>
    </row>
    <row r="869" spans="2:11" ht="23.25" customHeight="1">
      <c r="B869" s="61" t="s">
        <v>898</v>
      </c>
      <c r="C869" s="98">
        <v>37577</v>
      </c>
      <c r="D869" s="98">
        <f>EDATE(tblBdays[[#This Row],[Birthday]],12 * (2024 - YEAR(tblBdays[[#This Row],[Birthday]])))</f>
        <v>45613</v>
      </c>
      <c r="E869" s="282" t="b">
        <f>ISNUMBER(tblBdays[[#This Row],[Birthday 2024]])</f>
        <v>1</v>
      </c>
      <c r="F869" s="98" cm="1">
        <f t="array" ref="F8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869" s="98" t="b">
        <f>tblBdays[[#This Row],[3rdTuesdayInMonth]]=tblBdays[[#This Row],[Birthday 2024]]</f>
        <v>0</v>
      </c>
      <c r="H869" s="284">
        <f>WEEKDAY(tblBdays[[#This Row],[3rdTuesdayInMonth]],2)</f>
        <v>2</v>
      </c>
      <c r="I869" s="289">
        <f>LOOKUP(tblBdays[[#This Row],[Birthday 2024]],tblPeriods[Period])</f>
        <v>45613</v>
      </c>
      <c r="J869" s="316" t="b">
        <f>tblBdays[[#This Row],[Birthday 2024]] &gt;= EOMONTH(tblBdays[[#This Row],[Birthday 2024]],0) - 4</f>
        <v>0</v>
      </c>
      <c r="K869" s="317" t="b">
        <f>DAY(DATE(YEAR(tblBdays[[#This Row],[Birthday 2024]]),MONTH(tblBdays[[#This Row],[Birthday 2024]]) + 6,DAY(tblBdays[[#This Row],[Birthday 2024]]))) = DAY(tblBdays[[#This Row],[Birthday 2024]])</f>
        <v>1</v>
      </c>
    </row>
    <row r="870" spans="2:11" ht="23.25" customHeight="1">
      <c r="B870" s="61" t="s">
        <v>899</v>
      </c>
      <c r="C870" s="98">
        <v>37700</v>
      </c>
      <c r="D870" s="98">
        <f>EDATE(tblBdays[[#This Row],[Birthday]],12 * (2024 - YEAR(tblBdays[[#This Row],[Birthday]])))</f>
        <v>45371</v>
      </c>
      <c r="E870" s="282" t="b">
        <f>ISNUMBER(tblBdays[[#This Row],[Birthday 2024]])</f>
        <v>1</v>
      </c>
      <c r="F870" s="98" cm="1">
        <f t="array" ref="F8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870" s="98" t="b">
        <f>tblBdays[[#This Row],[3rdTuesdayInMonth]]=tblBdays[[#This Row],[Birthday 2024]]</f>
        <v>0</v>
      </c>
      <c r="H870" s="284">
        <f>WEEKDAY(tblBdays[[#This Row],[3rdTuesdayInMonth]],2)</f>
        <v>2</v>
      </c>
      <c r="I870" s="289">
        <f>LOOKUP(tblBdays[[#This Row],[Birthday 2024]],tblPeriods[Period])</f>
        <v>45368</v>
      </c>
      <c r="J870" s="316" t="b">
        <f>tblBdays[[#This Row],[Birthday 2024]] &gt;= EOMONTH(tblBdays[[#This Row],[Birthday 2024]],0) - 4</f>
        <v>0</v>
      </c>
      <c r="K870" s="317" t="b">
        <f>DAY(DATE(YEAR(tblBdays[[#This Row],[Birthday 2024]]),MONTH(tblBdays[[#This Row],[Birthday 2024]]) + 6,DAY(tblBdays[[#This Row],[Birthday 2024]]))) = DAY(tblBdays[[#This Row],[Birthday 2024]])</f>
        <v>1</v>
      </c>
    </row>
    <row r="871" spans="2:11" ht="23.25" customHeight="1">
      <c r="B871" s="61" t="s">
        <v>793</v>
      </c>
      <c r="C871" s="98">
        <v>37861</v>
      </c>
      <c r="D871" s="98">
        <f>EDATE(tblBdays[[#This Row],[Birthday]],12 * (2024 - YEAR(tblBdays[[#This Row],[Birthday]])))</f>
        <v>45532</v>
      </c>
      <c r="E871" s="282" t="b">
        <f>ISNUMBER(tblBdays[[#This Row],[Birthday 2024]])</f>
        <v>1</v>
      </c>
      <c r="F871" s="98" cm="1">
        <f t="array" ref="F8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871" s="98" t="b">
        <f>tblBdays[[#This Row],[3rdTuesdayInMonth]]=tblBdays[[#This Row],[Birthday 2024]]</f>
        <v>0</v>
      </c>
      <c r="H871" s="284">
        <f>WEEKDAY(tblBdays[[#This Row],[3rdTuesdayInMonth]],2)</f>
        <v>2</v>
      </c>
      <c r="I871" s="289">
        <f>LOOKUP(tblBdays[[#This Row],[Birthday 2024]],tblPeriods[Period])</f>
        <v>45529</v>
      </c>
      <c r="J871" s="316" t="b">
        <f>tblBdays[[#This Row],[Birthday 2024]] &gt;= EOMONTH(tblBdays[[#This Row],[Birthday 2024]],0) - 4</f>
        <v>1</v>
      </c>
      <c r="K871" s="317" t="b">
        <f>DAY(DATE(YEAR(tblBdays[[#This Row],[Birthday 2024]]),MONTH(tblBdays[[#This Row],[Birthday 2024]]) + 6,DAY(tblBdays[[#This Row],[Birthday 2024]]))) = DAY(tblBdays[[#This Row],[Birthday 2024]])</f>
        <v>1</v>
      </c>
    </row>
    <row r="872" spans="2:11" ht="23.25" customHeight="1">
      <c r="B872" s="61" t="s">
        <v>900</v>
      </c>
      <c r="C872" s="98">
        <v>37226</v>
      </c>
      <c r="D872" s="98">
        <f>EDATE(tblBdays[[#This Row],[Birthday]],12 * (2024 - YEAR(tblBdays[[#This Row],[Birthday]])))</f>
        <v>45627</v>
      </c>
      <c r="E872" s="282" t="b">
        <f>ISNUMBER(tblBdays[[#This Row],[Birthday 2024]])</f>
        <v>1</v>
      </c>
      <c r="F872" s="98" cm="1">
        <f t="array" ref="F8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72" s="98" t="b">
        <f>tblBdays[[#This Row],[3rdTuesdayInMonth]]=tblBdays[[#This Row],[Birthday 2024]]</f>
        <v>0</v>
      </c>
      <c r="H872" s="284">
        <f>WEEKDAY(tblBdays[[#This Row],[3rdTuesdayInMonth]],2)</f>
        <v>2</v>
      </c>
      <c r="I872" s="289">
        <f>LOOKUP(tblBdays[[#This Row],[Birthday 2024]],tblPeriods[Period])</f>
        <v>45627</v>
      </c>
      <c r="J872" s="316" t="b">
        <f>tblBdays[[#This Row],[Birthday 2024]] &gt;= EOMONTH(tblBdays[[#This Row],[Birthday 2024]],0) - 4</f>
        <v>0</v>
      </c>
      <c r="K872" s="317" t="b">
        <f>DAY(DATE(YEAR(tblBdays[[#This Row],[Birthday 2024]]),MONTH(tblBdays[[#This Row],[Birthday 2024]]) + 6,DAY(tblBdays[[#This Row],[Birthday 2024]]))) = DAY(tblBdays[[#This Row],[Birthday 2024]])</f>
        <v>1</v>
      </c>
    </row>
    <row r="873" spans="2:11" ht="23.25" customHeight="1">
      <c r="B873" s="61" t="s">
        <v>901</v>
      </c>
      <c r="C873" s="98">
        <v>37666</v>
      </c>
      <c r="D873" s="98">
        <f>EDATE(tblBdays[[#This Row],[Birthday]],12 * (2024 - YEAR(tblBdays[[#This Row],[Birthday]])))</f>
        <v>45336</v>
      </c>
      <c r="E873" s="282" t="b">
        <f>ISNUMBER(tblBdays[[#This Row],[Birthday 2024]])</f>
        <v>1</v>
      </c>
      <c r="F873" s="98" cm="1">
        <f t="array" ref="F8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73" s="98" t="b">
        <f>tblBdays[[#This Row],[3rdTuesdayInMonth]]=tblBdays[[#This Row],[Birthday 2024]]</f>
        <v>0</v>
      </c>
      <c r="H873" s="284">
        <f>WEEKDAY(tblBdays[[#This Row],[3rdTuesdayInMonth]],2)</f>
        <v>2</v>
      </c>
      <c r="I873" s="289">
        <f>LOOKUP(tblBdays[[#This Row],[Birthday 2024]],tblPeriods[Period])</f>
        <v>45333</v>
      </c>
      <c r="J873" s="316" t="b">
        <f>tblBdays[[#This Row],[Birthday 2024]] &gt;= EOMONTH(tblBdays[[#This Row],[Birthday 2024]],0) - 4</f>
        <v>0</v>
      </c>
      <c r="K873" s="317" t="b">
        <f>DAY(DATE(YEAR(tblBdays[[#This Row],[Birthday 2024]]),MONTH(tblBdays[[#This Row],[Birthday 2024]]) + 6,DAY(tblBdays[[#This Row],[Birthday 2024]]))) = DAY(tblBdays[[#This Row],[Birthday 2024]])</f>
        <v>1</v>
      </c>
    </row>
    <row r="874" spans="2:11" ht="23.25" customHeight="1">
      <c r="B874" s="61" t="s">
        <v>902</v>
      </c>
      <c r="C874" s="98">
        <v>37883</v>
      </c>
      <c r="D874" s="98">
        <f>EDATE(tblBdays[[#This Row],[Birthday]],12 * (2024 - YEAR(tblBdays[[#This Row],[Birthday]])))</f>
        <v>45554</v>
      </c>
      <c r="E874" s="282" t="b">
        <f>ISNUMBER(tblBdays[[#This Row],[Birthday 2024]])</f>
        <v>1</v>
      </c>
      <c r="F874" s="98" cm="1">
        <f t="array" ref="F8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74" s="98" t="b">
        <f>tblBdays[[#This Row],[3rdTuesdayInMonth]]=tblBdays[[#This Row],[Birthday 2024]]</f>
        <v>0</v>
      </c>
      <c r="H874" s="284">
        <f>WEEKDAY(tblBdays[[#This Row],[3rdTuesdayInMonth]],2)</f>
        <v>2</v>
      </c>
      <c r="I874" s="289">
        <f>LOOKUP(tblBdays[[#This Row],[Birthday 2024]],tblPeriods[Period])</f>
        <v>45550</v>
      </c>
      <c r="J874" s="316" t="b">
        <f>tblBdays[[#This Row],[Birthday 2024]] &gt;= EOMONTH(tblBdays[[#This Row],[Birthday 2024]],0) - 4</f>
        <v>0</v>
      </c>
      <c r="K874" s="317" t="b">
        <f>DAY(DATE(YEAR(tblBdays[[#This Row],[Birthday 2024]]),MONTH(tblBdays[[#This Row],[Birthday 2024]]) + 6,DAY(tblBdays[[#This Row],[Birthday 2024]]))) = DAY(tblBdays[[#This Row],[Birthday 2024]])</f>
        <v>1</v>
      </c>
    </row>
    <row r="875" spans="2:11" ht="23.25" customHeight="1">
      <c r="B875" s="61" t="s">
        <v>903</v>
      </c>
      <c r="C875" s="98">
        <v>35046</v>
      </c>
      <c r="D875" s="98">
        <f>EDATE(tblBdays[[#This Row],[Birthday]],12 * (2024 - YEAR(tblBdays[[#This Row],[Birthday]])))</f>
        <v>45639</v>
      </c>
      <c r="E875" s="282" t="b">
        <f>ISNUMBER(tblBdays[[#This Row],[Birthday 2024]])</f>
        <v>1</v>
      </c>
      <c r="F875" s="98" cm="1">
        <f t="array" ref="F8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75" s="98" t="b">
        <f>tblBdays[[#This Row],[3rdTuesdayInMonth]]=tblBdays[[#This Row],[Birthday 2024]]</f>
        <v>0</v>
      </c>
      <c r="H875" s="284">
        <f>WEEKDAY(tblBdays[[#This Row],[3rdTuesdayInMonth]],2)</f>
        <v>2</v>
      </c>
      <c r="I875" s="289">
        <f>LOOKUP(tblBdays[[#This Row],[Birthday 2024]],tblPeriods[Period])</f>
        <v>45634</v>
      </c>
      <c r="J875" s="316" t="b">
        <f>tblBdays[[#This Row],[Birthday 2024]] &gt;= EOMONTH(tblBdays[[#This Row],[Birthday 2024]],0) - 4</f>
        <v>0</v>
      </c>
      <c r="K875" s="317" t="b">
        <f>DAY(DATE(YEAR(tblBdays[[#This Row],[Birthday 2024]]),MONTH(tblBdays[[#This Row],[Birthday 2024]]) + 6,DAY(tblBdays[[#This Row],[Birthday 2024]]))) = DAY(tblBdays[[#This Row],[Birthday 2024]])</f>
        <v>1</v>
      </c>
    </row>
    <row r="876" spans="2:11" ht="23.25" customHeight="1">
      <c r="B876" s="61" t="s">
        <v>904</v>
      </c>
      <c r="C876" s="98">
        <v>37042</v>
      </c>
      <c r="D876" s="98">
        <f>EDATE(tblBdays[[#This Row],[Birthday]],12 * (2024 - YEAR(tblBdays[[#This Row],[Birthday]])))</f>
        <v>45443</v>
      </c>
      <c r="E876" s="282" t="b">
        <f>ISNUMBER(tblBdays[[#This Row],[Birthday 2024]])</f>
        <v>1</v>
      </c>
      <c r="F876" s="98" cm="1">
        <f t="array" ref="F8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76" s="98" t="b">
        <f>tblBdays[[#This Row],[3rdTuesdayInMonth]]=tblBdays[[#This Row],[Birthday 2024]]</f>
        <v>0</v>
      </c>
      <c r="H876" s="284">
        <f>WEEKDAY(tblBdays[[#This Row],[3rdTuesdayInMonth]],2)</f>
        <v>2</v>
      </c>
      <c r="I876" s="289">
        <f>LOOKUP(tblBdays[[#This Row],[Birthday 2024]],tblPeriods[Period])</f>
        <v>45438</v>
      </c>
      <c r="J876" s="316" t="b">
        <f>tblBdays[[#This Row],[Birthday 2024]] &gt;= EOMONTH(tblBdays[[#This Row],[Birthday 2024]],0) - 4</f>
        <v>1</v>
      </c>
      <c r="K876" s="317" t="b">
        <f>DAY(DATE(YEAR(tblBdays[[#This Row],[Birthday 2024]]),MONTH(tblBdays[[#This Row],[Birthday 2024]]) + 6,DAY(tblBdays[[#This Row],[Birthday 2024]]))) = DAY(tblBdays[[#This Row],[Birthday 2024]])</f>
        <v>0</v>
      </c>
    </row>
    <row r="877" spans="2:11" ht="23.25" customHeight="1">
      <c r="B877" s="61" t="s">
        <v>905</v>
      </c>
      <c r="C877" s="98">
        <v>38183</v>
      </c>
      <c r="D877" s="98">
        <f>EDATE(tblBdays[[#This Row],[Birthday]],12 * (2024 - YEAR(tblBdays[[#This Row],[Birthday]])))</f>
        <v>45488</v>
      </c>
      <c r="E877" s="282" t="b">
        <f>ISNUMBER(tblBdays[[#This Row],[Birthday 2024]])</f>
        <v>1</v>
      </c>
      <c r="F877" s="98" cm="1">
        <f t="array" ref="F8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77" s="98" t="b">
        <f>tblBdays[[#This Row],[3rdTuesdayInMonth]]=tblBdays[[#This Row],[Birthday 2024]]</f>
        <v>0</v>
      </c>
      <c r="H877" s="284">
        <f>WEEKDAY(tblBdays[[#This Row],[3rdTuesdayInMonth]],2)</f>
        <v>2</v>
      </c>
      <c r="I877" s="289">
        <f>LOOKUP(tblBdays[[#This Row],[Birthday 2024]],tblPeriods[Period])</f>
        <v>45487</v>
      </c>
      <c r="J877" s="316" t="b">
        <f>tblBdays[[#This Row],[Birthday 2024]] &gt;= EOMONTH(tblBdays[[#This Row],[Birthday 2024]],0) - 4</f>
        <v>0</v>
      </c>
      <c r="K877" s="317" t="b">
        <f>DAY(DATE(YEAR(tblBdays[[#This Row],[Birthday 2024]]),MONTH(tblBdays[[#This Row],[Birthday 2024]]) + 6,DAY(tblBdays[[#This Row],[Birthday 2024]]))) = DAY(tblBdays[[#This Row],[Birthday 2024]])</f>
        <v>1</v>
      </c>
    </row>
    <row r="878" spans="2:11" ht="23.25" customHeight="1">
      <c r="B878" s="61" t="s">
        <v>906</v>
      </c>
      <c r="C878" s="98">
        <v>36936</v>
      </c>
      <c r="D878" s="98">
        <f>EDATE(tblBdays[[#This Row],[Birthday]],12 * (2024 - YEAR(tblBdays[[#This Row],[Birthday]])))</f>
        <v>45336</v>
      </c>
      <c r="E878" s="282" t="b">
        <f>ISNUMBER(tblBdays[[#This Row],[Birthday 2024]])</f>
        <v>1</v>
      </c>
      <c r="F878" s="98" cm="1">
        <f t="array" ref="F8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78" s="98" t="b">
        <f>tblBdays[[#This Row],[3rdTuesdayInMonth]]=tblBdays[[#This Row],[Birthday 2024]]</f>
        <v>0</v>
      </c>
      <c r="H878" s="284">
        <f>WEEKDAY(tblBdays[[#This Row],[3rdTuesdayInMonth]],2)</f>
        <v>2</v>
      </c>
      <c r="I878" s="289">
        <f>LOOKUP(tblBdays[[#This Row],[Birthday 2024]],tblPeriods[Period])</f>
        <v>45333</v>
      </c>
      <c r="J878" s="316" t="b">
        <f>tblBdays[[#This Row],[Birthday 2024]] &gt;= EOMONTH(tblBdays[[#This Row],[Birthday 2024]],0) - 4</f>
        <v>0</v>
      </c>
      <c r="K878" s="317" t="b">
        <f>DAY(DATE(YEAR(tblBdays[[#This Row],[Birthday 2024]]),MONTH(tblBdays[[#This Row],[Birthday 2024]]) + 6,DAY(tblBdays[[#This Row],[Birthday 2024]]))) = DAY(tblBdays[[#This Row],[Birthday 2024]])</f>
        <v>1</v>
      </c>
    </row>
    <row r="879" spans="2:11" ht="23.25" customHeight="1">
      <c r="B879" s="61" t="s">
        <v>907</v>
      </c>
      <c r="C879" s="98">
        <v>36967</v>
      </c>
      <c r="D879" s="98">
        <f>EDATE(tblBdays[[#This Row],[Birthday]],12 * (2024 - YEAR(tblBdays[[#This Row],[Birthday]])))</f>
        <v>45368</v>
      </c>
      <c r="E879" s="282" t="b">
        <f>ISNUMBER(tblBdays[[#This Row],[Birthday 2024]])</f>
        <v>1</v>
      </c>
      <c r="F879" s="98" cm="1">
        <f t="array" ref="F8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879" s="98" t="b">
        <f>tblBdays[[#This Row],[3rdTuesdayInMonth]]=tblBdays[[#This Row],[Birthday 2024]]</f>
        <v>0</v>
      </c>
      <c r="H879" s="284">
        <f>WEEKDAY(tblBdays[[#This Row],[3rdTuesdayInMonth]],2)</f>
        <v>2</v>
      </c>
      <c r="I879" s="289">
        <f>LOOKUP(tblBdays[[#This Row],[Birthday 2024]],tblPeriods[Period])</f>
        <v>45368</v>
      </c>
      <c r="J879" s="316" t="b">
        <f>tblBdays[[#This Row],[Birthday 2024]] &gt;= EOMONTH(tblBdays[[#This Row],[Birthday 2024]],0) - 4</f>
        <v>0</v>
      </c>
      <c r="K879" s="317" t="b">
        <f>DAY(DATE(YEAR(tblBdays[[#This Row],[Birthday 2024]]),MONTH(tblBdays[[#This Row],[Birthday 2024]]) + 6,DAY(tblBdays[[#This Row],[Birthday 2024]]))) = DAY(tblBdays[[#This Row],[Birthday 2024]])</f>
        <v>1</v>
      </c>
    </row>
    <row r="880" spans="2:11" ht="23.25" customHeight="1">
      <c r="B880" s="61" t="s">
        <v>908</v>
      </c>
      <c r="C880" s="98">
        <v>38280</v>
      </c>
      <c r="D880" s="98">
        <f>EDATE(tblBdays[[#This Row],[Birthday]],12 * (2024 - YEAR(tblBdays[[#This Row],[Birthday]])))</f>
        <v>45585</v>
      </c>
      <c r="E880" s="282" t="b">
        <f>ISNUMBER(tblBdays[[#This Row],[Birthday 2024]])</f>
        <v>1</v>
      </c>
      <c r="F880" s="98" cm="1">
        <f t="array" ref="F8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80" s="98" t="b">
        <f>tblBdays[[#This Row],[3rdTuesdayInMonth]]=tblBdays[[#This Row],[Birthday 2024]]</f>
        <v>0</v>
      </c>
      <c r="H880" s="284">
        <f>WEEKDAY(tblBdays[[#This Row],[3rdTuesdayInMonth]],2)</f>
        <v>2</v>
      </c>
      <c r="I880" s="289">
        <f>LOOKUP(tblBdays[[#This Row],[Birthday 2024]],tblPeriods[Period])</f>
        <v>45585</v>
      </c>
      <c r="J880" s="316" t="b">
        <f>tblBdays[[#This Row],[Birthday 2024]] &gt;= EOMONTH(tblBdays[[#This Row],[Birthday 2024]],0) - 4</f>
        <v>0</v>
      </c>
      <c r="K880" s="317" t="b">
        <f>DAY(DATE(YEAR(tblBdays[[#This Row],[Birthday 2024]]),MONTH(tblBdays[[#This Row],[Birthday 2024]]) + 6,DAY(tblBdays[[#This Row],[Birthday 2024]]))) = DAY(tblBdays[[#This Row],[Birthday 2024]])</f>
        <v>1</v>
      </c>
    </row>
    <row r="881" spans="2:11" ht="23.25" customHeight="1">
      <c r="B881" s="61" t="s">
        <v>909</v>
      </c>
      <c r="C881" s="98">
        <v>38161</v>
      </c>
      <c r="D881" s="98">
        <f>EDATE(tblBdays[[#This Row],[Birthday]],12 * (2024 - YEAR(tblBdays[[#This Row],[Birthday]])))</f>
        <v>45466</v>
      </c>
      <c r="E881" s="282" t="b">
        <f>ISNUMBER(tblBdays[[#This Row],[Birthday 2024]])</f>
        <v>1</v>
      </c>
      <c r="F881" s="98" cm="1">
        <f t="array" ref="F8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81" s="98" t="b">
        <f>tblBdays[[#This Row],[3rdTuesdayInMonth]]=tblBdays[[#This Row],[Birthday 2024]]</f>
        <v>0</v>
      </c>
      <c r="H881" s="284">
        <f>WEEKDAY(tblBdays[[#This Row],[3rdTuesdayInMonth]],2)</f>
        <v>2</v>
      </c>
      <c r="I881" s="289">
        <f>LOOKUP(tblBdays[[#This Row],[Birthday 2024]],tblPeriods[Period])</f>
        <v>45466</v>
      </c>
      <c r="J881" s="316" t="b">
        <f>tblBdays[[#This Row],[Birthday 2024]] &gt;= EOMONTH(tblBdays[[#This Row],[Birthday 2024]],0) - 4</f>
        <v>0</v>
      </c>
      <c r="K881" s="317" t="b">
        <f>DAY(DATE(YEAR(tblBdays[[#This Row],[Birthday 2024]]),MONTH(tblBdays[[#This Row],[Birthday 2024]]) + 6,DAY(tblBdays[[#This Row],[Birthday 2024]]))) = DAY(tblBdays[[#This Row],[Birthday 2024]])</f>
        <v>1</v>
      </c>
    </row>
    <row r="882" spans="2:11" ht="23.25" customHeight="1">
      <c r="B882" s="61" t="s">
        <v>910</v>
      </c>
      <c r="C882" s="98">
        <v>37367</v>
      </c>
      <c r="D882" s="98">
        <f>EDATE(tblBdays[[#This Row],[Birthday]],12 * (2024 - YEAR(tblBdays[[#This Row],[Birthday]])))</f>
        <v>45403</v>
      </c>
      <c r="E882" s="282" t="b">
        <f>ISNUMBER(tblBdays[[#This Row],[Birthday 2024]])</f>
        <v>1</v>
      </c>
      <c r="F882" s="98" cm="1">
        <f t="array" ref="F8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882" s="98" t="b">
        <f>tblBdays[[#This Row],[3rdTuesdayInMonth]]=tblBdays[[#This Row],[Birthday 2024]]</f>
        <v>0</v>
      </c>
      <c r="H882" s="284">
        <f>WEEKDAY(tblBdays[[#This Row],[3rdTuesdayInMonth]],2)</f>
        <v>2</v>
      </c>
      <c r="I882" s="289">
        <f>LOOKUP(tblBdays[[#This Row],[Birthday 2024]],tblPeriods[Period])</f>
        <v>45403</v>
      </c>
      <c r="J882" s="316" t="b">
        <f>tblBdays[[#This Row],[Birthday 2024]] &gt;= EOMONTH(tblBdays[[#This Row],[Birthday 2024]],0) - 4</f>
        <v>0</v>
      </c>
      <c r="K882" s="317" t="b">
        <f>DAY(DATE(YEAR(tblBdays[[#This Row],[Birthday 2024]]),MONTH(tblBdays[[#This Row],[Birthday 2024]]) + 6,DAY(tblBdays[[#This Row],[Birthday 2024]]))) = DAY(tblBdays[[#This Row],[Birthday 2024]])</f>
        <v>1</v>
      </c>
    </row>
    <row r="883" spans="2:11" ht="23.25" customHeight="1">
      <c r="B883" s="61" t="s">
        <v>911</v>
      </c>
      <c r="C883" s="98">
        <v>37236</v>
      </c>
      <c r="D883" s="98">
        <f>EDATE(tblBdays[[#This Row],[Birthday]],12 * (2024 - YEAR(tblBdays[[#This Row],[Birthday]])))</f>
        <v>45637</v>
      </c>
      <c r="E883" s="282" t="b">
        <f>ISNUMBER(tblBdays[[#This Row],[Birthday 2024]])</f>
        <v>1</v>
      </c>
      <c r="F883" s="98" cm="1">
        <f t="array" ref="F8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83" s="98" t="b">
        <f>tblBdays[[#This Row],[3rdTuesdayInMonth]]=tblBdays[[#This Row],[Birthday 2024]]</f>
        <v>0</v>
      </c>
      <c r="H883" s="284">
        <f>WEEKDAY(tblBdays[[#This Row],[3rdTuesdayInMonth]],2)</f>
        <v>2</v>
      </c>
      <c r="I883" s="289">
        <f>LOOKUP(tblBdays[[#This Row],[Birthday 2024]],tblPeriods[Period])</f>
        <v>45634</v>
      </c>
      <c r="J883" s="316" t="b">
        <f>tblBdays[[#This Row],[Birthday 2024]] &gt;= EOMONTH(tblBdays[[#This Row],[Birthday 2024]],0) - 4</f>
        <v>0</v>
      </c>
      <c r="K883" s="317" t="b">
        <f>DAY(DATE(YEAR(tblBdays[[#This Row],[Birthday 2024]]),MONTH(tblBdays[[#This Row],[Birthday 2024]]) + 6,DAY(tblBdays[[#This Row],[Birthday 2024]]))) = DAY(tblBdays[[#This Row],[Birthday 2024]])</f>
        <v>1</v>
      </c>
    </row>
    <row r="884" spans="2:11" ht="23.25" customHeight="1">
      <c r="B884" s="61" t="s">
        <v>912</v>
      </c>
      <c r="C884" s="98">
        <v>37959</v>
      </c>
      <c r="D884" s="98">
        <f>EDATE(tblBdays[[#This Row],[Birthday]],12 * (2024 - YEAR(tblBdays[[#This Row],[Birthday]])))</f>
        <v>45630</v>
      </c>
      <c r="E884" s="282" t="b">
        <f>ISNUMBER(tblBdays[[#This Row],[Birthday 2024]])</f>
        <v>1</v>
      </c>
      <c r="F884" s="98" cm="1">
        <f t="array" ref="F8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84" s="98" t="b">
        <f>tblBdays[[#This Row],[3rdTuesdayInMonth]]=tblBdays[[#This Row],[Birthday 2024]]</f>
        <v>0</v>
      </c>
      <c r="H884" s="284">
        <f>WEEKDAY(tblBdays[[#This Row],[3rdTuesdayInMonth]],2)</f>
        <v>2</v>
      </c>
      <c r="I884" s="289">
        <f>LOOKUP(tblBdays[[#This Row],[Birthday 2024]],tblPeriods[Period])</f>
        <v>45627</v>
      </c>
      <c r="J884" s="316" t="b">
        <f>tblBdays[[#This Row],[Birthday 2024]] &gt;= EOMONTH(tblBdays[[#This Row],[Birthday 2024]],0) - 4</f>
        <v>0</v>
      </c>
      <c r="K884" s="317" t="b">
        <f>DAY(DATE(YEAR(tblBdays[[#This Row],[Birthday 2024]]),MONTH(tblBdays[[#This Row],[Birthday 2024]]) + 6,DAY(tblBdays[[#This Row],[Birthday 2024]]))) = DAY(tblBdays[[#This Row],[Birthday 2024]])</f>
        <v>1</v>
      </c>
    </row>
    <row r="885" spans="2:11" ht="23.25" customHeight="1">
      <c r="B885" s="61" t="s">
        <v>913</v>
      </c>
      <c r="C885" s="98">
        <v>38281</v>
      </c>
      <c r="D885" s="98">
        <f>EDATE(tblBdays[[#This Row],[Birthday]],12 * (2024 - YEAR(tblBdays[[#This Row],[Birthday]])))</f>
        <v>45586</v>
      </c>
      <c r="E885" s="282" t="b">
        <f>ISNUMBER(tblBdays[[#This Row],[Birthday 2024]])</f>
        <v>1</v>
      </c>
      <c r="F885" s="98" cm="1">
        <f t="array" ref="F8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85" s="98" t="b">
        <f>tblBdays[[#This Row],[3rdTuesdayInMonth]]=tblBdays[[#This Row],[Birthday 2024]]</f>
        <v>0</v>
      </c>
      <c r="H885" s="284">
        <f>WEEKDAY(tblBdays[[#This Row],[3rdTuesdayInMonth]],2)</f>
        <v>2</v>
      </c>
      <c r="I885" s="289">
        <f>LOOKUP(tblBdays[[#This Row],[Birthday 2024]],tblPeriods[Period])</f>
        <v>45585</v>
      </c>
      <c r="J885" s="316" t="b">
        <f>tblBdays[[#This Row],[Birthday 2024]] &gt;= EOMONTH(tblBdays[[#This Row],[Birthday 2024]],0) - 4</f>
        <v>0</v>
      </c>
      <c r="K885" s="317" t="b">
        <f>DAY(DATE(YEAR(tblBdays[[#This Row],[Birthday 2024]]),MONTH(tblBdays[[#This Row],[Birthday 2024]]) + 6,DAY(tblBdays[[#This Row],[Birthday 2024]]))) = DAY(tblBdays[[#This Row],[Birthday 2024]])</f>
        <v>1</v>
      </c>
    </row>
    <row r="886" spans="2:11" ht="23.25" customHeight="1">
      <c r="B886" s="61" t="s">
        <v>914</v>
      </c>
      <c r="C886" s="98">
        <v>37608</v>
      </c>
      <c r="D886" s="98">
        <f>EDATE(tblBdays[[#This Row],[Birthday]],12 * (2024 - YEAR(tblBdays[[#This Row],[Birthday]])))</f>
        <v>45644</v>
      </c>
      <c r="E886" s="282" t="b">
        <f>ISNUMBER(tblBdays[[#This Row],[Birthday 2024]])</f>
        <v>1</v>
      </c>
      <c r="F886" s="98" cm="1">
        <f t="array" ref="F8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886" s="98" t="b">
        <f>tblBdays[[#This Row],[3rdTuesdayInMonth]]=tblBdays[[#This Row],[Birthday 2024]]</f>
        <v>0</v>
      </c>
      <c r="H886" s="284">
        <f>WEEKDAY(tblBdays[[#This Row],[3rdTuesdayInMonth]],2)</f>
        <v>2</v>
      </c>
      <c r="I886" s="289">
        <f>LOOKUP(tblBdays[[#This Row],[Birthday 2024]],tblPeriods[Period])</f>
        <v>45641</v>
      </c>
      <c r="J886" s="316" t="b">
        <f>tblBdays[[#This Row],[Birthday 2024]] &gt;= EOMONTH(tblBdays[[#This Row],[Birthday 2024]],0) - 4</f>
        <v>0</v>
      </c>
      <c r="K886" s="317" t="b">
        <f>DAY(DATE(YEAR(tblBdays[[#This Row],[Birthday 2024]]),MONTH(tblBdays[[#This Row],[Birthday 2024]]) + 6,DAY(tblBdays[[#This Row],[Birthday 2024]]))) = DAY(tblBdays[[#This Row],[Birthday 2024]])</f>
        <v>1</v>
      </c>
    </row>
    <row r="887" spans="2:11" ht="23.25" customHeight="1">
      <c r="B887" s="61" t="s">
        <v>915</v>
      </c>
      <c r="C887" s="98">
        <v>37272</v>
      </c>
      <c r="D887" s="98">
        <f>EDATE(tblBdays[[#This Row],[Birthday]],12 * (2024 - YEAR(tblBdays[[#This Row],[Birthday]])))</f>
        <v>45307</v>
      </c>
      <c r="E887" s="282" t="b">
        <f>ISNUMBER(tblBdays[[#This Row],[Birthday 2024]])</f>
        <v>1</v>
      </c>
      <c r="F887" s="98" cm="1">
        <f t="array" ref="F8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87" s="98" t="b">
        <f>tblBdays[[#This Row],[3rdTuesdayInMonth]]=tblBdays[[#This Row],[Birthday 2024]]</f>
        <v>1</v>
      </c>
      <c r="H887" s="284">
        <f>WEEKDAY(tblBdays[[#This Row],[3rdTuesdayInMonth]],2)</f>
        <v>2</v>
      </c>
      <c r="I887" s="289">
        <f>LOOKUP(tblBdays[[#This Row],[Birthday 2024]],tblPeriods[Period])</f>
        <v>45305</v>
      </c>
      <c r="J887" s="316" t="b">
        <f>tblBdays[[#This Row],[Birthday 2024]] &gt;= EOMONTH(tblBdays[[#This Row],[Birthday 2024]],0) - 4</f>
        <v>0</v>
      </c>
      <c r="K887" s="317" t="b">
        <f>DAY(DATE(YEAR(tblBdays[[#This Row],[Birthday 2024]]),MONTH(tblBdays[[#This Row],[Birthday 2024]]) + 6,DAY(tblBdays[[#This Row],[Birthday 2024]]))) = DAY(tblBdays[[#This Row],[Birthday 2024]])</f>
        <v>1</v>
      </c>
    </row>
    <row r="888" spans="2:11" ht="23.25" customHeight="1">
      <c r="B888" s="61" t="s">
        <v>916</v>
      </c>
      <c r="C888" s="98">
        <v>38238</v>
      </c>
      <c r="D888" s="98">
        <f>EDATE(tblBdays[[#This Row],[Birthday]],12 * (2024 - YEAR(tblBdays[[#This Row],[Birthday]])))</f>
        <v>45543</v>
      </c>
      <c r="E888" s="282" t="b">
        <f>ISNUMBER(tblBdays[[#This Row],[Birthday 2024]])</f>
        <v>1</v>
      </c>
      <c r="F888" s="98" cm="1">
        <f t="array" ref="F8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88" s="98" t="b">
        <f>tblBdays[[#This Row],[3rdTuesdayInMonth]]=tblBdays[[#This Row],[Birthday 2024]]</f>
        <v>0</v>
      </c>
      <c r="H888" s="284">
        <f>WEEKDAY(tblBdays[[#This Row],[3rdTuesdayInMonth]],2)</f>
        <v>2</v>
      </c>
      <c r="I888" s="289">
        <f>LOOKUP(tblBdays[[#This Row],[Birthday 2024]],tblPeriods[Period])</f>
        <v>45543</v>
      </c>
      <c r="J888" s="316" t="b">
        <f>tblBdays[[#This Row],[Birthday 2024]] &gt;= EOMONTH(tblBdays[[#This Row],[Birthday 2024]],0) - 4</f>
        <v>0</v>
      </c>
      <c r="K888" s="317" t="b">
        <f>DAY(DATE(YEAR(tblBdays[[#This Row],[Birthday 2024]]),MONTH(tblBdays[[#This Row],[Birthday 2024]]) + 6,DAY(tblBdays[[#This Row],[Birthday 2024]]))) = DAY(tblBdays[[#This Row],[Birthday 2024]])</f>
        <v>1</v>
      </c>
    </row>
    <row r="889" spans="2:11" ht="23.25" customHeight="1">
      <c r="B889" s="61" t="s">
        <v>917</v>
      </c>
      <c r="C889" s="98">
        <v>33368</v>
      </c>
      <c r="D889" s="98">
        <f>EDATE(tblBdays[[#This Row],[Birthday]],12 * (2024 - YEAR(tblBdays[[#This Row],[Birthday]])))</f>
        <v>45422</v>
      </c>
      <c r="E889" s="282" t="b">
        <f>ISNUMBER(tblBdays[[#This Row],[Birthday 2024]])</f>
        <v>1</v>
      </c>
      <c r="F889" s="98" cm="1">
        <f t="array" ref="F8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89" s="98" t="b">
        <f>tblBdays[[#This Row],[3rdTuesdayInMonth]]=tblBdays[[#This Row],[Birthday 2024]]</f>
        <v>0</v>
      </c>
      <c r="H889" s="284">
        <f>WEEKDAY(tblBdays[[#This Row],[3rdTuesdayInMonth]],2)</f>
        <v>2</v>
      </c>
      <c r="I889" s="289">
        <f>LOOKUP(tblBdays[[#This Row],[Birthday 2024]],tblPeriods[Period])</f>
        <v>45417</v>
      </c>
      <c r="J889" s="316" t="b">
        <f>tblBdays[[#This Row],[Birthday 2024]] &gt;= EOMONTH(tblBdays[[#This Row],[Birthday 2024]],0) - 4</f>
        <v>0</v>
      </c>
      <c r="K889" s="317" t="b">
        <f>DAY(DATE(YEAR(tblBdays[[#This Row],[Birthday 2024]]),MONTH(tblBdays[[#This Row],[Birthday 2024]]) + 6,DAY(tblBdays[[#This Row],[Birthday 2024]]))) = DAY(tblBdays[[#This Row],[Birthday 2024]])</f>
        <v>1</v>
      </c>
    </row>
    <row r="890" spans="2:11" ht="23.25" customHeight="1">
      <c r="B890" s="61" t="s">
        <v>918</v>
      </c>
      <c r="C890" s="98">
        <v>36926</v>
      </c>
      <c r="D890" s="98">
        <f>EDATE(tblBdays[[#This Row],[Birthday]],12 * (2024 - YEAR(tblBdays[[#This Row],[Birthday]])))</f>
        <v>45326</v>
      </c>
      <c r="E890" s="282" t="b">
        <f>ISNUMBER(tblBdays[[#This Row],[Birthday 2024]])</f>
        <v>1</v>
      </c>
      <c r="F890" s="98" cm="1">
        <f t="array" ref="F8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890" s="98" t="b">
        <f>tblBdays[[#This Row],[3rdTuesdayInMonth]]=tblBdays[[#This Row],[Birthday 2024]]</f>
        <v>0</v>
      </c>
      <c r="H890" s="284">
        <f>WEEKDAY(tblBdays[[#This Row],[3rdTuesdayInMonth]],2)</f>
        <v>2</v>
      </c>
      <c r="I890" s="289">
        <f>LOOKUP(tblBdays[[#This Row],[Birthday 2024]],tblPeriods[Period])</f>
        <v>45326</v>
      </c>
      <c r="J890" s="316" t="b">
        <f>tblBdays[[#This Row],[Birthday 2024]] &gt;= EOMONTH(tblBdays[[#This Row],[Birthday 2024]],0) - 4</f>
        <v>0</v>
      </c>
      <c r="K890" s="317" t="b">
        <f>DAY(DATE(YEAR(tblBdays[[#This Row],[Birthday 2024]]),MONTH(tblBdays[[#This Row],[Birthday 2024]]) + 6,DAY(tblBdays[[#This Row],[Birthday 2024]]))) = DAY(tblBdays[[#This Row],[Birthday 2024]])</f>
        <v>1</v>
      </c>
    </row>
    <row r="891" spans="2:11" ht="23.25" customHeight="1">
      <c r="B891" s="61" t="s">
        <v>919</v>
      </c>
      <c r="C891" s="98">
        <v>37215</v>
      </c>
      <c r="D891" s="98">
        <f>EDATE(tblBdays[[#This Row],[Birthday]],12 * (2024 - YEAR(tblBdays[[#This Row],[Birthday]])))</f>
        <v>45616</v>
      </c>
      <c r="E891" s="282" t="b">
        <f>ISNUMBER(tblBdays[[#This Row],[Birthday 2024]])</f>
        <v>1</v>
      </c>
      <c r="F891" s="98" cm="1">
        <f t="array" ref="F8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891" s="98" t="b">
        <f>tblBdays[[#This Row],[3rdTuesdayInMonth]]=tblBdays[[#This Row],[Birthday 2024]]</f>
        <v>0</v>
      </c>
      <c r="H891" s="284">
        <f>WEEKDAY(tblBdays[[#This Row],[3rdTuesdayInMonth]],2)</f>
        <v>2</v>
      </c>
      <c r="I891" s="289">
        <f>LOOKUP(tblBdays[[#This Row],[Birthday 2024]],tblPeriods[Period])</f>
        <v>45613</v>
      </c>
      <c r="J891" s="316" t="b">
        <f>tblBdays[[#This Row],[Birthday 2024]] &gt;= EOMONTH(tblBdays[[#This Row],[Birthday 2024]],0) - 4</f>
        <v>0</v>
      </c>
      <c r="K891" s="317" t="b">
        <f>DAY(DATE(YEAR(tblBdays[[#This Row],[Birthday 2024]]),MONTH(tblBdays[[#This Row],[Birthday 2024]]) + 6,DAY(tblBdays[[#This Row],[Birthday 2024]]))) = DAY(tblBdays[[#This Row],[Birthday 2024]])</f>
        <v>1</v>
      </c>
    </row>
    <row r="892" spans="2:11" ht="23.25" customHeight="1">
      <c r="B892" s="61" t="s">
        <v>920</v>
      </c>
      <c r="C892" s="98">
        <v>38135</v>
      </c>
      <c r="D892" s="98">
        <f>EDATE(tblBdays[[#This Row],[Birthday]],12 * (2024 - YEAR(tblBdays[[#This Row],[Birthday]])))</f>
        <v>45440</v>
      </c>
      <c r="E892" s="282" t="b">
        <f>ISNUMBER(tblBdays[[#This Row],[Birthday 2024]])</f>
        <v>1</v>
      </c>
      <c r="F892" s="98" cm="1">
        <f t="array" ref="F8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892" s="98" t="b">
        <f>tblBdays[[#This Row],[3rdTuesdayInMonth]]=tblBdays[[#This Row],[Birthday 2024]]</f>
        <v>0</v>
      </c>
      <c r="H892" s="284">
        <f>WEEKDAY(tblBdays[[#This Row],[3rdTuesdayInMonth]],2)</f>
        <v>2</v>
      </c>
      <c r="I892" s="289">
        <f>LOOKUP(tblBdays[[#This Row],[Birthday 2024]],tblPeriods[Period])</f>
        <v>45438</v>
      </c>
      <c r="J892" s="316" t="b">
        <f>tblBdays[[#This Row],[Birthday 2024]] &gt;= EOMONTH(tblBdays[[#This Row],[Birthday 2024]],0) - 4</f>
        <v>1</v>
      </c>
      <c r="K892" s="317" t="b">
        <f>DAY(DATE(YEAR(tblBdays[[#This Row],[Birthday 2024]]),MONTH(tblBdays[[#This Row],[Birthday 2024]]) + 6,DAY(tblBdays[[#This Row],[Birthday 2024]]))) = DAY(tblBdays[[#This Row],[Birthday 2024]])</f>
        <v>1</v>
      </c>
    </row>
    <row r="893" spans="2:11" ht="23.25" customHeight="1">
      <c r="B893" s="61" t="s">
        <v>921</v>
      </c>
      <c r="C893" s="98">
        <v>38281</v>
      </c>
      <c r="D893" s="98">
        <f>EDATE(tblBdays[[#This Row],[Birthday]],12 * (2024 - YEAR(tblBdays[[#This Row],[Birthday]])))</f>
        <v>45586</v>
      </c>
      <c r="E893" s="282" t="b">
        <f>ISNUMBER(tblBdays[[#This Row],[Birthday 2024]])</f>
        <v>1</v>
      </c>
      <c r="F893" s="98" cm="1">
        <f t="array" ref="F8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93" s="98" t="b">
        <f>tblBdays[[#This Row],[3rdTuesdayInMonth]]=tblBdays[[#This Row],[Birthday 2024]]</f>
        <v>0</v>
      </c>
      <c r="H893" s="284">
        <f>WEEKDAY(tblBdays[[#This Row],[3rdTuesdayInMonth]],2)</f>
        <v>2</v>
      </c>
      <c r="I893" s="289">
        <f>LOOKUP(tblBdays[[#This Row],[Birthday 2024]],tblPeriods[Period])</f>
        <v>45585</v>
      </c>
      <c r="J893" s="316" t="b">
        <f>tblBdays[[#This Row],[Birthday 2024]] &gt;= EOMONTH(tblBdays[[#This Row],[Birthday 2024]],0) - 4</f>
        <v>0</v>
      </c>
      <c r="K893" s="317" t="b">
        <f>DAY(DATE(YEAR(tblBdays[[#This Row],[Birthday 2024]]),MONTH(tblBdays[[#This Row],[Birthday 2024]]) + 6,DAY(tblBdays[[#This Row],[Birthday 2024]]))) = DAY(tblBdays[[#This Row],[Birthday 2024]])</f>
        <v>1</v>
      </c>
    </row>
    <row r="894" spans="2:11" ht="23.25" customHeight="1">
      <c r="B894" s="61" t="s">
        <v>922</v>
      </c>
      <c r="C894" s="98">
        <v>37450</v>
      </c>
      <c r="D894" s="98">
        <f>EDATE(tblBdays[[#This Row],[Birthday]],12 * (2024 - YEAR(tblBdays[[#This Row],[Birthday]])))</f>
        <v>45486</v>
      </c>
      <c r="E894" s="282" t="b">
        <f>ISNUMBER(tblBdays[[#This Row],[Birthday 2024]])</f>
        <v>1</v>
      </c>
      <c r="F894" s="98" cm="1">
        <f t="array" ref="F8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894" s="98" t="b">
        <f>tblBdays[[#This Row],[3rdTuesdayInMonth]]=tblBdays[[#This Row],[Birthday 2024]]</f>
        <v>0</v>
      </c>
      <c r="H894" s="284">
        <f>WEEKDAY(tblBdays[[#This Row],[3rdTuesdayInMonth]],2)</f>
        <v>2</v>
      </c>
      <c r="I894" s="289">
        <f>LOOKUP(tblBdays[[#This Row],[Birthday 2024]],tblPeriods[Period])</f>
        <v>45480</v>
      </c>
      <c r="J894" s="316" t="b">
        <f>tblBdays[[#This Row],[Birthday 2024]] &gt;= EOMONTH(tblBdays[[#This Row],[Birthday 2024]],0) - 4</f>
        <v>0</v>
      </c>
      <c r="K894" s="317" t="b">
        <f>DAY(DATE(YEAR(tblBdays[[#This Row],[Birthday 2024]]),MONTH(tblBdays[[#This Row],[Birthday 2024]]) + 6,DAY(tblBdays[[#This Row],[Birthday 2024]]))) = DAY(tblBdays[[#This Row],[Birthday 2024]])</f>
        <v>1</v>
      </c>
    </row>
    <row r="895" spans="2:11" ht="23.25" customHeight="1">
      <c r="B895" s="61" t="s">
        <v>923</v>
      </c>
      <c r="C895" s="98">
        <v>36920</v>
      </c>
      <c r="D895" s="98">
        <f>EDATE(tblBdays[[#This Row],[Birthday]],12 * (2024 - YEAR(tblBdays[[#This Row],[Birthday]])))</f>
        <v>45320</v>
      </c>
      <c r="E895" s="282" t="b">
        <f>ISNUMBER(tblBdays[[#This Row],[Birthday 2024]])</f>
        <v>1</v>
      </c>
      <c r="F895" s="98" cm="1">
        <f t="array" ref="F8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895" s="98" t="b">
        <f>tblBdays[[#This Row],[3rdTuesdayInMonth]]=tblBdays[[#This Row],[Birthday 2024]]</f>
        <v>0</v>
      </c>
      <c r="H895" s="284">
        <f>WEEKDAY(tblBdays[[#This Row],[3rdTuesdayInMonth]],2)</f>
        <v>2</v>
      </c>
      <c r="I895" s="289">
        <f>LOOKUP(tblBdays[[#This Row],[Birthday 2024]],tblPeriods[Period])</f>
        <v>45319</v>
      </c>
      <c r="J895" s="316" t="b">
        <f>tblBdays[[#This Row],[Birthday 2024]] &gt;= EOMONTH(tblBdays[[#This Row],[Birthday 2024]],0) - 4</f>
        <v>1</v>
      </c>
      <c r="K895" s="317" t="b">
        <f>DAY(DATE(YEAR(tblBdays[[#This Row],[Birthday 2024]]),MONTH(tblBdays[[#This Row],[Birthday 2024]]) + 6,DAY(tblBdays[[#This Row],[Birthday 2024]]))) = DAY(tblBdays[[#This Row],[Birthday 2024]])</f>
        <v>1</v>
      </c>
    </row>
    <row r="896" spans="2:11" ht="23.25" customHeight="1">
      <c r="B896" s="61" t="s">
        <v>924</v>
      </c>
      <c r="C896" s="98">
        <v>38255</v>
      </c>
      <c r="D896" s="98">
        <f>EDATE(tblBdays[[#This Row],[Birthday]],12 * (2024 - YEAR(tblBdays[[#This Row],[Birthday]])))</f>
        <v>45560</v>
      </c>
      <c r="E896" s="282" t="b">
        <f>ISNUMBER(tblBdays[[#This Row],[Birthday 2024]])</f>
        <v>1</v>
      </c>
      <c r="F896" s="98" cm="1">
        <f t="array" ref="F8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896" s="98" t="b">
        <f>tblBdays[[#This Row],[3rdTuesdayInMonth]]=tblBdays[[#This Row],[Birthday 2024]]</f>
        <v>0</v>
      </c>
      <c r="H896" s="284">
        <f>WEEKDAY(tblBdays[[#This Row],[3rdTuesdayInMonth]],2)</f>
        <v>2</v>
      </c>
      <c r="I896" s="289">
        <f>LOOKUP(tblBdays[[#This Row],[Birthday 2024]],tblPeriods[Period])</f>
        <v>45557</v>
      </c>
      <c r="J896" s="316" t="b">
        <f>tblBdays[[#This Row],[Birthday 2024]] &gt;= EOMONTH(tblBdays[[#This Row],[Birthday 2024]],0) - 4</f>
        <v>0</v>
      </c>
      <c r="K896" s="317" t="b">
        <f>DAY(DATE(YEAR(tblBdays[[#This Row],[Birthday 2024]]),MONTH(tblBdays[[#This Row],[Birthday 2024]]) + 6,DAY(tblBdays[[#This Row],[Birthday 2024]]))) = DAY(tblBdays[[#This Row],[Birthday 2024]])</f>
        <v>1</v>
      </c>
    </row>
    <row r="897" spans="2:11" ht="23.25" customHeight="1">
      <c r="B897" s="61" t="s">
        <v>925</v>
      </c>
      <c r="C897" s="98">
        <v>37005</v>
      </c>
      <c r="D897" s="98">
        <f>EDATE(tblBdays[[#This Row],[Birthday]],12 * (2024 - YEAR(tblBdays[[#This Row],[Birthday]])))</f>
        <v>45406</v>
      </c>
      <c r="E897" s="282" t="b">
        <f>ISNUMBER(tblBdays[[#This Row],[Birthday 2024]])</f>
        <v>1</v>
      </c>
      <c r="F897" s="98" cm="1">
        <f t="array" ref="F8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897" s="98" t="b">
        <f>tblBdays[[#This Row],[3rdTuesdayInMonth]]=tblBdays[[#This Row],[Birthday 2024]]</f>
        <v>0</v>
      </c>
      <c r="H897" s="284">
        <f>WEEKDAY(tblBdays[[#This Row],[3rdTuesdayInMonth]],2)</f>
        <v>2</v>
      </c>
      <c r="I897" s="289">
        <f>LOOKUP(tblBdays[[#This Row],[Birthday 2024]],tblPeriods[Period])</f>
        <v>45403</v>
      </c>
      <c r="J897" s="316" t="b">
        <f>tblBdays[[#This Row],[Birthday 2024]] &gt;= EOMONTH(tblBdays[[#This Row],[Birthday 2024]],0) - 4</f>
        <v>0</v>
      </c>
      <c r="K897" s="317" t="b">
        <f>DAY(DATE(YEAR(tblBdays[[#This Row],[Birthday 2024]]),MONTH(tblBdays[[#This Row],[Birthday 2024]]) + 6,DAY(tblBdays[[#This Row],[Birthday 2024]]))) = DAY(tblBdays[[#This Row],[Birthday 2024]])</f>
        <v>1</v>
      </c>
    </row>
    <row r="898" spans="2:11" ht="23.25" customHeight="1">
      <c r="B898" s="61" t="s">
        <v>926</v>
      </c>
      <c r="C898" s="98">
        <v>37182</v>
      </c>
      <c r="D898" s="98">
        <f>EDATE(tblBdays[[#This Row],[Birthday]],12 * (2024 - YEAR(tblBdays[[#This Row],[Birthday]])))</f>
        <v>45583</v>
      </c>
      <c r="E898" s="282" t="b">
        <f>ISNUMBER(tblBdays[[#This Row],[Birthday 2024]])</f>
        <v>1</v>
      </c>
      <c r="F898" s="98" cm="1">
        <f t="array" ref="F8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898" s="98" t="b">
        <f>tblBdays[[#This Row],[3rdTuesdayInMonth]]=tblBdays[[#This Row],[Birthday 2024]]</f>
        <v>0</v>
      </c>
      <c r="H898" s="284">
        <f>WEEKDAY(tblBdays[[#This Row],[3rdTuesdayInMonth]],2)</f>
        <v>2</v>
      </c>
      <c r="I898" s="289">
        <f>LOOKUP(tblBdays[[#This Row],[Birthday 2024]],tblPeriods[Period])</f>
        <v>45578</v>
      </c>
      <c r="J898" s="316" t="b">
        <f>tblBdays[[#This Row],[Birthday 2024]] &gt;= EOMONTH(tblBdays[[#This Row],[Birthday 2024]],0) - 4</f>
        <v>0</v>
      </c>
      <c r="K898" s="317" t="b">
        <f>DAY(DATE(YEAR(tblBdays[[#This Row],[Birthday 2024]]),MONTH(tblBdays[[#This Row],[Birthday 2024]]) + 6,DAY(tblBdays[[#This Row],[Birthday 2024]]))) = DAY(tblBdays[[#This Row],[Birthday 2024]])</f>
        <v>1</v>
      </c>
    </row>
    <row r="899" spans="2:11" ht="23.25" customHeight="1">
      <c r="B899" s="61" t="s">
        <v>927</v>
      </c>
      <c r="C899" s="98">
        <v>38139</v>
      </c>
      <c r="D899" s="98">
        <f>EDATE(tblBdays[[#This Row],[Birthday]],12 * (2024 - YEAR(tblBdays[[#This Row],[Birthday]])))</f>
        <v>45444</v>
      </c>
      <c r="E899" s="282" t="b">
        <f>ISNUMBER(tblBdays[[#This Row],[Birthday 2024]])</f>
        <v>1</v>
      </c>
      <c r="F899" s="98" cm="1">
        <f t="array" ref="F8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899" s="98" t="b">
        <f>tblBdays[[#This Row],[3rdTuesdayInMonth]]=tblBdays[[#This Row],[Birthday 2024]]</f>
        <v>0</v>
      </c>
      <c r="H899" s="284">
        <f>WEEKDAY(tblBdays[[#This Row],[3rdTuesdayInMonth]],2)</f>
        <v>2</v>
      </c>
      <c r="I899" s="289">
        <f>LOOKUP(tblBdays[[#This Row],[Birthday 2024]],tblPeriods[Period])</f>
        <v>45438</v>
      </c>
      <c r="J899" s="316" t="b">
        <f>tblBdays[[#This Row],[Birthday 2024]] &gt;= EOMONTH(tblBdays[[#This Row],[Birthday 2024]],0) - 4</f>
        <v>0</v>
      </c>
      <c r="K899" s="317" t="b">
        <f>DAY(DATE(YEAR(tblBdays[[#This Row],[Birthday 2024]]),MONTH(tblBdays[[#This Row],[Birthday 2024]]) + 6,DAY(tblBdays[[#This Row],[Birthday 2024]]))) = DAY(tblBdays[[#This Row],[Birthday 2024]])</f>
        <v>1</v>
      </c>
    </row>
    <row r="900" spans="2:11" ht="23.25" customHeight="1">
      <c r="B900" s="61" t="s">
        <v>928</v>
      </c>
      <c r="C900" s="98">
        <v>37090</v>
      </c>
      <c r="D900" s="98">
        <f>EDATE(tblBdays[[#This Row],[Birthday]],12 * (2024 - YEAR(tblBdays[[#This Row],[Birthday]])))</f>
        <v>45491</v>
      </c>
      <c r="E900" s="282" t="b">
        <f>ISNUMBER(tblBdays[[#This Row],[Birthday 2024]])</f>
        <v>1</v>
      </c>
      <c r="F900" s="98" cm="1">
        <f t="array" ref="F9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00" s="98" t="b">
        <f>tblBdays[[#This Row],[3rdTuesdayInMonth]]=tblBdays[[#This Row],[Birthday 2024]]</f>
        <v>0</v>
      </c>
      <c r="H900" s="284">
        <f>WEEKDAY(tblBdays[[#This Row],[3rdTuesdayInMonth]],2)</f>
        <v>2</v>
      </c>
      <c r="I900" s="289">
        <f>LOOKUP(tblBdays[[#This Row],[Birthday 2024]],tblPeriods[Period])</f>
        <v>45487</v>
      </c>
      <c r="J900" s="316" t="b">
        <f>tblBdays[[#This Row],[Birthday 2024]] &gt;= EOMONTH(tblBdays[[#This Row],[Birthday 2024]],0) - 4</f>
        <v>0</v>
      </c>
      <c r="K900" s="317" t="b">
        <f>DAY(DATE(YEAR(tblBdays[[#This Row],[Birthday 2024]]),MONTH(tblBdays[[#This Row],[Birthday 2024]]) + 6,DAY(tblBdays[[#This Row],[Birthday 2024]]))) = DAY(tblBdays[[#This Row],[Birthday 2024]])</f>
        <v>1</v>
      </c>
    </row>
    <row r="901" spans="2:11" ht="23.25" customHeight="1">
      <c r="B901" s="61" t="s">
        <v>929</v>
      </c>
      <c r="C901" s="98">
        <v>37174</v>
      </c>
      <c r="D901" s="98">
        <f>EDATE(tblBdays[[#This Row],[Birthday]],12 * (2024 - YEAR(tblBdays[[#This Row],[Birthday]])))</f>
        <v>45575</v>
      </c>
      <c r="E901" s="282" t="b">
        <f>ISNUMBER(tblBdays[[#This Row],[Birthday 2024]])</f>
        <v>1</v>
      </c>
      <c r="F901" s="98" cm="1">
        <f t="array" ref="F9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01" s="98" t="b">
        <f>tblBdays[[#This Row],[3rdTuesdayInMonth]]=tblBdays[[#This Row],[Birthday 2024]]</f>
        <v>0</v>
      </c>
      <c r="H901" s="284">
        <f>WEEKDAY(tblBdays[[#This Row],[3rdTuesdayInMonth]],2)</f>
        <v>2</v>
      </c>
      <c r="I901" s="289">
        <f>LOOKUP(tblBdays[[#This Row],[Birthday 2024]],tblPeriods[Period])</f>
        <v>45571</v>
      </c>
      <c r="J901" s="316" t="b">
        <f>tblBdays[[#This Row],[Birthday 2024]] &gt;= EOMONTH(tblBdays[[#This Row],[Birthday 2024]],0) - 4</f>
        <v>0</v>
      </c>
      <c r="K901" s="317" t="b">
        <f>DAY(DATE(YEAR(tblBdays[[#This Row],[Birthday 2024]]),MONTH(tblBdays[[#This Row],[Birthday 2024]]) + 6,DAY(tblBdays[[#This Row],[Birthday 2024]]))) = DAY(tblBdays[[#This Row],[Birthday 2024]])</f>
        <v>1</v>
      </c>
    </row>
    <row r="902" spans="2:11" ht="23.25" customHeight="1">
      <c r="B902" s="61" t="s">
        <v>930</v>
      </c>
      <c r="C902" s="98">
        <v>36351</v>
      </c>
      <c r="D902" s="98">
        <f>EDATE(tblBdays[[#This Row],[Birthday]],12 * (2024 - YEAR(tblBdays[[#This Row],[Birthday]])))</f>
        <v>45483</v>
      </c>
      <c r="E902" s="282" t="b">
        <f>ISNUMBER(tblBdays[[#This Row],[Birthday 2024]])</f>
        <v>1</v>
      </c>
      <c r="F902" s="98" cm="1">
        <f t="array" ref="F9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02" s="98" t="b">
        <f>tblBdays[[#This Row],[3rdTuesdayInMonth]]=tblBdays[[#This Row],[Birthday 2024]]</f>
        <v>0</v>
      </c>
      <c r="H902" s="284">
        <f>WEEKDAY(tblBdays[[#This Row],[3rdTuesdayInMonth]],2)</f>
        <v>2</v>
      </c>
      <c r="I902" s="289">
        <f>LOOKUP(tblBdays[[#This Row],[Birthday 2024]],tblPeriods[Period])</f>
        <v>45480</v>
      </c>
      <c r="J902" s="316" t="b">
        <f>tblBdays[[#This Row],[Birthday 2024]] &gt;= EOMONTH(tblBdays[[#This Row],[Birthday 2024]],0) - 4</f>
        <v>0</v>
      </c>
      <c r="K902" s="317" t="b">
        <f>DAY(DATE(YEAR(tblBdays[[#This Row],[Birthday 2024]]),MONTH(tblBdays[[#This Row],[Birthday 2024]]) + 6,DAY(tblBdays[[#This Row],[Birthday 2024]]))) = DAY(tblBdays[[#This Row],[Birthday 2024]])</f>
        <v>1</v>
      </c>
    </row>
    <row r="903" spans="2:11" ht="23.25" customHeight="1">
      <c r="B903" s="61" t="s">
        <v>931</v>
      </c>
      <c r="C903" s="98">
        <v>37303</v>
      </c>
      <c r="D903" s="98">
        <f>EDATE(tblBdays[[#This Row],[Birthday]],12 * (2024 - YEAR(tblBdays[[#This Row],[Birthday]])))</f>
        <v>45338</v>
      </c>
      <c r="E903" s="282" t="b">
        <f>ISNUMBER(tblBdays[[#This Row],[Birthday 2024]])</f>
        <v>1</v>
      </c>
      <c r="F903" s="98" cm="1">
        <f t="array" ref="F9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03" s="98" t="b">
        <f>tblBdays[[#This Row],[3rdTuesdayInMonth]]=tblBdays[[#This Row],[Birthday 2024]]</f>
        <v>0</v>
      </c>
      <c r="H903" s="284">
        <f>WEEKDAY(tblBdays[[#This Row],[3rdTuesdayInMonth]],2)</f>
        <v>2</v>
      </c>
      <c r="I903" s="289">
        <f>LOOKUP(tblBdays[[#This Row],[Birthday 2024]],tblPeriods[Period])</f>
        <v>45333</v>
      </c>
      <c r="J903" s="316" t="b">
        <f>tblBdays[[#This Row],[Birthday 2024]] &gt;= EOMONTH(tblBdays[[#This Row],[Birthday 2024]],0) - 4</f>
        <v>0</v>
      </c>
      <c r="K903" s="317" t="b">
        <f>DAY(DATE(YEAR(tblBdays[[#This Row],[Birthday 2024]]),MONTH(tblBdays[[#This Row],[Birthday 2024]]) + 6,DAY(tblBdays[[#This Row],[Birthday 2024]]))) = DAY(tblBdays[[#This Row],[Birthday 2024]])</f>
        <v>1</v>
      </c>
    </row>
    <row r="904" spans="2:11" ht="23.25" customHeight="1">
      <c r="B904" s="61" t="s">
        <v>932</v>
      </c>
      <c r="C904" s="98">
        <v>37777</v>
      </c>
      <c r="D904" s="98">
        <f>EDATE(tblBdays[[#This Row],[Birthday]],12 * (2024 - YEAR(tblBdays[[#This Row],[Birthday]])))</f>
        <v>45448</v>
      </c>
      <c r="E904" s="282" t="b">
        <f>ISNUMBER(tblBdays[[#This Row],[Birthday 2024]])</f>
        <v>1</v>
      </c>
      <c r="F904" s="98" cm="1">
        <f t="array" ref="F9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04" s="98" t="b">
        <f>tblBdays[[#This Row],[3rdTuesdayInMonth]]=tblBdays[[#This Row],[Birthday 2024]]</f>
        <v>0</v>
      </c>
      <c r="H904" s="284">
        <f>WEEKDAY(tblBdays[[#This Row],[3rdTuesdayInMonth]],2)</f>
        <v>2</v>
      </c>
      <c r="I904" s="289">
        <f>LOOKUP(tblBdays[[#This Row],[Birthday 2024]],tblPeriods[Period])</f>
        <v>45445</v>
      </c>
      <c r="J904" s="316" t="b">
        <f>tblBdays[[#This Row],[Birthday 2024]] &gt;= EOMONTH(tblBdays[[#This Row],[Birthday 2024]],0) - 4</f>
        <v>0</v>
      </c>
      <c r="K904" s="317" t="b">
        <f>DAY(DATE(YEAR(tblBdays[[#This Row],[Birthday 2024]]),MONTH(tblBdays[[#This Row],[Birthday 2024]]) + 6,DAY(tblBdays[[#This Row],[Birthday 2024]]))) = DAY(tblBdays[[#This Row],[Birthday 2024]])</f>
        <v>1</v>
      </c>
    </row>
    <row r="905" spans="2:11" ht="23.25" customHeight="1">
      <c r="B905" s="61" t="s">
        <v>933</v>
      </c>
      <c r="C905" s="98">
        <v>38305</v>
      </c>
      <c r="D905" s="98">
        <f>EDATE(tblBdays[[#This Row],[Birthday]],12 * (2024 - YEAR(tblBdays[[#This Row],[Birthday]])))</f>
        <v>45610</v>
      </c>
      <c r="E905" s="282" t="b">
        <f>ISNUMBER(tblBdays[[#This Row],[Birthday 2024]])</f>
        <v>1</v>
      </c>
      <c r="F905" s="98" cm="1">
        <f t="array" ref="F9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05" s="98" t="b">
        <f>tblBdays[[#This Row],[3rdTuesdayInMonth]]=tblBdays[[#This Row],[Birthday 2024]]</f>
        <v>0</v>
      </c>
      <c r="H905" s="284">
        <f>WEEKDAY(tblBdays[[#This Row],[3rdTuesdayInMonth]],2)</f>
        <v>2</v>
      </c>
      <c r="I905" s="289">
        <f>LOOKUP(tblBdays[[#This Row],[Birthday 2024]],tblPeriods[Period])</f>
        <v>45606</v>
      </c>
      <c r="J905" s="316" t="b">
        <f>tblBdays[[#This Row],[Birthday 2024]] &gt;= EOMONTH(tblBdays[[#This Row],[Birthday 2024]],0) - 4</f>
        <v>0</v>
      </c>
      <c r="K905" s="317" t="b">
        <f>DAY(DATE(YEAR(tblBdays[[#This Row],[Birthday 2024]]),MONTH(tblBdays[[#This Row],[Birthday 2024]]) + 6,DAY(tblBdays[[#This Row],[Birthday 2024]]))) = DAY(tblBdays[[#This Row],[Birthday 2024]])</f>
        <v>1</v>
      </c>
    </row>
    <row r="906" spans="2:11" ht="23.25" customHeight="1">
      <c r="B906" s="61" t="s">
        <v>934</v>
      </c>
      <c r="C906" s="98">
        <v>38162</v>
      </c>
      <c r="D906" s="98">
        <f>EDATE(tblBdays[[#This Row],[Birthday]],12 * (2024 - YEAR(tblBdays[[#This Row],[Birthday]])))</f>
        <v>45467</v>
      </c>
      <c r="E906" s="282" t="b">
        <f>ISNUMBER(tblBdays[[#This Row],[Birthday 2024]])</f>
        <v>1</v>
      </c>
      <c r="F906" s="98" cm="1">
        <f t="array" ref="F9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06" s="98" t="b">
        <f>tblBdays[[#This Row],[3rdTuesdayInMonth]]=tblBdays[[#This Row],[Birthday 2024]]</f>
        <v>0</v>
      </c>
      <c r="H906" s="284">
        <f>WEEKDAY(tblBdays[[#This Row],[3rdTuesdayInMonth]],2)</f>
        <v>2</v>
      </c>
      <c r="I906" s="289">
        <f>LOOKUP(tblBdays[[#This Row],[Birthday 2024]],tblPeriods[Period])</f>
        <v>45466</v>
      </c>
      <c r="J906" s="316" t="b">
        <f>tblBdays[[#This Row],[Birthday 2024]] &gt;= EOMONTH(tblBdays[[#This Row],[Birthday 2024]],0) - 4</f>
        <v>0</v>
      </c>
      <c r="K906" s="317" t="b">
        <f>DAY(DATE(YEAR(tblBdays[[#This Row],[Birthday 2024]]),MONTH(tblBdays[[#This Row],[Birthday 2024]]) + 6,DAY(tblBdays[[#This Row],[Birthday 2024]]))) = DAY(tblBdays[[#This Row],[Birthday 2024]])</f>
        <v>1</v>
      </c>
    </row>
    <row r="907" spans="2:11" ht="23.25" customHeight="1">
      <c r="B907" s="61" t="s">
        <v>935</v>
      </c>
      <c r="C907" s="98">
        <v>38168</v>
      </c>
      <c r="D907" s="98">
        <f>EDATE(tblBdays[[#This Row],[Birthday]],12 * (2024 - YEAR(tblBdays[[#This Row],[Birthday]])))</f>
        <v>45473</v>
      </c>
      <c r="E907" s="282" t="b">
        <f>ISNUMBER(tblBdays[[#This Row],[Birthday 2024]])</f>
        <v>1</v>
      </c>
      <c r="F907" s="98" cm="1">
        <f t="array" ref="F9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07" s="98" t="b">
        <f>tblBdays[[#This Row],[3rdTuesdayInMonth]]=tblBdays[[#This Row],[Birthday 2024]]</f>
        <v>0</v>
      </c>
      <c r="H907" s="284">
        <f>WEEKDAY(tblBdays[[#This Row],[3rdTuesdayInMonth]],2)</f>
        <v>2</v>
      </c>
      <c r="I907" s="289">
        <f>LOOKUP(tblBdays[[#This Row],[Birthday 2024]],tblPeriods[Period])</f>
        <v>45473</v>
      </c>
      <c r="J907" s="316" t="b">
        <f>tblBdays[[#This Row],[Birthday 2024]] &gt;= EOMONTH(tblBdays[[#This Row],[Birthday 2024]],0) - 4</f>
        <v>1</v>
      </c>
      <c r="K907" s="317" t="b">
        <f>DAY(DATE(YEAR(tblBdays[[#This Row],[Birthday 2024]]),MONTH(tblBdays[[#This Row],[Birthday 2024]]) + 6,DAY(tblBdays[[#This Row],[Birthday 2024]]))) = DAY(tblBdays[[#This Row],[Birthday 2024]])</f>
        <v>1</v>
      </c>
    </row>
    <row r="908" spans="2:11" ht="23.25" customHeight="1">
      <c r="B908" s="61" t="s">
        <v>936</v>
      </c>
      <c r="C908" s="98">
        <v>36975</v>
      </c>
      <c r="D908" s="98">
        <f>EDATE(tblBdays[[#This Row],[Birthday]],12 * (2024 - YEAR(tblBdays[[#This Row],[Birthday]])))</f>
        <v>45376</v>
      </c>
      <c r="E908" s="282" t="b">
        <f>ISNUMBER(tblBdays[[#This Row],[Birthday 2024]])</f>
        <v>1</v>
      </c>
      <c r="F908" s="98" cm="1">
        <f t="array" ref="F9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08" s="98" t="b">
        <f>tblBdays[[#This Row],[3rdTuesdayInMonth]]=tblBdays[[#This Row],[Birthday 2024]]</f>
        <v>0</v>
      </c>
      <c r="H908" s="284">
        <f>WEEKDAY(tblBdays[[#This Row],[3rdTuesdayInMonth]],2)</f>
        <v>2</v>
      </c>
      <c r="I908" s="289">
        <f>LOOKUP(tblBdays[[#This Row],[Birthday 2024]],tblPeriods[Period])</f>
        <v>45375</v>
      </c>
      <c r="J908" s="316" t="b">
        <f>tblBdays[[#This Row],[Birthday 2024]] &gt;= EOMONTH(tblBdays[[#This Row],[Birthday 2024]],0) - 4</f>
        <v>0</v>
      </c>
      <c r="K908" s="317" t="b">
        <f>DAY(DATE(YEAR(tblBdays[[#This Row],[Birthday 2024]]),MONTH(tblBdays[[#This Row],[Birthday 2024]]) + 6,DAY(tblBdays[[#This Row],[Birthday 2024]]))) = DAY(tblBdays[[#This Row],[Birthday 2024]])</f>
        <v>1</v>
      </c>
    </row>
    <row r="909" spans="2:11" ht="23.25" customHeight="1">
      <c r="B909" s="61" t="s">
        <v>937</v>
      </c>
      <c r="C909" s="98">
        <v>36906</v>
      </c>
      <c r="D909" s="98">
        <f>EDATE(tblBdays[[#This Row],[Birthday]],12 * (2024 - YEAR(tblBdays[[#This Row],[Birthday]])))</f>
        <v>45306</v>
      </c>
      <c r="E909" s="282" t="b">
        <f>ISNUMBER(tblBdays[[#This Row],[Birthday 2024]])</f>
        <v>1</v>
      </c>
      <c r="F909" s="98" cm="1">
        <f t="array" ref="F9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09" s="98" t="b">
        <f>tblBdays[[#This Row],[3rdTuesdayInMonth]]=tblBdays[[#This Row],[Birthday 2024]]</f>
        <v>0</v>
      </c>
      <c r="H909" s="284">
        <f>WEEKDAY(tblBdays[[#This Row],[3rdTuesdayInMonth]],2)</f>
        <v>2</v>
      </c>
      <c r="I909" s="289">
        <f>LOOKUP(tblBdays[[#This Row],[Birthday 2024]],tblPeriods[Period])</f>
        <v>45305</v>
      </c>
      <c r="J909" s="316" t="b">
        <f>tblBdays[[#This Row],[Birthday 2024]] &gt;= EOMONTH(tblBdays[[#This Row],[Birthday 2024]],0) - 4</f>
        <v>0</v>
      </c>
      <c r="K909" s="317" t="b">
        <f>DAY(DATE(YEAR(tblBdays[[#This Row],[Birthday 2024]]),MONTH(tblBdays[[#This Row],[Birthday 2024]]) + 6,DAY(tblBdays[[#This Row],[Birthday 2024]]))) = DAY(tblBdays[[#This Row],[Birthday 2024]])</f>
        <v>1</v>
      </c>
    </row>
    <row r="910" spans="2:11" ht="23.25" customHeight="1">
      <c r="B910" s="61" t="s">
        <v>938</v>
      </c>
      <c r="C910" s="98">
        <v>38003</v>
      </c>
      <c r="D910" s="98">
        <f>EDATE(tblBdays[[#This Row],[Birthday]],12 * (2024 - YEAR(tblBdays[[#This Row],[Birthday]])))</f>
        <v>45308</v>
      </c>
      <c r="E910" s="282" t="b">
        <f>ISNUMBER(tblBdays[[#This Row],[Birthday 2024]])</f>
        <v>1</v>
      </c>
      <c r="F910" s="98" cm="1">
        <f t="array" ref="F9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10" s="98" t="b">
        <f>tblBdays[[#This Row],[3rdTuesdayInMonth]]=tblBdays[[#This Row],[Birthday 2024]]</f>
        <v>0</v>
      </c>
      <c r="H910" s="284">
        <f>WEEKDAY(tblBdays[[#This Row],[3rdTuesdayInMonth]],2)</f>
        <v>2</v>
      </c>
      <c r="I910" s="289">
        <f>LOOKUP(tblBdays[[#This Row],[Birthday 2024]],tblPeriods[Period])</f>
        <v>45305</v>
      </c>
      <c r="J910" s="316" t="b">
        <f>tblBdays[[#This Row],[Birthday 2024]] &gt;= EOMONTH(tblBdays[[#This Row],[Birthday 2024]],0) - 4</f>
        <v>0</v>
      </c>
      <c r="K910" s="317" t="b">
        <f>DAY(DATE(YEAR(tblBdays[[#This Row],[Birthday 2024]]),MONTH(tblBdays[[#This Row],[Birthday 2024]]) + 6,DAY(tblBdays[[#This Row],[Birthday 2024]]))) = DAY(tblBdays[[#This Row],[Birthday 2024]])</f>
        <v>1</v>
      </c>
    </row>
    <row r="911" spans="2:11" ht="23.25" customHeight="1">
      <c r="B911" s="61" t="s">
        <v>939</v>
      </c>
      <c r="C911" s="98">
        <v>37887</v>
      </c>
      <c r="D911" s="98">
        <f>EDATE(tblBdays[[#This Row],[Birthday]],12 * (2024 - YEAR(tblBdays[[#This Row],[Birthday]])))</f>
        <v>45558</v>
      </c>
      <c r="E911" s="282" t="b">
        <f>ISNUMBER(tblBdays[[#This Row],[Birthday 2024]])</f>
        <v>1</v>
      </c>
      <c r="F911" s="98" cm="1">
        <f t="array" ref="F9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11" s="98" t="b">
        <f>tblBdays[[#This Row],[3rdTuesdayInMonth]]=tblBdays[[#This Row],[Birthday 2024]]</f>
        <v>0</v>
      </c>
      <c r="H911" s="284">
        <f>WEEKDAY(tblBdays[[#This Row],[3rdTuesdayInMonth]],2)</f>
        <v>2</v>
      </c>
      <c r="I911" s="289">
        <f>LOOKUP(tblBdays[[#This Row],[Birthday 2024]],tblPeriods[Period])</f>
        <v>45557</v>
      </c>
      <c r="J911" s="316" t="b">
        <f>tblBdays[[#This Row],[Birthday 2024]] &gt;= EOMONTH(tblBdays[[#This Row],[Birthday 2024]],0) - 4</f>
        <v>0</v>
      </c>
      <c r="K911" s="317" t="b">
        <f>DAY(DATE(YEAR(tblBdays[[#This Row],[Birthday 2024]]),MONTH(tblBdays[[#This Row],[Birthday 2024]]) + 6,DAY(tblBdays[[#This Row],[Birthday 2024]]))) = DAY(tblBdays[[#This Row],[Birthday 2024]])</f>
        <v>1</v>
      </c>
    </row>
    <row r="912" spans="2:11" ht="23.25" customHeight="1">
      <c r="B912" s="61" t="s">
        <v>940</v>
      </c>
      <c r="C912" s="98">
        <v>37559</v>
      </c>
      <c r="D912" s="98">
        <f>EDATE(tblBdays[[#This Row],[Birthday]],12 * (2024 - YEAR(tblBdays[[#This Row],[Birthday]])))</f>
        <v>45595</v>
      </c>
      <c r="E912" s="282" t="b">
        <f>ISNUMBER(tblBdays[[#This Row],[Birthday 2024]])</f>
        <v>1</v>
      </c>
      <c r="F912" s="98" cm="1">
        <f t="array" ref="F9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12" s="98" t="b">
        <f>tblBdays[[#This Row],[3rdTuesdayInMonth]]=tblBdays[[#This Row],[Birthday 2024]]</f>
        <v>0</v>
      </c>
      <c r="H912" s="284">
        <f>WEEKDAY(tblBdays[[#This Row],[3rdTuesdayInMonth]],2)</f>
        <v>2</v>
      </c>
      <c r="I912" s="289">
        <f>LOOKUP(tblBdays[[#This Row],[Birthday 2024]],tblPeriods[Period])</f>
        <v>45592</v>
      </c>
      <c r="J912" s="316" t="b">
        <f>tblBdays[[#This Row],[Birthday 2024]] &gt;= EOMONTH(tblBdays[[#This Row],[Birthday 2024]],0) - 4</f>
        <v>1</v>
      </c>
      <c r="K912" s="317" t="b">
        <f>DAY(DATE(YEAR(tblBdays[[#This Row],[Birthday 2024]]),MONTH(tblBdays[[#This Row],[Birthday 2024]]) + 6,DAY(tblBdays[[#This Row],[Birthday 2024]]))) = DAY(tblBdays[[#This Row],[Birthday 2024]])</f>
        <v>1</v>
      </c>
    </row>
    <row r="913" spans="2:11" ht="23.25" customHeight="1">
      <c r="B913" s="61" t="s">
        <v>941</v>
      </c>
      <c r="C913" s="98">
        <v>37286</v>
      </c>
      <c r="D913" s="98">
        <f>EDATE(tblBdays[[#This Row],[Birthday]],12 * (2024 - YEAR(tblBdays[[#This Row],[Birthday]])))</f>
        <v>45321</v>
      </c>
      <c r="E913" s="282" t="b">
        <f>ISNUMBER(tblBdays[[#This Row],[Birthday 2024]])</f>
        <v>1</v>
      </c>
      <c r="F913" s="98" cm="1">
        <f t="array" ref="F9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13" s="98" t="b">
        <f>tblBdays[[#This Row],[3rdTuesdayInMonth]]=tblBdays[[#This Row],[Birthday 2024]]</f>
        <v>0</v>
      </c>
      <c r="H913" s="284">
        <f>WEEKDAY(tblBdays[[#This Row],[3rdTuesdayInMonth]],2)</f>
        <v>2</v>
      </c>
      <c r="I913" s="289">
        <f>LOOKUP(tblBdays[[#This Row],[Birthday 2024]],tblPeriods[Period])</f>
        <v>45319</v>
      </c>
      <c r="J913" s="316" t="b">
        <f>tblBdays[[#This Row],[Birthday 2024]] &gt;= EOMONTH(tblBdays[[#This Row],[Birthday 2024]],0) - 4</f>
        <v>1</v>
      </c>
      <c r="K913" s="317" t="b">
        <f>DAY(DATE(YEAR(tblBdays[[#This Row],[Birthday 2024]]),MONTH(tblBdays[[#This Row],[Birthday 2024]]) + 6,DAY(tblBdays[[#This Row],[Birthday 2024]]))) = DAY(tblBdays[[#This Row],[Birthday 2024]])</f>
        <v>1</v>
      </c>
    </row>
    <row r="914" spans="2:11" ht="23.25" customHeight="1">
      <c r="B914" s="61" t="s">
        <v>942</v>
      </c>
      <c r="C914" s="98">
        <v>36938</v>
      </c>
      <c r="D914" s="98">
        <f>EDATE(tblBdays[[#This Row],[Birthday]],12 * (2024 - YEAR(tblBdays[[#This Row],[Birthday]])))</f>
        <v>45338</v>
      </c>
      <c r="E914" s="282" t="b">
        <f>ISNUMBER(tblBdays[[#This Row],[Birthday 2024]])</f>
        <v>1</v>
      </c>
      <c r="F914" s="98" cm="1">
        <f t="array" ref="F9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14" s="98" t="b">
        <f>tblBdays[[#This Row],[3rdTuesdayInMonth]]=tblBdays[[#This Row],[Birthday 2024]]</f>
        <v>0</v>
      </c>
      <c r="H914" s="284">
        <f>WEEKDAY(tblBdays[[#This Row],[3rdTuesdayInMonth]],2)</f>
        <v>2</v>
      </c>
      <c r="I914" s="289">
        <f>LOOKUP(tblBdays[[#This Row],[Birthday 2024]],tblPeriods[Period])</f>
        <v>45333</v>
      </c>
      <c r="J914" s="316" t="b">
        <f>tblBdays[[#This Row],[Birthday 2024]] &gt;= EOMONTH(tblBdays[[#This Row],[Birthday 2024]],0) - 4</f>
        <v>0</v>
      </c>
      <c r="K914" s="317" t="b">
        <f>DAY(DATE(YEAR(tblBdays[[#This Row],[Birthday 2024]]),MONTH(tblBdays[[#This Row],[Birthday 2024]]) + 6,DAY(tblBdays[[#This Row],[Birthday 2024]]))) = DAY(tblBdays[[#This Row],[Birthday 2024]])</f>
        <v>1</v>
      </c>
    </row>
    <row r="915" spans="2:11" ht="23.25" customHeight="1">
      <c r="B915" s="61" t="s">
        <v>943</v>
      </c>
      <c r="C915" s="98">
        <v>37175</v>
      </c>
      <c r="D915" s="98">
        <f>EDATE(tblBdays[[#This Row],[Birthday]],12 * (2024 - YEAR(tblBdays[[#This Row],[Birthday]])))</f>
        <v>45576</v>
      </c>
      <c r="E915" s="282" t="b">
        <f>ISNUMBER(tblBdays[[#This Row],[Birthday 2024]])</f>
        <v>1</v>
      </c>
      <c r="F915" s="98" cm="1">
        <f t="array" ref="F9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15" s="98" t="b">
        <f>tblBdays[[#This Row],[3rdTuesdayInMonth]]=tblBdays[[#This Row],[Birthday 2024]]</f>
        <v>0</v>
      </c>
      <c r="H915" s="284">
        <f>WEEKDAY(tblBdays[[#This Row],[3rdTuesdayInMonth]],2)</f>
        <v>2</v>
      </c>
      <c r="I915" s="289">
        <f>LOOKUP(tblBdays[[#This Row],[Birthday 2024]],tblPeriods[Period])</f>
        <v>45571</v>
      </c>
      <c r="J915" s="316" t="b">
        <f>tblBdays[[#This Row],[Birthday 2024]] &gt;= EOMONTH(tblBdays[[#This Row],[Birthday 2024]],0) - 4</f>
        <v>0</v>
      </c>
      <c r="K915" s="317" t="b">
        <f>DAY(DATE(YEAR(tblBdays[[#This Row],[Birthday 2024]]),MONTH(tblBdays[[#This Row],[Birthday 2024]]) + 6,DAY(tblBdays[[#This Row],[Birthday 2024]]))) = DAY(tblBdays[[#This Row],[Birthday 2024]])</f>
        <v>1</v>
      </c>
    </row>
    <row r="916" spans="2:11" ht="23.25" customHeight="1">
      <c r="B916" s="61" t="s">
        <v>944</v>
      </c>
      <c r="C916" s="98">
        <v>38267</v>
      </c>
      <c r="D916" s="98">
        <f>EDATE(tblBdays[[#This Row],[Birthday]],12 * (2024 - YEAR(tblBdays[[#This Row],[Birthday]])))</f>
        <v>45572</v>
      </c>
      <c r="E916" s="282" t="b">
        <f>ISNUMBER(tblBdays[[#This Row],[Birthday 2024]])</f>
        <v>1</v>
      </c>
      <c r="F916" s="98" cm="1">
        <f t="array" ref="F9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16" s="98" t="b">
        <f>tblBdays[[#This Row],[3rdTuesdayInMonth]]=tblBdays[[#This Row],[Birthday 2024]]</f>
        <v>0</v>
      </c>
      <c r="H916" s="284">
        <f>WEEKDAY(tblBdays[[#This Row],[3rdTuesdayInMonth]],2)</f>
        <v>2</v>
      </c>
      <c r="I916" s="289">
        <f>LOOKUP(tblBdays[[#This Row],[Birthday 2024]],tblPeriods[Period])</f>
        <v>45571</v>
      </c>
      <c r="J916" s="316" t="b">
        <f>tblBdays[[#This Row],[Birthday 2024]] &gt;= EOMONTH(tblBdays[[#This Row],[Birthday 2024]],0) - 4</f>
        <v>0</v>
      </c>
      <c r="K916" s="317" t="b">
        <f>DAY(DATE(YEAR(tblBdays[[#This Row],[Birthday 2024]]),MONTH(tblBdays[[#This Row],[Birthday 2024]]) + 6,DAY(tblBdays[[#This Row],[Birthday 2024]]))) = DAY(tblBdays[[#This Row],[Birthday 2024]])</f>
        <v>1</v>
      </c>
    </row>
    <row r="917" spans="2:11" ht="23.25" customHeight="1">
      <c r="B917" s="61" t="s">
        <v>945</v>
      </c>
      <c r="C917" s="98">
        <v>37193</v>
      </c>
      <c r="D917" s="98">
        <f>EDATE(tblBdays[[#This Row],[Birthday]],12 * (2024 - YEAR(tblBdays[[#This Row],[Birthday]])))</f>
        <v>45594</v>
      </c>
      <c r="E917" s="282" t="b">
        <f>ISNUMBER(tblBdays[[#This Row],[Birthday 2024]])</f>
        <v>1</v>
      </c>
      <c r="F917" s="98" cm="1">
        <f t="array" ref="F9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17" s="98" t="b">
        <f>tblBdays[[#This Row],[3rdTuesdayInMonth]]=tblBdays[[#This Row],[Birthday 2024]]</f>
        <v>0</v>
      </c>
      <c r="H917" s="284">
        <f>WEEKDAY(tblBdays[[#This Row],[3rdTuesdayInMonth]],2)</f>
        <v>2</v>
      </c>
      <c r="I917" s="289">
        <f>LOOKUP(tblBdays[[#This Row],[Birthday 2024]],tblPeriods[Period])</f>
        <v>45592</v>
      </c>
      <c r="J917" s="316" t="b">
        <f>tblBdays[[#This Row],[Birthday 2024]] &gt;= EOMONTH(tblBdays[[#This Row],[Birthday 2024]],0) - 4</f>
        <v>1</v>
      </c>
      <c r="K917" s="317" t="b">
        <f>DAY(DATE(YEAR(tblBdays[[#This Row],[Birthday 2024]]),MONTH(tblBdays[[#This Row],[Birthday 2024]]) + 6,DAY(tblBdays[[#This Row],[Birthday 2024]]))) = DAY(tblBdays[[#This Row],[Birthday 2024]])</f>
        <v>1</v>
      </c>
    </row>
    <row r="918" spans="2:11" ht="23.25" customHeight="1">
      <c r="B918" s="61" t="s">
        <v>946</v>
      </c>
      <c r="C918" s="98">
        <v>37783</v>
      </c>
      <c r="D918" s="98">
        <f>EDATE(tblBdays[[#This Row],[Birthday]],12 * (2024 - YEAR(tblBdays[[#This Row],[Birthday]])))</f>
        <v>45454</v>
      </c>
      <c r="E918" s="282" t="b">
        <f>ISNUMBER(tblBdays[[#This Row],[Birthday 2024]])</f>
        <v>1</v>
      </c>
      <c r="F918" s="98" cm="1">
        <f t="array" ref="F9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18" s="98" t="b">
        <f>tblBdays[[#This Row],[3rdTuesdayInMonth]]=tblBdays[[#This Row],[Birthday 2024]]</f>
        <v>0</v>
      </c>
      <c r="H918" s="284">
        <f>WEEKDAY(tblBdays[[#This Row],[3rdTuesdayInMonth]],2)</f>
        <v>2</v>
      </c>
      <c r="I918" s="289">
        <f>LOOKUP(tblBdays[[#This Row],[Birthday 2024]],tblPeriods[Period])</f>
        <v>45452</v>
      </c>
      <c r="J918" s="316" t="b">
        <f>tblBdays[[#This Row],[Birthday 2024]] &gt;= EOMONTH(tblBdays[[#This Row],[Birthday 2024]],0) - 4</f>
        <v>0</v>
      </c>
      <c r="K918" s="317" t="b">
        <f>DAY(DATE(YEAR(tblBdays[[#This Row],[Birthday 2024]]),MONTH(tblBdays[[#This Row],[Birthday 2024]]) + 6,DAY(tblBdays[[#This Row],[Birthday 2024]]))) = DAY(tblBdays[[#This Row],[Birthday 2024]])</f>
        <v>1</v>
      </c>
    </row>
    <row r="919" spans="2:11" ht="23.25" customHeight="1">
      <c r="B919" s="61" t="s">
        <v>947</v>
      </c>
      <c r="C919" s="98">
        <v>37623</v>
      </c>
      <c r="D919" s="98">
        <f>EDATE(tblBdays[[#This Row],[Birthday]],12 * (2024 - YEAR(tblBdays[[#This Row],[Birthday]])))</f>
        <v>45293</v>
      </c>
      <c r="E919" s="282" t="b">
        <f>ISNUMBER(tblBdays[[#This Row],[Birthday 2024]])</f>
        <v>1</v>
      </c>
      <c r="F919" s="98" cm="1">
        <f t="array" ref="F9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19" s="98" t="b">
        <f>tblBdays[[#This Row],[3rdTuesdayInMonth]]=tblBdays[[#This Row],[Birthday 2024]]</f>
        <v>0</v>
      </c>
      <c r="H919" s="284">
        <f>WEEKDAY(tblBdays[[#This Row],[3rdTuesdayInMonth]],2)</f>
        <v>2</v>
      </c>
      <c r="I919" s="289" t="e">
        <f>LOOKUP(tblBdays[[#This Row],[Birthday 2024]],tblPeriods[Period])</f>
        <v>#N/A</v>
      </c>
      <c r="J919" s="316" t="b">
        <f>tblBdays[[#This Row],[Birthday 2024]] &gt;= EOMONTH(tblBdays[[#This Row],[Birthday 2024]],0) - 4</f>
        <v>0</v>
      </c>
      <c r="K919" s="317" t="b">
        <f>DAY(DATE(YEAR(tblBdays[[#This Row],[Birthday 2024]]),MONTH(tblBdays[[#This Row],[Birthday 2024]]) + 6,DAY(tblBdays[[#This Row],[Birthday 2024]]))) = DAY(tblBdays[[#This Row],[Birthday 2024]])</f>
        <v>1</v>
      </c>
    </row>
    <row r="920" spans="2:11" ht="23.25" customHeight="1">
      <c r="B920" s="61" t="s">
        <v>948</v>
      </c>
      <c r="C920" s="98">
        <v>36969</v>
      </c>
      <c r="D920" s="98">
        <f>EDATE(tblBdays[[#This Row],[Birthday]],12 * (2024 - YEAR(tblBdays[[#This Row],[Birthday]])))</f>
        <v>45370</v>
      </c>
      <c r="E920" s="282" t="b">
        <f>ISNUMBER(tblBdays[[#This Row],[Birthday 2024]])</f>
        <v>1</v>
      </c>
      <c r="F920" s="98" cm="1">
        <f t="array" ref="F9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20" s="98" t="b">
        <f>tblBdays[[#This Row],[3rdTuesdayInMonth]]=tblBdays[[#This Row],[Birthday 2024]]</f>
        <v>1</v>
      </c>
      <c r="H920" s="284">
        <f>WEEKDAY(tblBdays[[#This Row],[3rdTuesdayInMonth]],2)</f>
        <v>2</v>
      </c>
      <c r="I920" s="289">
        <f>LOOKUP(tblBdays[[#This Row],[Birthday 2024]],tblPeriods[Period])</f>
        <v>45368</v>
      </c>
      <c r="J920" s="316" t="b">
        <f>tblBdays[[#This Row],[Birthday 2024]] &gt;= EOMONTH(tblBdays[[#This Row],[Birthday 2024]],0) - 4</f>
        <v>0</v>
      </c>
      <c r="K920" s="317" t="b">
        <f>DAY(DATE(YEAR(tblBdays[[#This Row],[Birthday 2024]]),MONTH(tblBdays[[#This Row],[Birthday 2024]]) + 6,DAY(tblBdays[[#This Row],[Birthday 2024]]))) = DAY(tblBdays[[#This Row],[Birthday 2024]])</f>
        <v>1</v>
      </c>
    </row>
    <row r="921" spans="2:11" ht="23.25" customHeight="1">
      <c r="B921" s="61" t="s">
        <v>949</v>
      </c>
      <c r="C921" s="98">
        <v>37798</v>
      </c>
      <c r="D921" s="98">
        <f>EDATE(tblBdays[[#This Row],[Birthday]],12 * (2024 - YEAR(tblBdays[[#This Row],[Birthday]])))</f>
        <v>45469</v>
      </c>
      <c r="E921" s="282" t="b">
        <f>ISNUMBER(tblBdays[[#This Row],[Birthday 2024]])</f>
        <v>1</v>
      </c>
      <c r="F921" s="98" cm="1">
        <f t="array" ref="F9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21" s="98" t="b">
        <f>tblBdays[[#This Row],[3rdTuesdayInMonth]]=tblBdays[[#This Row],[Birthday 2024]]</f>
        <v>0</v>
      </c>
      <c r="H921" s="284">
        <f>WEEKDAY(tblBdays[[#This Row],[3rdTuesdayInMonth]],2)</f>
        <v>2</v>
      </c>
      <c r="I921" s="289">
        <f>LOOKUP(tblBdays[[#This Row],[Birthday 2024]],tblPeriods[Period])</f>
        <v>45466</v>
      </c>
      <c r="J921" s="316" t="b">
        <f>tblBdays[[#This Row],[Birthday 2024]] &gt;= EOMONTH(tblBdays[[#This Row],[Birthday 2024]],0) - 4</f>
        <v>1</v>
      </c>
      <c r="K921" s="317" t="b">
        <f>DAY(DATE(YEAR(tblBdays[[#This Row],[Birthday 2024]]),MONTH(tblBdays[[#This Row],[Birthday 2024]]) + 6,DAY(tblBdays[[#This Row],[Birthday 2024]]))) = DAY(tblBdays[[#This Row],[Birthday 2024]])</f>
        <v>1</v>
      </c>
    </row>
    <row r="922" spans="2:11" ht="23.25" customHeight="1">
      <c r="B922" s="61" t="s">
        <v>950</v>
      </c>
      <c r="C922" s="98">
        <v>36859</v>
      </c>
      <c r="D922" s="98">
        <f>EDATE(tblBdays[[#This Row],[Birthday]],12 * (2024 - YEAR(tblBdays[[#This Row],[Birthday]])))</f>
        <v>45625</v>
      </c>
      <c r="E922" s="282" t="b">
        <f>ISNUMBER(tblBdays[[#This Row],[Birthday 2024]])</f>
        <v>1</v>
      </c>
      <c r="F922" s="98" cm="1">
        <f t="array" ref="F9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22" s="98" t="b">
        <f>tblBdays[[#This Row],[3rdTuesdayInMonth]]=tblBdays[[#This Row],[Birthday 2024]]</f>
        <v>0</v>
      </c>
      <c r="H922" s="284">
        <f>WEEKDAY(tblBdays[[#This Row],[3rdTuesdayInMonth]],2)</f>
        <v>2</v>
      </c>
      <c r="I922" s="289">
        <f>LOOKUP(tblBdays[[#This Row],[Birthday 2024]],tblPeriods[Period])</f>
        <v>45620</v>
      </c>
      <c r="J922" s="316" t="b">
        <f>tblBdays[[#This Row],[Birthday 2024]] &gt;= EOMONTH(tblBdays[[#This Row],[Birthday 2024]],0) - 4</f>
        <v>1</v>
      </c>
      <c r="K922" s="317" t="b">
        <f>DAY(DATE(YEAR(tblBdays[[#This Row],[Birthday 2024]]),MONTH(tblBdays[[#This Row],[Birthday 2024]]) + 6,DAY(tblBdays[[#This Row],[Birthday 2024]]))) = DAY(tblBdays[[#This Row],[Birthday 2024]])</f>
        <v>1</v>
      </c>
    </row>
    <row r="923" spans="2:11" ht="23.25" customHeight="1">
      <c r="B923" s="61" t="s">
        <v>951</v>
      </c>
      <c r="C923" s="98">
        <v>36908</v>
      </c>
      <c r="D923" s="98">
        <f>EDATE(tblBdays[[#This Row],[Birthday]],12 * (2024 - YEAR(tblBdays[[#This Row],[Birthday]])))</f>
        <v>45308</v>
      </c>
      <c r="E923" s="282" t="b">
        <f>ISNUMBER(tblBdays[[#This Row],[Birthday 2024]])</f>
        <v>1</v>
      </c>
      <c r="F923" s="98" cm="1">
        <f t="array" ref="F9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23" s="98" t="b">
        <f>tblBdays[[#This Row],[3rdTuesdayInMonth]]=tblBdays[[#This Row],[Birthday 2024]]</f>
        <v>0</v>
      </c>
      <c r="H923" s="284">
        <f>WEEKDAY(tblBdays[[#This Row],[3rdTuesdayInMonth]],2)</f>
        <v>2</v>
      </c>
      <c r="I923" s="289">
        <f>LOOKUP(tblBdays[[#This Row],[Birthday 2024]],tblPeriods[Period])</f>
        <v>45305</v>
      </c>
      <c r="J923" s="316" t="b">
        <f>tblBdays[[#This Row],[Birthday 2024]] &gt;= EOMONTH(tblBdays[[#This Row],[Birthday 2024]],0) - 4</f>
        <v>0</v>
      </c>
      <c r="K923" s="317" t="b">
        <f>DAY(DATE(YEAR(tblBdays[[#This Row],[Birthday 2024]]),MONTH(tblBdays[[#This Row],[Birthday 2024]]) + 6,DAY(tblBdays[[#This Row],[Birthday 2024]]))) = DAY(tblBdays[[#This Row],[Birthday 2024]])</f>
        <v>1</v>
      </c>
    </row>
    <row r="924" spans="2:11" ht="23.25" customHeight="1">
      <c r="B924" s="61" t="s">
        <v>952</v>
      </c>
      <c r="C924" s="98">
        <v>37876</v>
      </c>
      <c r="D924" s="98">
        <f>EDATE(tblBdays[[#This Row],[Birthday]],12 * (2024 - YEAR(tblBdays[[#This Row],[Birthday]])))</f>
        <v>45547</v>
      </c>
      <c r="E924" s="282" t="b">
        <f>ISNUMBER(tblBdays[[#This Row],[Birthday 2024]])</f>
        <v>1</v>
      </c>
      <c r="F924" s="98" cm="1">
        <f t="array" ref="F9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24" s="98" t="b">
        <f>tblBdays[[#This Row],[3rdTuesdayInMonth]]=tblBdays[[#This Row],[Birthday 2024]]</f>
        <v>0</v>
      </c>
      <c r="H924" s="284">
        <f>WEEKDAY(tblBdays[[#This Row],[3rdTuesdayInMonth]],2)</f>
        <v>2</v>
      </c>
      <c r="I924" s="289">
        <f>LOOKUP(tblBdays[[#This Row],[Birthday 2024]],tblPeriods[Period])</f>
        <v>45543</v>
      </c>
      <c r="J924" s="316" t="b">
        <f>tblBdays[[#This Row],[Birthday 2024]] &gt;= EOMONTH(tblBdays[[#This Row],[Birthday 2024]],0) - 4</f>
        <v>0</v>
      </c>
      <c r="K924" s="317" t="b">
        <f>DAY(DATE(YEAR(tblBdays[[#This Row],[Birthday 2024]]),MONTH(tblBdays[[#This Row],[Birthday 2024]]) + 6,DAY(tblBdays[[#This Row],[Birthday 2024]]))) = DAY(tblBdays[[#This Row],[Birthday 2024]])</f>
        <v>1</v>
      </c>
    </row>
    <row r="925" spans="2:11" ht="23.25" customHeight="1">
      <c r="B925" s="61" t="s">
        <v>953</v>
      </c>
      <c r="C925" s="98">
        <v>38141</v>
      </c>
      <c r="D925" s="98">
        <f>EDATE(tblBdays[[#This Row],[Birthday]],12 * (2024 - YEAR(tblBdays[[#This Row],[Birthday]])))</f>
        <v>45446</v>
      </c>
      <c r="E925" s="282" t="b">
        <f>ISNUMBER(tblBdays[[#This Row],[Birthday 2024]])</f>
        <v>1</v>
      </c>
      <c r="F925" s="98" cm="1">
        <f t="array" ref="F9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25" s="98" t="b">
        <f>tblBdays[[#This Row],[3rdTuesdayInMonth]]=tblBdays[[#This Row],[Birthday 2024]]</f>
        <v>0</v>
      </c>
      <c r="H925" s="284">
        <f>WEEKDAY(tblBdays[[#This Row],[3rdTuesdayInMonth]],2)</f>
        <v>2</v>
      </c>
      <c r="I925" s="289">
        <f>LOOKUP(tblBdays[[#This Row],[Birthday 2024]],tblPeriods[Period])</f>
        <v>45445</v>
      </c>
      <c r="J925" s="316" t="b">
        <f>tblBdays[[#This Row],[Birthday 2024]] &gt;= EOMONTH(tblBdays[[#This Row],[Birthday 2024]],0) - 4</f>
        <v>0</v>
      </c>
      <c r="K925" s="317" t="b">
        <f>DAY(DATE(YEAR(tblBdays[[#This Row],[Birthday 2024]]),MONTH(tblBdays[[#This Row],[Birthday 2024]]) + 6,DAY(tblBdays[[#This Row],[Birthday 2024]]))) = DAY(tblBdays[[#This Row],[Birthday 2024]])</f>
        <v>1</v>
      </c>
    </row>
    <row r="926" spans="2:11" ht="23.25" customHeight="1">
      <c r="B926" s="61" t="s">
        <v>954</v>
      </c>
      <c r="C926" s="98">
        <v>37094</v>
      </c>
      <c r="D926" s="98">
        <f>EDATE(tblBdays[[#This Row],[Birthday]],12 * (2024 - YEAR(tblBdays[[#This Row],[Birthday]])))</f>
        <v>45495</v>
      </c>
      <c r="E926" s="282" t="b">
        <f>ISNUMBER(tblBdays[[#This Row],[Birthday 2024]])</f>
        <v>1</v>
      </c>
      <c r="F926" s="98" cm="1">
        <f t="array" ref="F9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26" s="98" t="b">
        <f>tblBdays[[#This Row],[3rdTuesdayInMonth]]=tblBdays[[#This Row],[Birthday 2024]]</f>
        <v>0</v>
      </c>
      <c r="H926" s="284">
        <f>WEEKDAY(tblBdays[[#This Row],[3rdTuesdayInMonth]],2)</f>
        <v>2</v>
      </c>
      <c r="I926" s="289">
        <f>LOOKUP(tblBdays[[#This Row],[Birthday 2024]],tblPeriods[Period])</f>
        <v>45494</v>
      </c>
      <c r="J926" s="316" t="b">
        <f>tblBdays[[#This Row],[Birthday 2024]] &gt;= EOMONTH(tblBdays[[#This Row],[Birthday 2024]],0) - 4</f>
        <v>0</v>
      </c>
      <c r="K926" s="317" t="b">
        <f>DAY(DATE(YEAR(tblBdays[[#This Row],[Birthday 2024]]),MONTH(tblBdays[[#This Row],[Birthday 2024]]) + 6,DAY(tblBdays[[#This Row],[Birthday 2024]]))) = DAY(tblBdays[[#This Row],[Birthday 2024]])</f>
        <v>1</v>
      </c>
    </row>
    <row r="927" spans="2:11" ht="23.25" customHeight="1">
      <c r="B927" s="61" t="s">
        <v>955</v>
      </c>
      <c r="C927" s="98">
        <v>36975</v>
      </c>
      <c r="D927" s="98">
        <f>EDATE(tblBdays[[#This Row],[Birthday]],12 * (2024 - YEAR(tblBdays[[#This Row],[Birthday]])))</f>
        <v>45376</v>
      </c>
      <c r="E927" s="282" t="b">
        <f>ISNUMBER(tblBdays[[#This Row],[Birthday 2024]])</f>
        <v>1</v>
      </c>
      <c r="F927" s="98" cm="1">
        <f t="array" ref="F9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27" s="98" t="b">
        <f>tblBdays[[#This Row],[3rdTuesdayInMonth]]=tblBdays[[#This Row],[Birthday 2024]]</f>
        <v>0</v>
      </c>
      <c r="H927" s="284">
        <f>WEEKDAY(tblBdays[[#This Row],[3rdTuesdayInMonth]],2)</f>
        <v>2</v>
      </c>
      <c r="I927" s="289">
        <f>LOOKUP(tblBdays[[#This Row],[Birthday 2024]],tblPeriods[Period])</f>
        <v>45375</v>
      </c>
      <c r="J927" s="316" t="b">
        <f>tblBdays[[#This Row],[Birthday 2024]] &gt;= EOMONTH(tblBdays[[#This Row],[Birthday 2024]],0) - 4</f>
        <v>0</v>
      </c>
      <c r="K927" s="317" t="b">
        <f>DAY(DATE(YEAR(tblBdays[[#This Row],[Birthday 2024]]),MONTH(tblBdays[[#This Row],[Birthday 2024]]) + 6,DAY(tblBdays[[#This Row],[Birthday 2024]]))) = DAY(tblBdays[[#This Row],[Birthday 2024]])</f>
        <v>1</v>
      </c>
    </row>
    <row r="928" spans="2:11" ht="23.25" customHeight="1">
      <c r="B928" s="61" t="s">
        <v>956</v>
      </c>
      <c r="C928" s="98">
        <v>38119</v>
      </c>
      <c r="D928" s="98">
        <f>EDATE(tblBdays[[#This Row],[Birthday]],12 * (2024 - YEAR(tblBdays[[#This Row],[Birthday]])))</f>
        <v>45424</v>
      </c>
      <c r="E928" s="282" t="b">
        <f>ISNUMBER(tblBdays[[#This Row],[Birthday 2024]])</f>
        <v>1</v>
      </c>
      <c r="F928" s="98" cm="1">
        <f t="array" ref="F9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928" s="98" t="b">
        <f>tblBdays[[#This Row],[3rdTuesdayInMonth]]=tblBdays[[#This Row],[Birthday 2024]]</f>
        <v>0</v>
      </c>
      <c r="H928" s="284">
        <f>WEEKDAY(tblBdays[[#This Row],[3rdTuesdayInMonth]],2)</f>
        <v>2</v>
      </c>
      <c r="I928" s="289">
        <f>LOOKUP(tblBdays[[#This Row],[Birthday 2024]],tblPeriods[Period])</f>
        <v>45424</v>
      </c>
      <c r="J928" s="316" t="b">
        <f>tblBdays[[#This Row],[Birthday 2024]] &gt;= EOMONTH(tblBdays[[#This Row],[Birthday 2024]],0) - 4</f>
        <v>0</v>
      </c>
      <c r="K928" s="317" t="b">
        <f>DAY(DATE(YEAR(tblBdays[[#This Row],[Birthday 2024]]),MONTH(tblBdays[[#This Row],[Birthday 2024]]) + 6,DAY(tblBdays[[#This Row],[Birthday 2024]]))) = DAY(tblBdays[[#This Row],[Birthday 2024]])</f>
        <v>1</v>
      </c>
    </row>
    <row r="929" spans="2:11" ht="23.25" customHeight="1">
      <c r="B929" s="61" t="s">
        <v>957</v>
      </c>
      <c r="C929" s="98">
        <v>37275</v>
      </c>
      <c r="D929" s="98">
        <f>EDATE(tblBdays[[#This Row],[Birthday]],12 * (2024 - YEAR(tblBdays[[#This Row],[Birthday]])))</f>
        <v>45310</v>
      </c>
      <c r="E929" s="282" t="b">
        <f>ISNUMBER(tblBdays[[#This Row],[Birthday 2024]])</f>
        <v>1</v>
      </c>
      <c r="F929" s="98" cm="1">
        <f t="array" ref="F9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29" s="98" t="b">
        <f>tblBdays[[#This Row],[3rdTuesdayInMonth]]=tblBdays[[#This Row],[Birthday 2024]]</f>
        <v>0</v>
      </c>
      <c r="H929" s="284">
        <f>WEEKDAY(tblBdays[[#This Row],[3rdTuesdayInMonth]],2)</f>
        <v>2</v>
      </c>
      <c r="I929" s="289">
        <f>LOOKUP(tblBdays[[#This Row],[Birthday 2024]],tblPeriods[Period])</f>
        <v>45305</v>
      </c>
      <c r="J929" s="316" t="b">
        <f>tblBdays[[#This Row],[Birthday 2024]] &gt;= EOMONTH(tblBdays[[#This Row],[Birthday 2024]],0) - 4</f>
        <v>0</v>
      </c>
      <c r="K929" s="317" t="b">
        <f>DAY(DATE(YEAR(tblBdays[[#This Row],[Birthday 2024]]),MONTH(tblBdays[[#This Row],[Birthday 2024]]) + 6,DAY(tblBdays[[#This Row],[Birthday 2024]]))) = DAY(tblBdays[[#This Row],[Birthday 2024]])</f>
        <v>1</v>
      </c>
    </row>
    <row r="930" spans="2:11" ht="23.25" customHeight="1">
      <c r="B930" s="61" t="s">
        <v>958</v>
      </c>
      <c r="C930" s="98">
        <v>37539</v>
      </c>
      <c r="D930" s="98">
        <f>EDATE(tblBdays[[#This Row],[Birthday]],12 * (2024 - YEAR(tblBdays[[#This Row],[Birthday]])))</f>
        <v>45575</v>
      </c>
      <c r="E930" s="282" t="b">
        <f>ISNUMBER(tblBdays[[#This Row],[Birthday 2024]])</f>
        <v>1</v>
      </c>
      <c r="F930" s="98" cm="1">
        <f t="array" ref="F9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30" s="98" t="b">
        <f>tblBdays[[#This Row],[3rdTuesdayInMonth]]=tblBdays[[#This Row],[Birthday 2024]]</f>
        <v>0</v>
      </c>
      <c r="H930" s="284">
        <f>WEEKDAY(tblBdays[[#This Row],[3rdTuesdayInMonth]],2)</f>
        <v>2</v>
      </c>
      <c r="I930" s="289">
        <f>LOOKUP(tblBdays[[#This Row],[Birthday 2024]],tblPeriods[Period])</f>
        <v>45571</v>
      </c>
      <c r="J930" s="316" t="b">
        <f>tblBdays[[#This Row],[Birthday 2024]] &gt;= EOMONTH(tblBdays[[#This Row],[Birthday 2024]],0) - 4</f>
        <v>0</v>
      </c>
      <c r="K930" s="317" t="b">
        <f>DAY(DATE(YEAR(tblBdays[[#This Row],[Birthday 2024]]),MONTH(tblBdays[[#This Row],[Birthday 2024]]) + 6,DAY(tblBdays[[#This Row],[Birthday 2024]]))) = DAY(tblBdays[[#This Row],[Birthday 2024]])</f>
        <v>1</v>
      </c>
    </row>
    <row r="931" spans="2:11" ht="23.25" customHeight="1">
      <c r="B931" s="61" t="s">
        <v>959</v>
      </c>
      <c r="C931" s="98">
        <v>37575</v>
      </c>
      <c r="D931" s="98">
        <f>EDATE(tblBdays[[#This Row],[Birthday]],12 * (2024 - YEAR(tblBdays[[#This Row],[Birthday]])))</f>
        <v>45611</v>
      </c>
      <c r="E931" s="282" t="b">
        <f>ISNUMBER(tblBdays[[#This Row],[Birthday 2024]])</f>
        <v>1</v>
      </c>
      <c r="F931" s="98" cm="1">
        <f t="array" ref="F9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31" s="98" t="b">
        <f>tblBdays[[#This Row],[3rdTuesdayInMonth]]=tblBdays[[#This Row],[Birthday 2024]]</f>
        <v>0</v>
      </c>
      <c r="H931" s="284">
        <f>WEEKDAY(tblBdays[[#This Row],[3rdTuesdayInMonth]],2)</f>
        <v>2</v>
      </c>
      <c r="I931" s="289">
        <f>LOOKUP(tblBdays[[#This Row],[Birthday 2024]],tblPeriods[Period])</f>
        <v>45606</v>
      </c>
      <c r="J931" s="316" t="b">
        <f>tblBdays[[#This Row],[Birthday 2024]] &gt;= EOMONTH(tblBdays[[#This Row],[Birthday 2024]],0) - 4</f>
        <v>0</v>
      </c>
      <c r="K931" s="317" t="b">
        <f>DAY(DATE(YEAR(tblBdays[[#This Row],[Birthday 2024]]),MONTH(tblBdays[[#This Row],[Birthday 2024]]) + 6,DAY(tblBdays[[#This Row],[Birthday 2024]]))) = DAY(tblBdays[[#This Row],[Birthday 2024]])</f>
        <v>1</v>
      </c>
    </row>
    <row r="932" spans="2:11" ht="23.25" customHeight="1">
      <c r="B932" s="61" t="s">
        <v>960</v>
      </c>
      <c r="C932" s="98">
        <v>38340</v>
      </c>
      <c r="D932" s="98">
        <f>EDATE(tblBdays[[#This Row],[Birthday]],12 * (2024 - YEAR(tblBdays[[#This Row],[Birthday]])))</f>
        <v>45645</v>
      </c>
      <c r="E932" s="282" t="b">
        <f>ISNUMBER(tblBdays[[#This Row],[Birthday 2024]])</f>
        <v>1</v>
      </c>
      <c r="F932" s="98" cm="1">
        <f t="array" ref="F9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932" s="98" t="b">
        <f>tblBdays[[#This Row],[3rdTuesdayInMonth]]=tblBdays[[#This Row],[Birthday 2024]]</f>
        <v>0</v>
      </c>
      <c r="H932" s="284">
        <f>WEEKDAY(tblBdays[[#This Row],[3rdTuesdayInMonth]],2)</f>
        <v>2</v>
      </c>
      <c r="I932" s="289">
        <f>LOOKUP(tblBdays[[#This Row],[Birthday 2024]],tblPeriods[Period])</f>
        <v>45641</v>
      </c>
      <c r="J932" s="316" t="b">
        <f>tblBdays[[#This Row],[Birthday 2024]] &gt;= EOMONTH(tblBdays[[#This Row],[Birthday 2024]],0) - 4</f>
        <v>0</v>
      </c>
      <c r="K932" s="317" t="b">
        <f>DAY(DATE(YEAR(tblBdays[[#This Row],[Birthday 2024]]),MONTH(tblBdays[[#This Row],[Birthday 2024]]) + 6,DAY(tblBdays[[#This Row],[Birthday 2024]]))) = DAY(tblBdays[[#This Row],[Birthday 2024]])</f>
        <v>1</v>
      </c>
    </row>
    <row r="933" spans="2:11" ht="23.25" customHeight="1">
      <c r="B933" s="61" t="s">
        <v>961</v>
      </c>
      <c r="C933" s="98">
        <v>38239</v>
      </c>
      <c r="D933" s="98">
        <f>EDATE(tblBdays[[#This Row],[Birthday]],12 * (2024 - YEAR(tblBdays[[#This Row],[Birthday]])))</f>
        <v>45544</v>
      </c>
      <c r="E933" s="282" t="b">
        <f>ISNUMBER(tblBdays[[#This Row],[Birthday 2024]])</f>
        <v>1</v>
      </c>
      <c r="F933" s="98" cm="1">
        <f t="array" ref="F9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33" s="98" t="b">
        <f>tblBdays[[#This Row],[3rdTuesdayInMonth]]=tblBdays[[#This Row],[Birthday 2024]]</f>
        <v>0</v>
      </c>
      <c r="H933" s="284">
        <f>WEEKDAY(tblBdays[[#This Row],[3rdTuesdayInMonth]],2)</f>
        <v>2</v>
      </c>
      <c r="I933" s="289">
        <f>LOOKUP(tblBdays[[#This Row],[Birthday 2024]],tblPeriods[Period])</f>
        <v>45543</v>
      </c>
      <c r="J933" s="316" t="b">
        <f>tblBdays[[#This Row],[Birthday 2024]] &gt;= EOMONTH(tblBdays[[#This Row],[Birthday 2024]],0) - 4</f>
        <v>0</v>
      </c>
      <c r="K933" s="317" t="b">
        <f>DAY(DATE(YEAR(tblBdays[[#This Row],[Birthday 2024]]),MONTH(tblBdays[[#This Row],[Birthday 2024]]) + 6,DAY(tblBdays[[#This Row],[Birthday 2024]]))) = DAY(tblBdays[[#This Row],[Birthday 2024]])</f>
        <v>1</v>
      </c>
    </row>
    <row r="934" spans="2:11" ht="23.25" customHeight="1">
      <c r="B934" s="61" t="s">
        <v>962</v>
      </c>
      <c r="C934" s="98">
        <v>37245</v>
      </c>
      <c r="D934" s="98">
        <f>EDATE(tblBdays[[#This Row],[Birthday]],12 * (2024 - YEAR(tblBdays[[#This Row],[Birthday]])))</f>
        <v>45646</v>
      </c>
      <c r="E934" s="282" t="b">
        <f>ISNUMBER(tblBdays[[#This Row],[Birthday 2024]])</f>
        <v>1</v>
      </c>
      <c r="F934" s="98" cm="1">
        <f t="array" ref="F9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934" s="98" t="b">
        <f>tblBdays[[#This Row],[3rdTuesdayInMonth]]=tblBdays[[#This Row],[Birthday 2024]]</f>
        <v>0</v>
      </c>
      <c r="H934" s="284">
        <f>WEEKDAY(tblBdays[[#This Row],[3rdTuesdayInMonth]],2)</f>
        <v>2</v>
      </c>
      <c r="I934" s="289">
        <f>LOOKUP(tblBdays[[#This Row],[Birthday 2024]],tblPeriods[Period])</f>
        <v>45641</v>
      </c>
      <c r="J934" s="316" t="b">
        <f>tblBdays[[#This Row],[Birthday 2024]] &gt;= EOMONTH(tblBdays[[#This Row],[Birthday 2024]],0) - 4</f>
        <v>0</v>
      </c>
      <c r="K934" s="317" t="b">
        <f>DAY(DATE(YEAR(tblBdays[[#This Row],[Birthday 2024]]),MONTH(tblBdays[[#This Row],[Birthday 2024]]) + 6,DAY(tblBdays[[#This Row],[Birthday 2024]]))) = DAY(tblBdays[[#This Row],[Birthday 2024]])</f>
        <v>1</v>
      </c>
    </row>
    <row r="935" spans="2:11" ht="23.25" customHeight="1">
      <c r="B935" s="61" t="s">
        <v>963</v>
      </c>
      <c r="C935" s="98">
        <v>37879</v>
      </c>
      <c r="D935" s="98">
        <f>EDATE(tblBdays[[#This Row],[Birthday]],12 * (2024 - YEAR(tblBdays[[#This Row],[Birthday]])))</f>
        <v>45550</v>
      </c>
      <c r="E935" s="282" t="b">
        <f>ISNUMBER(tblBdays[[#This Row],[Birthday 2024]])</f>
        <v>1</v>
      </c>
      <c r="F935" s="98" cm="1">
        <f t="array" ref="F9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35" s="98" t="b">
        <f>tblBdays[[#This Row],[3rdTuesdayInMonth]]=tblBdays[[#This Row],[Birthday 2024]]</f>
        <v>0</v>
      </c>
      <c r="H935" s="284">
        <f>WEEKDAY(tblBdays[[#This Row],[3rdTuesdayInMonth]],2)</f>
        <v>2</v>
      </c>
      <c r="I935" s="289">
        <f>LOOKUP(tblBdays[[#This Row],[Birthday 2024]],tblPeriods[Period])</f>
        <v>45550</v>
      </c>
      <c r="J935" s="316" t="b">
        <f>tblBdays[[#This Row],[Birthday 2024]] &gt;= EOMONTH(tblBdays[[#This Row],[Birthday 2024]],0) - 4</f>
        <v>0</v>
      </c>
      <c r="K935" s="317" t="b">
        <f>DAY(DATE(YEAR(tblBdays[[#This Row],[Birthday 2024]]),MONTH(tblBdays[[#This Row],[Birthday 2024]]) + 6,DAY(tblBdays[[#This Row],[Birthday 2024]]))) = DAY(tblBdays[[#This Row],[Birthday 2024]])</f>
        <v>1</v>
      </c>
    </row>
    <row r="936" spans="2:11" ht="23.25" customHeight="1">
      <c r="B936" s="61" t="s">
        <v>964</v>
      </c>
      <c r="C936" s="98">
        <v>37905</v>
      </c>
      <c r="D936" s="98">
        <f>EDATE(tblBdays[[#This Row],[Birthday]],12 * (2024 - YEAR(tblBdays[[#This Row],[Birthday]])))</f>
        <v>45576</v>
      </c>
      <c r="E936" s="282" t="b">
        <f>ISNUMBER(tblBdays[[#This Row],[Birthday 2024]])</f>
        <v>1</v>
      </c>
      <c r="F936" s="98" cm="1">
        <f t="array" ref="F9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36" s="98" t="b">
        <f>tblBdays[[#This Row],[3rdTuesdayInMonth]]=tblBdays[[#This Row],[Birthday 2024]]</f>
        <v>0</v>
      </c>
      <c r="H936" s="284">
        <f>WEEKDAY(tblBdays[[#This Row],[3rdTuesdayInMonth]],2)</f>
        <v>2</v>
      </c>
      <c r="I936" s="289">
        <f>LOOKUP(tblBdays[[#This Row],[Birthday 2024]],tblPeriods[Period])</f>
        <v>45571</v>
      </c>
      <c r="J936" s="316" t="b">
        <f>tblBdays[[#This Row],[Birthday 2024]] &gt;= EOMONTH(tblBdays[[#This Row],[Birthday 2024]],0) - 4</f>
        <v>0</v>
      </c>
      <c r="K936" s="317" t="b">
        <f>DAY(DATE(YEAR(tblBdays[[#This Row],[Birthday 2024]]),MONTH(tblBdays[[#This Row],[Birthday 2024]]) + 6,DAY(tblBdays[[#This Row],[Birthday 2024]]))) = DAY(tblBdays[[#This Row],[Birthday 2024]])</f>
        <v>1</v>
      </c>
    </row>
    <row r="937" spans="2:11" ht="23.25" customHeight="1">
      <c r="B937" s="61" t="s">
        <v>965</v>
      </c>
      <c r="C937" s="98">
        <v>37954</v>
      </c>
      <c r="D937" s="98">
        <f>EDATE(tblBdays[[#This Row],[Birthday]],12 * (2024 - YEAR(tblBdays[[#This Row],[Birthday]])))</f>
        <v>45625</v>
      </c>
      <c r="E937" s="282" t="b">
        <f>ISNUMBER(tblBdays[[#This Row],[Birthday 2024]])</f>
        <v>1</v>
      </c>
      <c r="F937" s="98" cm="1">
        <f t="array" ref="F9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37" s="98" t="b">
        <f>tblBdays[[#This Row],[3rdTuesdayInMonth]]=tblBdays[[#This Row],[Birthday 2024]]</f>
        <v>0</v>
      </c>
      <c r="H937" s="284">
        <f>WEEKDAY(tblBdays[[#This Row],[3rdTuesdayInMonth]],2)</f>
        <v>2</v>
      </c>
      <c r="I937" s="289">
        <f>LOOKUP(tblBdays[[#This Row],[Birthday 2024]],tblPeriods[Period])</f>
        <v>45620</v>
      </c>
      <c r="J937" s="316" t="b">
        <f>tblBdays[[#This Row],[Birthday 2024]] &gt;= EOMONTH(tblBdays[[#This Row],[Birthday 2024]],0) - 4</f>
        <v>1</v>
      </c>
      <c r="K937" s="317" t="b">
        <f>DAY(DATE(YEAR(tblBdays[[#This Row],[Birthday 2024]]),MONTH(tblBdays[[#This Row],[Birthday 2024]]) + 6,DAY(tblBdays[[#This Row],[Birthday 2024]]))) = DAY(tblBdays[[#This Row],[Birthday 2024]])</f>
        <v>1</v>
      </c>
    </row>
    <row r="938" spans="2:11" ht="23.25" customHeight="1">
      <c r="B938" s="61" t="s">
        <v>966</v>
      </c>
      <c r="C938" s="98">
        <v>36956</v>
      </c>
      <c r="D938" s="98">
        <f>EDATE(tblBdays[[#This Row],[Birthday]],12 * (2024 - YEAR(tblBdays[[#This Row],[Birthday]])))</f>
        <v>45357</v>
      </c>
      <c r="E938" s="282" t="b">
        <f>ISNUMBER(tblBdays[[#This Row],[Birthday 2024]])</f>
        <v>1</v>
      </c>
      <c r="F938" s="98" cm="1">
        <f t="array" ref="F9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38" s="98" t="b">
        <f>tblBdays[[#This Row],[3rdTuesdayInMonth]]=tblBdays[[#This Row],[Birthday 2024]]</f>
        <v>0</v>
      </c>
      <c r="H938" s="284">
        <f>WEEKDAY(tblBdays[[#This Row],[3rdTuesdayInMonth]],2)</f>
        <v>2</v>
      </c>
      <c r="I938" s="289">
        <f>LOOKUP(tblBdays[[#This Row],[Birthday 2024]],tblPeriods[Period])</f>
        <v>45354</v>
      </c>
      <c r="J938" s="316" t="b">
        <f>tblBdays[[#This Row],[Birthday 2024]] &gt;= EOMONTH(tblBdays[[#This Row],[Birthday 2024]],0) - 4</f>
        <v>0</v>
      </c>
      <c r="K938" s="317" t="b">
        <f>DAY(DATE(YEAR(tblBdays[[#This Row],[Birthday 2024]]),MONTH(tblBdays[[#This Row],[Birthday 2024]]) + 6,DAY(tblBdays[[#This Row],[Birthday 2024]]))) = DAY(tblBdays[[#This Row],[Birthday 2024]])</f>
        <v>1</v>
      </c>
    </row>
    <row r="939" spans="2:11" ht="23.25" customHeight="1">
      <c r="B939" s="61" t="s">
        <v>967</v>
      </c>
      <c r="C939" s="98">
        <v>37009</v>
      </c>
      <c r="D939" s="98">
        <f>EDATE(tblBdays[[#This Row],[Birthday]],12 * (2024 - YEAR(tblBdays[[#This Row],[Birthday]])))</f>
        <v>45410</v>
      </c>
      <c r="E939" s="282" t="b">
        <f>ISNUMBER(tblBdays[[#This Row],[Birthday 2024]])</f>
        <v>1</v>
      </c>
      <c r="F939" s="98" cm="1">
        <f t="array" ref="F9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939" s="98" t="b">
        <f>tblBdays[[#This Row],[3rdTuesdayInMonth]]=tblBdays[[#This Row],[Birthday 2024]]</f>
        <v>0</v>
      </c>
      <c r="H939" s="284">
        <f>WEEKDAY(tblBdays[[#This Row],[3rdTuesdayInMonth]],2)</f>
        <v>2</v>
      </c>
      <c r="I939" s="289">
        <f>LOOKUP(tblBdays[[#This Row],[Birthday 2024]],tblPeriods[Period])</f>
        <v>45410</v>
      </c>
      <c r="J939" s="316" t="b">
        <f>tblBdays[[#This Row],[Birthday 2024]] &gt;= EOMONTH(tblBdays[[#This Row],[Birthday 2024]],0) - 4</f>
        <v>1</v>
      </c>
      <c r="K939" s="317" t="b">
        <f>DAY(DATE(YEAR(tblBdays[[#This Row],[Birthday 2024]]),MONTH(tblBdays[[#This Row],[Birthday 2024]]) + 6,DAY(tblBdays[[#This Row],[Birthday 2024]]))) = DAY(tblBdays[[#This Row],[Birthday 2024]])</f>
        <v>1</v>
      </c>
    </row>
    <row r="940" spans="2:11" ht="23.25" customHeight="1">
      <c r="B940" s="61" t="s">
        <v>968</v>
      </c>
      <c r="C940" s="98">
        <v>38124</v>
      </c>
      <c r="D940" s="98">
        <f>EDATE(tblBdays[[#This Row],[Birthday]],12 * (2024 - YEAR(tblBdays[[#This Row],[Birthday]])))</f>
        <v>45429</v>
      </c>
      <c r="E940" s="282" t="b">
        <f>ISNUMBER(tblBdays[[#This Row],[Birthday 2024]])</f>
        <v>1</v>
      </c>
      <c r="F940" s="98" cm="1">
        <f t="array" ref="F9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940" s="98" t="b">
        <f>tblBdays[[#This Row],[3rdTuesdayInMonth]]=tblBdays[[#This Row],[Birthday 2024]]</f>
        <v>0</v>
      </c>
      <c r="H940" s="284">
        <f>WEEKDAY(tblBdays[[#This Row],[3rdTuesdayInMonth]],2)</f>
        <v>2</v>
      </c>
      <c r="I940" s="289">
        <f>LOOKUP(tblBdays[[#This Row],[Birthday 2024]],tblPeriods[Period])</f>
        <v>45424</v>
      </c>
      <c r="J940" s="316" t="b">
        <f>tblBdays[[#This Row],[Birthday 2024]] &gt;= EOMONTH(tblBdays[[#This Row],[Birthday 2024]],0) - 4</f>
        <v>0</v>
      </c>
      <c r="K940" s="317" t="b">
        <f>DAY(DATE(YEAR(tblBdays[[#This Row],[Birthday 2024]]),MONTH(tblBdays[[#This Row],[Birthday 2024]]) + 6,DAY(tblBdays[[#This Row],[Birthday 2024]]))) = DAY(tblBdays[[#This Row],[Birthday 2024]])</f>
        <v>1</v>
      </c>
    </row>
    <row r="941" spans="2:11" ht="23.25" customHeight="1">
      <c r="B941" s="61" t="s">
        <v>969</v>
      </c>
      <c r="C941" s="98">
        <v>37514</v>
      </c>
      <c r="D941" s="98">
        <f>EDATE(tblBdays[[#This Row],[Birthday]],12 * (2024 - YEAR(tblBdays[[#This Row],[Birthday]])))</f>
        <v>45550</v>
      </c>
      <c r="E941" s="282" t="b">
        <f>ISNUMBER(tblBdays[[#This Row],[Birthday 2024]])</f>
        <v>1</v>
      </c>
      <c r="F941" s="98" cm="1">
        <f t="array" ref="F9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41" s="98" t="b">
        <f>tblBdays[[#This Row],[3rdTuesdayInMonth]]=tblBdays[[#This Row],[Birthday 2024]]</f>
        <v>0</v>
      </c>
      <c r="H941" s="284">
        <f>WEEKDAY(tblBdays[[#This Row],[3rdTuesdayInMonth]],2)</f>
        <v>2</v>
      </c>
      <c r="I941" s="289">
        <f>LOOKUP(tblBdays[[#This Row],[Birthday 2024]],tblPeriods[Period])</f>
        <v>45550</v>
      </c>
      <c r="J941" s="316" t="b">
        <f>tblBdays[[#This Row],[Birthday 2024]] &gt;= EOMONTH(tblBdays[[#This Row],[Birthday 2024]],0) - 4</f>
        <v>0</v>
      </c>
      <c r="K941" s="317" t="b">
        <f>DAY(DATE(YEAR(tblBdays[[#This Row],[Birthday 2024]]),MONTH(tblBdays[[#This Row],[Birthday 2024]]) + 6,DAY(tblBdays[[#This Row],[Birthday 2024]]))) = DAY(tblBdays[[#This Row],[Birthday 2024]])</f>
        <v>1</v>
      </c>
    </row>
    <row r="942" spans="2:11" ht="23.25" customHeight="1">
      <c r="B942" s="61" t="s">
        <v>970</v>
      </c>
      <c r="C942" s="98">
        <v>37057</v>
      </c>
      <c r="D942" s="98">
        <f>EDATE(tblBdays[[#This Row],[Birthday]],12 * (2024 - YEAR(tblBdays[[#This Row],[Birthday]])))</f>
        <v>45458</v>
      </c>
      <c r="E942" s="282" t="b">
        <f>ISNUMBER(tblBdays[[#This Row],[Birthday 2024]])</f>
        <v>1</v>
      </c>
      <c r="F942" s="98" cm="1">
        <f t="array" ref="F9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942" s="98" t="b">
        <f>tblBdays[[#This Row],[3rdTuesdayInMonth]]=tblBdays[[#This Row],[Birthday 2024]]</f>
        <v>0</v>
      </c>
      <c r="H942" s="284">
        <f>WEEKDAY(tblBdays[[#This Row],[3rdTuesdayInMonth]],2)</f>
        <v>2</v>
      </c>
      <c r="I942" s="289">
        <f>LOOKUP(tblBdays[[#This Row],[Birthday 2024]],tblPeriods[Period])</f>
        <v>45452</v>
      </c>
      <c r="J942" s="316" t="b">
        <f>tblBdays[[#This Row],[Birthday 2024]] &gt;= EOMONTH(tblBdays[[#This Row],[Birthday 2024]],0) - 4</f>
        <v>0</v>
      </c>
      <c r="K942" s="317" t="b">
        <f>DAY(DATE(YEAR(tblBdays[[#This Row],[Birthday 2024]]),MONTH(tblBdays[[#This Row],[Birthday 2024]]) + 6,DAY(tblBdays[[#This Row],[Birthday 2024]]))) = DAY(tblBdays[[#This Row],[Birthday 2024]])</f>
        <v>1</v>
      </c>
    </row>
    <row r="943" spans="2:11" ht="23.25" customHeight="1">
      <c r="B943" s="61" t="s">
        <v>971</v>
      </c>
      <c r="C943" s="98">
        <v>37688</v>
      </c>
      <c r="D943" s="98">
        <f>EDATE(tblBdays[[#This Row],[Birthday]],12 * (2024 - YEAR(tblBdays[[#This Row],[Birthday]])))</f>
        <v>45359</v>
      </c>
      <c r="E943" s="282" t="b">
        <f>ISNUMBER(tblBdays[[#This Row],[Birthday 2024]])</f>
        <v>1</v>
      </c>
      <c r="F943" s="98" cm="1">
        <f t="array" ref="F9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43" s="98" t="b">
        <f>tblBdays[[#This Row],[3rdTuesdayInMonth]]=tblBdays[[#This Row],[Birthday 2024]]</f>
        <v>0</v>
      </c>
      <c r="H943" s="284">
        <f>WEEKDAY(tblBdays[[#This Row],[3rdTuesdayInMonth]],2)</f>
        <v>2</v>
      </c>
      <c r="I943" s="289">
        <f>LOOKUP(tblBdays[[#This Row],[Birthday 2024]],tblPeriods[Period])</f>
        <v>45354</v>
      </c>
      <c r="J943" s="316" t="b">
        <f>tblBdays[[#This Row],[Birthday 2024]] &gt;= EOMONTH(tblBdays[[#This Row],[Birthday 2024]],0) - 4</f>
        <v>0</v>
      </c>
      <c r="K943" s="317" t="b">
        <f>DAY(DATE(YEAR(tblBdays[[#This Row],[Birthday 2024]]),MONTH(tblBdays[[#This Row],[Birthday 2024]]) + 6,DAY(tblBdays[[#This Row],[Birthday 2024]]))) = DAY(tblBdays[[#This Row],[Birthday 2024]])</f>
        <v>1</v>
      </c>
    </row>
    <row r="944" spans="2:11" ht="23.25" customHeight="1">
      <c r="B944" s="61" t="s">
        <v>972</v>
      </c>
      <c r="C944" s="98">
        <v>38257</v>
      </c>
      <c r="D944" s="98">
        <f>EDATE(tblBdays[[#This Row],[Birthday]],12 * (2024 - YEAR(tblBdays[[#This Row],[Birthday]])))</f>
        <v>45562</v>
      </c>
      <c r="E944" s="282" t="b">
        <f>ISNUMBER(tblBdays[[#This Row],[Birthday 2024]])</f>
        <v>1</v>
      </c>
      <c r="F944" s="98" cm="1">
        <f t="array" ref="F9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44" s="98" t="b">
        <f>tblBdays[[#This Row],[3rdTuesdayInMonth]]=tblBdays[[#This Row],[Birthday 2024]]</f>
        <v>0</v>
      </c>
      <c r="H944" s="284">
        <f>WEEKDAY(tblBdays[[#This Row],[3rdTuesdayInMonth]],2)</f>
        <v>2</v>
      </c>
      <c r="I944" s="289">
        <f>LOOKUP(tblBdays[[#This Row],[Birthday 2024]],tblPeriods[Period])</f>
        <v>45557</v>
      </c>
      <c r="J944" s="316" t="b">
        <f>tblBdays[[#This Row],[Birthday 2024]] &gt;= EOMONTH(tblBdays[[#This Row],[Birthday 2024]],0) - 4</f>
        <v>1</v>
      </c>
      <c r="K944" s="317" t="b">
        <f>DAY(DATE(YEAR(tblBdays[[#This Row],[Birthday 2024]]),MONTH(tblBdays[[#This Row],[Birthday 2024]]) + 6,DAY(tblBdays[[#This Row],[Birthday 2024]]))) = DAY(tblBdays[[#This Row],[Birthday 2024]])</f>
        <v>1</v>
      </c>
    </row>
    <row r="945" spans="2:11" ht="23.25" customHeight="1">
      <c r="B945" s="61" t="s">
        <v>973</v>
      </c>
      <c r="C945" s="98">
        <v>38115</v>
      </c>
      <c r="D945" s="98">
        <f>EDATE(tblBdays[[#This Row],[Birthday]],12 * (2024 - YEAR(tblBdays[[#This Row],[Birthday]])))</f>
        <v>45420</v>
      </c>
      <c r="E945" s="282" t="b">
        <f>ISNUMBER(tblBdays[[#This Row],[Birthday 2024]])</f>
        <v>1</v>
      </c>
      <c r="F945" s="98" cm="1">
        <f t="array" ref="F9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945" s="98" t="b">
        <f>tblBdays[[#This Row],[3rdTuesdayInMonth]]=tblBdays[[#This Row],[Birthday 2024]]</f>
        <v>0</v>
      </c>
      <c r="H945" s="284">
        <f>WEEKDAY(tblBdays[[#This Row],[3rdTuesdayInMonth]],2)</f>
        <v>2</v>
      </c>
      <c r="I945" s="289">
        <f>LOOKUP(tblBdays[[#This Row],[Birthday 2024]],tblPeriods[Period])</f>
        <v>45417</v>
      </c>
      <c r="J945" s="316" t="b">
        <f>tblBdays[[#This Row],[Birthday 2024]] &gt;= EOMONTH(tblBdays[[#This Row],[Birthday 2024]],0) - 4</f>
        <v>0</v>
      </c>
      <c r="K945" s="317" t="b">
        <f>DAY(DATE(YEAR(tblBdays[[#This Row],[Birthday 2024]]),MONTH(tblBdays[[#This Row],[Birthday 2024]]) + 6,DAY(tblBdays[[#This Row],[Birthday 2024]]))) = DAY(tblBdays[[#This Row],[Birthday 2024]])</f>
        <v>1</v>
      </c>
    </row>
    <row r="946" spans="2:11" ht="23.25" customHeight="1">
      <c r="B946" s="61" t="s">
        <v>974</v>
      </c>
      <c r="C946" s="98">
        <v>38299</v>
      </c>
      <c r="D946" s="98">
        <f>EDATE(tblBdays[[#This Row],[Birthday]],12 * (2024 - YEAR(tblBdays[[#This Row],[Birthday]])))</f>
        <v>45604</v>
      </c>
      <c r="E946" s="282" t="b">
        <f>ISNUMBER(tblBdays[[#This Row],[Birthday 2024]])</f>
        <v>1</v>
      </c>
      <c r="F946" s="98" cm="1">
        <f t="array" ref="F9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46" s="98" t="b">
        <f>tblBdays[[#This Row],[3rdTuesdayInMonth]]=tblBdays[[#This Row],[Birthday 2024]]</f>
        <v>0</v>
      </c>
      <c r="H946" s="284">
        <f>WEEKDAY(tblBdays[[#This Row],[3rdTuesdayInMonth]],2)</f>
        <v>2</v>
      </c>
      <c r="I946" s="289">
        <f>LOOKUP(tblBdays[[#This Row],[Birthday 2024]],tblPeriods[Period])</f>
        <v>45599</v>
      </c>
      <c r="J946" s="316" t="b">
        <f>tblBdays[[#This Row],[Birthday 2024]] &gt;= EOMONTH(tblBdays[[#This Row],[Birthday 2024]],0) - 4</f>
        <v>0</v>
      </c>
      <c r="K946" s="317" t="b">
        <f>DAY(DATE(YEAR(tblBdays[[#This Row],[Birthday 2024]]),MONTH(tblBdays[[#This Row],[Birthday 2024]]) + 6,DAY(tblBdays[[#This Row],[Birthday 2024]]))) = DAY(tblBdays[[#This Row],[Birthday 2024]])</f>
        <v>1</v>
      </c>
    </row>
    <row r="947" spans="2:11" ht="23.25" customHeight="1">
      <c r="B947" s="61" t="s">
        <v>975</v>
      </c>
      <c r="C947" s="98">
        <v>36993</v>
      </c>
      <c r="D947" s="98">
        <f>EDATE(tblBdays[[#This Row],[Birthday]],12 * (2024 - YEAR(tblBdays[[#This Row],[Birthday]])))</f>
        <v>45394</v>
      </c>
      <c r="E947" s="282" t="b">
        <f>ISNUMBER(tblBdays[[#This Row],[Birthday 2024]])</f>
        <v>1</v>
      </c>
      <c r="F947" s="98" cm="1">
        <f t="array" ref="F9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947" s="98" t="b">
        <f>tblBdays[[#This Row],[3rdTuesdayInMonth]]=tblBdays[[#This Row],[Birthday 2024]]</f>
        <v>0</v>
      </c>
      <c r="H947" s="284">
        <f>WEEKDAY(tblBdays[[#This Row],[3rdTuesdayInMonth]],2)</f>
        <v>2</v>
      </c>
      <c r="I947" s="289">
        <f>LOOKUP(tblBdays[[#This Row],[Birthday 2024]],tblPeriods[Period])</f>
        <v>45389</v>
      </c>
      <c r="J947" s="316" t="b">
        <f>tblBdays[[#This Row],[Birthday 2024]] &gt;= EOMONTH(tblBdays[[#This Row],[Birthday 2024]],0) - 4</f>
        <v>0</v>
      </c>
      <c r="K947" s="317" t="b">
        <f>DAY(DATE(YEAR(tblBdays[[#This Row],[Birthday 2024]]),MONTH(tblBdays[[#This Row],[Birthday 2024]]) + 6,DAY(tblBdays[[#This Row],[Birthday 2024]]))) = DAY(tblBdays[[#This Row],[Birthday 2024]])</f>
        <v>1</v>
      </c>
    </row>
    <row r="948" spans="2:11" ht="23.25" customHeight="1">
      <c r="B948" s="61" t="s">
        <v>976</v>
      </c>
      <c r="C948" s="98">
        <v>37676</v>
      </c>
      <c r="D948" s="98">
        <f>EDATE(tblBdays[[#This Row],[Birthday]],12 * (2024 - YEAR(tblBdays[[#This Row],[Birthday]])))</f>
        <v>45346</v>
      </c>
      <c r="E948" s="282" t="b">
        <f>ISNUMBER(tblBdays[[#This Row],[Birthday 2024]])</f>
        <v>1</v>
      </c>
      <c r="F948" s="98" cm="1">
        <f t="array" ref="F9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48" s="98" t="b">
        <f>tblBdays[[#This Row],[3rdTuesdayInMonth]]=tblBdays[[#This Row],[Birthday 2024]]</f>
        <v>0</v>
      </c>
      <c r="H948" s="284">
        <f>WEEKDAY(tblBdays[[#This Row],[3rdTuesdayInMonth]],2)</f>
        <v>2</v>
      </c>
      <c r="I948" s="289">
        <f>LOOKUP(tblBdays[[#This Row],[Birthday 2024]],tblPeriods[Period])</f>
        <v>45340</v>
      </c>
      <c r="J948" s="316" t="b">
        <f>tblBdays[[#This Row],[Birthday 2024]] &gt;= EOMONTH(tblBdays[[#This Row],[Birthday 2024]],0) - 4</f>
        <v>0</v>
      </c>
      <c r="K948" s="317" t="b">
        <f>DAY(DATE(YEAR(tblBdays[[#This Row],[Birthday 2024]]),MONTH(tblBdays[[#This Row],[Birthday 2024]]) + 6,DAY(tblBdays[[#This Row],[Birthday 2024]]))) = DAY(tblBdays[[#This Row],[Birthday 2024]])</f>
        <v>1</v>
      </c>
    </row>
    <row r="949" spans="2:11" ht="23.25" customHeight="1">
      <c r="B949" s="61" t="s">
        <v>977</v>
      </c>
      <c r="C949" s="98">
        <v>38221</v>
      </c>
      <c r="D949" s="98">
        <f>EDATE(tblBdays[[#This Row],[Birthday]],12 * (2024 - YEAR(tblBdays[[#This Row],[Birthday]])))</f>
        <v>45526</v>
      </c>
      <c r="E949" s="282" t="b">
        <f>ISNUMBER(tblBdays[[#This Row],[Birthday 2024]])</f>
        <v>1</v>
      </c>
      <c r="F949" s="98" cm="1">
        <f t="array" ref="F9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49" s="98" t="b">
        <f>tblBdays[[#This Row],[3rdTuesdayInMonth]]=tblBdays[[#This Row],[Birthday 2024]]</f>
        <v>0</v>
      </c>
      <c r="H949" s="284">
        <f>WEEKDAY(tblBdays[[#This Row],[3rdTuesdayInMonth]],2)</f>
        <v>2</v>
      </c>
      <c r="I949" s="289">
        <f>LOOKUP(tblBdays[[#This Row],[Birthday 2024]],tblPeriods[Period])</f>
        <v>45522</v>
      </c>
      <c r="J949" s="316" t="b">
        <f>tblBdays[[#This Row],[Birthday 2024]] &gt;= EOMONTH(tblBdays[[#This Row],[Birthday 2024]],0) - 4</f>
        <v>0</v>
      </c>
      <c r="K949" s="317" t="b">
        <f>DAY(DATE(YEAR(tblBdays[[#This Row],[Birthday 2024]]),MONTH(tblBdays[[#This Row],[Birthday 2024]]) + 6,DAY(tblBdays[[#This Row],[Birthday 2024]]))) = DAY(tblBdays[[#This Row],[Birthday 2024]])</f>
        <v>1</v>
      </c>
    </row>
    <row r="950" spans="2:11" ht="23.25" customHeight="1">
      <c r="B950" s="61" t="s">
        <v>978</v>
      </c>
      <c r="C950" s="98">
        <v>38183</v>
      </c>
      <c r="D950" s="98">
        <f>EDATE(tblBdays[[#This Row],[Birthday]],12 * (2024 - YEAR(tblBdays[[#This Row],[Birthday]])))</f>
        <v>45488</v>
      </c>
      <c r="E950" s="282" t="b">
        <f>ISNUMBER(tblBdays[[#This Row],[Birthday 2024]])</f>
        <v>1</v>
      </c>
      <c r="F950" s="98" cm="1">
        <f t="array" ref="F9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50" s="98" t="b">
        <f>tblBdays[[#This Row],[3rdTuesdayInMonth]]=tblBdays[[#This Row],[Birthday 2024]]</f>
        <v>0</v>
      </c>
      <c r="H950" s="284">
        <f>WEEKDAY(tblBdays[[#This Row],[3rdTuesdayInMonth]],2)</f>
        <v>2</v>
      </c>
      <c r="I950" s="289">
        <f>LOOKUP(tblBdays[[#This Row],[Birthday 2024]],tblPeriods[Period])</f>
        <v>45487</v>
      </c>
      <c r="J950" s="316" t="b">
        <f>tblBdays[[#This Row],[Birthday 2024]] &gt;= EOMONTH(tblBdays[[#This Row],[Birthday 2024]],0) - 4</f>
        <v>0</v>
      </c>
      <c r="K950" s="317" t="b">
        <f>DAY(DATE(YEAR(tblBdays[[#This Row],[Birthday 2024]]),MONTH(tblBdays[[#This Row],[Birthday 2024]]) + 6,DAY(tblBdays[[#This Row],[Birthday 2024]]))) = DAY(tblBdays[[#This Row],[Birthday 2024]])</f>
        <v>1</v>
      </c>
    </row>
    <row r="951" spans="2:11" ht="23.25" customHeight="1">
      <c r="B951" s="61" t="s">
        <v>979</v>
      </c>
      <c r="C951" s="98">
        <v>37621</v>
      </c>
      <c r="D951" s="98">
        <f>EDATE(tblBdays[[#This Row],[Birthday]],12 * (2024 - YEAR(tblBdays[[#This Row],[Birthday]])))</f>
        <v>45657</v>
      </c>
      <c r="E951" s="282" t="b">
        <f>ISNUMBER(tblBdays[[#This Row],[Birthday 2024]])</f>
        <v>1</v>
      </c>
      <c r="F951" s="98" cm="1">
        <f t="array" ref="F9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951" s="98" t="b">
        <f>tblBdays[[#This Row],[3rdTuesdayInMonth]]=tblBdays[[#This Row],[Birthday 2024]]</f>
        <v>0</v>
      </c>
      <c r="H951" s="284">
        <f>WEEKDAY(tblBdays[[#This Row],[3rdTuesdayInMonth]],2)</f>
        <v>2</v>
      </c>
      <c r="I951" s="289">
        <f>LOOKUP(tblBdays[[#This Row],[Birthday 2024]],tblPeriods[Period])</f>
        <v>45655</v>
      </c>
      <c r="J951" s="316" t="b">
        <f>tblBdays[[#This Row],[Birthday 2024]] &gt;= EOMONTH(tblBdays[[#This Row],[Birthday 2024]],0) - 4</f>
        <v>1</v>
      </c>
      <c r="K951" s="317" t="b">
        <f>DAY(DATE(YEAR(tblBdays[[#This Row],[Birthday 2024]]),MONTH(tblBdays[[#This Row],[Birthday 2024]]) + 6,DAY(tblBdays[[#This Row],[Birthday 2024]]))) = DAY(tblBdays[[#This Row],[Birthday 2024]])</f>
        <v>0</v>
      </c>
    </row>
    <row r="952" spans="2:11" ht="23.25" customHeight="1">
      <c r="B952" s="61" t="s">
        <v>980</v>
      </c>
      <c r="C952" s="98">
        <v>37549</v>
      </c>
      <c r="D952" s="98">
        <f>EDATE(tblBdays[[#This Row],[Birthday]],12 * (2024 - YEAR(tblBdays[[#This Row],[Birthday]])))</f>
        <v>45585</v>
      </c>
      <c r="E952" s="282" t="b">
        <f>ISNUMBER(tblBdays[[#This Row],[Birthday 2024]])</f>
        <v>1</v>
      </c>
      <c r="F952" s="98" cm="1">
        <f t="array" ref="F9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52" s="98" t="b">
        <f>tblBdays[[#This Row],[3rdTuesdayInMonth]]=tblBdays[[#This Row],[Birthday 2024]]</f>
        <v>0</v>
      </c>
      <c r="H952" s="284">
        <f>WEEKDAY(tblBdays[[#This Row],[3rdTuesdayInMonth]],2)</f>
        <v>2</v>
      </c>
      <c r="I952" s="289">
        <f>LOOKUP(tblBdays[[#This Row],[Birthday 2024]],tblPeriods[Period])</f>
        <v>45585</v>
      </c>
      <c r="J952" s="316" t="b">
        <f>tblBdays[[#This Row],[Birthday 2024]] &gt;= EOMONTH(tblBdays[[#This Row],[Birthday 2024]],0) - 4</f>
        <v>0</v>
      </c>
      <c r="K952" s="317" t="b">
        <f>DAY(DATE(YEAR(tblBdays[[#This Row],[Birthday 2024]]),MONTH(tblBdays[[#This Row],[Birthday 2024]]) + 6,DAY(tblBdays[[#This Row],[Birthday 2024]]))) = DAY(tblBdays[[#This Row],[Birthday 2024]])</f>
        <v>1</v>
      </c>
    </row>
    <row r="953" spans="2:11" ht="23.25" customHeight="1">
      <c r="B953" s="61" t="s">
        <v>981</v>
      </c>
      <c r="C953" s="98">
        <v>37998</v>
      </c>
      <c r="D953" s="98">
        <f>EDATE(tblBdays[[#This Row],[Birthday]],12 * (2024 - YEAR(tblBdays[[#This Row],[Birthday]])))</f>
        <v>45303</v>
      </c>
      <c r="E953" s="282" t="b">
        <f>ISNUMBER(tblBdays[[#This Row],[Birthday 2024]])</f>
        <v>1</v>
      </c>
      <c r="F953" s="98" cm="1">
        <f t="array" ref="F9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53" s="98" t="b">
        <f>tblBdays[[#This Row],[3rdTuesdayInMonth]]=tblBdays[[#This Row],[Birthday 2024]]</f>
        <v>0</v>
      </c>
      <c r="H953" s="284">
        <f>WEEKDAY(tblBdays[[#This Row],[3rdTuesdayInMonth]],2)</f>
        <v>2</v>
      </c>
      <c r="I953" s="289">
        <f>LOOKUP(tblBdays[[#This Row],[Birthday 2024]],tblPeriods[Period])</f>
        <v>45298</v>
      </c>
      <c r="J953" s="316" t="b">
        <f>tblBdays[[#This Row],[Birthday 2024]] &gt;= EOMONTH(tblBdays[[#This Row],[Birthday 2024]],0) - 4</f>
        <v>0</v>
      </c>
      <c r="K953" s="317" t="b">
        <f>DAY(DATE(YEAR(tblBdays[[#This Row],[Birthday 2024]]),MONTH(tblBdays[[#This Row],[Birthday 2024]]) + 6,DAY(tblBdays[[#This Row],[Birthday 2024]]))) = DAY(tblBdays[[#This Row],[Birthday 2024]])</f>
        <v>1</v>
      </c>
    </row>
    <row r="954" spans="2:11" ht="23.25" customHeight="1">
      <c r="B954" s="61" t="s">
        <v>900</v>
      </c>
      <c r="C954" s="98">
        <v>38054</v>
      </c>
      <c r="D954" s="98">
        <f>EDATE(tblBdays[[#This Row],[Birthday]],12 * (2024 - YEAR(tblBdays[[#This Row],[Birthday]])))</f>
        <v>45359</v>
      </c>
      <c r="E954" s="282" t="b">
        <f>ISNUMBER(tblBdays[[#This Row],[Birthday 2024]])</f>
        <v>1</v>
      </c>
      <c r="F954" s="98" cm="1">
        <f t="array" ref="F9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54" s="98" t="b">
        <f>tblBdays[[#This Row],[3rdTuesdayInMonth]]=tblBdays[[#This Row],[Birthday 2024]]</f>
        <v>0</v>
      </c>
      <c r="H954" s="284">
        <f>WEEKDAY(tblBdays[[#This Row],[3rdTuesdayInMonth]],2)</f>
        <v>2</v>
      </c>
      <c r="I954" s="289">
        <f>LOOKUP(tblBdays[[#This Row],[Birthday 2024]],tblPeriods[Period])</f>
        <v>45354</v>
      </c>
      <c r="J954" s="316" t="b">
        <f>tblBdays[[#This Row],[Birthday 2024]] &gt;= EOMONTH(tblBdays[[#This Row],[Birthday 2024]],0) - 4</f>
        <v>0</v>
      </c>
      <c r="K954" s="317" t="b">
        <f>DAY(DATE(YEAR(tblBdays[[#This Row],[Birthday 2024]]),MONTH(tblBdays[[#This Row],[Birthday 2024]]) + 6,DAY(tblBdays[[#This Row],[Birthday 2024]]))) = DAY(tblBdays[[#This Row],[Birthday 2024]])</f>
        <v>1</v>
      </c>
    </row>
    <row r="955" spans="2:11" ht="23.25" customHeight="1">
      <c r="B955" s="61" t="s">
        <v>982</v>
      </c>
      <c r="C955" s="98">
        <v>37306</v>
      </c>
      <c r="D955" s="98">
        <f>EDATE(tblBdays[[#This Row],[Birthday]],12 * (2024 - YEAR(tblBdays[[#This Row],[Birthday]])))</f>
        <v>45341</v>
      </c>
      <c r="E955" s="282" t="b">
        <f>ISNUMBER(tblBdays[[#This Row],[Birthday 2024]])</f>
        <v>1</v>
      </c>
      <c r="F955" s="98" cm="1">
        <f t="array" ref="F9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55" s="98" t="b">
        <f>tblBdays[[#This Row],[3rdTuesdayInMonth]]=tblBdays[[#This Row],[Birthday 2024]]</f>
        <v>0</v>
      </c>
      <c r="H955" s="284">
        <f>WEEKDAY(tblBdays[[#This Row],[3rdTuesdayInMonth]],2)</f>
        <v>2</v>
      </c>
      <c r="I955" s="289">
        <f>LOOKUP(tblBdays[[#This Row],[Birthday 2024]],tblPeriods[Period])</f>
        <v>45340</v>
      </c>
      <c r="J955" s="316" t="b">
        <f>tblBdays[[#This Row],[Birthday 2024]] &gt;= EOMONTH(tblBdays[[#This Row],[Birthday 2024]],0) - 4</f>
        <v>0</v>
      </c>
      <c r="K955" s="317" t="b">
        <f>DAY(DATE(YEAR(tblBdays[[#This Row],[Birthday 2024]]),MONTH(tblBdays[[#This Row],[Birthday 2024]]) + 6,DAY(tblBdays[[#This Row],[Birthday 2024]]))) = DAY(tblBdays[[#This Row],[Birthday 2024]])</f>
        <v>1</v>
      </c>
    </row>
    <row r="956" spans="2:11" ht="23.25" customHeight="1">
      <c r="B956" s="61" t="s">
        <v>983</v>
      </c>
      <c r="C956" s="98">
        <v>36930</v>
      </c>
      <c r="D956" s="98">
        <f>EDATE(tblBdays[[#This Row],[Birthday]],12 * (2024 - YEAR(tblBdays[[#This Row],[Birthday]])))</f>
        <v>45330</v>
      </c>
      <c r="E956" s="282" t="b">
        <f>ISNUMBER(tblBdays[[#This Row],[Birthday 2024]])</f>
        <v>1</v>
      </c>
      <c r="F956" s="98" cm="1">
        <f t="array" ref="F9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56" s="98" t="b">
        <f>tblBdays[[#This Row],[3rdTuesdayInMonth]]=tblBdays[[#This Row],[Birthday 2024]]</f>
        <v>0</v>
      </c>
      <c r="H956" s="284">
        <f>WEEKDAY(tblBdays[[#This Row],[3rdTuesdayInMonth]],2)</f>
        <v>2</v>
      </c>
      <c r="I956" s="289">
        <f>LOOKUP(tblBdays[[#This Row],[Birthday 2024]],tblPeriods[Period])</f>
        <v>45326</v>
      </c>
      <c r="J956" s="316" t="b">
        <f>tblBdays[[#This Row],[Birthday 2024]] &gt;= EOMONTH(tblBdays[[#This Row],[Birthday 2024]],0) - 4</f>
        <v>0</v>
      </c>
      <c r="K956" s="317" t="b">
        <f>DAY(DATE(YEAR(tblBdays[[#This Row],[Birthday 2024]]),MONTH(tblBdays[[#This Row],[Birthday 2024]]) + 6,DAY(tblBdays[[#This Row],[Birthday 2024]]))) = DAY(tblBdays[[#This Row],[Birthday 2024]])</f>
        <v>1</v>
      </c>
    </row>
    <row r="957" spans="2:11" ht="23.25" customHeight="1">
      <c r="B957" s="61" t="s">
        <v>984</v>
      </c>
      <c r="C957" s="98">
        <v>38198</v>
      </c>
      <c r="D957" s="98">
        <f>EDATE(tblBdays[[#This Row],[Birthday]],12 * (2024 - YEAR(tblBdays[[#This Row],[Birthday]])))</f>
        <v>45503</v>
      </c>
      <c r="E957" s="282" t="b">
        <f>ISNUMBER(tblBdays[[#This Row],[Birthday 2024]])</f>
        <v>1</v>
      </c>
      <c r="F957" s="98" cm="1">
        <f t="array" ref="F9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57" s="98" t="b">
        <f>tblBdays[[#This Row],[3rdTuesdayInMonth]]=tblBdays[[#This Row],[Birthday 2024]]</f>
        <v>0</v>
      </c>
      <c r="H957" s="284">
        <f>WEEKDAY(tblBdays[[#This Row],[3rdTuesdayInMonth]],2)</f>
        <v>2</v>
      </c>
      <c r="I957" s="289">
        <f>LOOKUP(tblBdays[[#This Row],[Birthday 2024]],tblPeriods[Period])</f>
        <v>45501</v>
      </c>
      <c r="J957" s="316" t="b">
        <f>tblBdays[[#This Row],[Birthday 2024]] &gt;= EOMONTH(tblBdays[[#This Row],[Birthday 2024]],0) - 4</f>
        <v>1</v>
      </c>
      <c r="K957" s="317" t="b">
        <f>DAY(DATE(YEAR(tblBdays[[#This Row],[Birthday 2024]]),MONTH(tblBdays[[#This Row],[Birthday 2024]]) + 6,DAY(tblBdays[[#This Row],[Birthday 2024]]))) = DAY(tblBdays[[#This Row],[Birthday 2024]])</f>
        <v>1</v>
      </c>
    </row>
    <row r="958" spans="2:11" ht="23.25" customHeight="1">
      <c r="B958" s="61" t="s">
        <v>985</v>
      </c>
      <c r="C958" s="98">
        <v>35655</v>
      </c>
      <c r="D958" s="98">
        <f>EDATE(tblBdays[[#This Row],[Birthday]],12 * (2024 - YEAR(tblBdays[[#This Row],[Birthday]])))</f>
        <v>45517</v>
      </c>
      <c r="E958" s="282" t="b">
        <f>ISNUMBER(tblBdays[[#This Row],[Birthday 2024]])</f>
        <v>1</v>
      </c>
      <c r="F958" s="98" cm="1">
        <f t="array" ref="F9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58" s="98" t="b">
        <f>tblBdays[[#This Row],[3rdTuesdayInMonth]]=tblBdays[[#This Row],[Birthday 2024]]</f>
        <v>0</v>
      </c>
      <c r="H958" s="284">
        <f>WEEKDAY(tblBdays[[#This Row],[3rdTuesdayInMonth]],2)</f>
        <v>2</v>
      </c>
      <c r="I958" s="289">
        <f>LOOKUP(tblBdays[[#This Row],[Birthday 2024]],tblPeriods[Period])</f>
        <v>45515</v>
      </c>
      <c r="J958" s="316" t="b">
        <f>tblBdays[[#This Row],[Birthday 2024]] &gt;= EOMONTH(tblBdays[[#This Row],[Birthday 2024]],0) - 4</f>
        <v>0</v>
      </c>
      <c r="K958" s="317" t="b">
        <f>DAY(DATE(YEAR(tblBdays[[#This Row],[Birthday 2024]]),MONTH(tblBdays[[#This Row],[Birthday 2024]]) + 6,DAY(tblBdays[[#This Row],[Birthday 2024]]))) = DAY(tblBdays[[#This Row],[Birthday 2024]])</f>
        <v>1</v>
      </c>
    </row>
    <row r="959" spans="2:11" ht="23.25" customHeight="1">
      <c r="B959" s="61" t="s">
        <v>986</v>
      </c>
      <c r="C959" s="98">
        <v>37026</v>
      </c>
      <c r="D959" s="98">
        <f>EDATE(tblBdays[[#This Row],[Birthday]],12 * (2024 - YEAR(tblBdays[[#This Row],[Birthday]])))</f>
        <v>45427</v>
      </c>
      <c r="E959" s="282" t="b">
        <f>ISNUMBER(tblBdays[[#This Row],[Birthday 2024]])</f>
        <v>1</v>
      </c>
      <c r="F959" s="98" cm="1">
        <f t="array" ref="F9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959" s="98" t="b">
        <f>tblBdays[[#This Row],[3rdTuesdayInMonth]]=tblBdays[[#This Row],[Birthday 2024]]</f>
        <v>0</v>
      </c>
      <c r="H959" s="284">
        <f>WEEKDAY(tblBdays[[#This Row],[3rdTuesdayInMonth]],2)</f>
        <v>2</v>
      </c>
      <c r="I959" s="289">
        <f>LOOKUP(tblBdays[[#This Row],[Birthday 2024]],tblPeriods[Period])</f>
        <v>45424</v>
      </c>
      <c r="J959" s="316" t="b">
        <f>tblBdays[[#This Row],[Birthday 2024]] &gt;= EOMONTH(tblBdays[[#This Row],[Birthday 2024]],0) - 4</f>
        <v>0</v>
      </c>
      <c r="K959" s="317" t="b">
        <f>DAY(DATE(YEAR(tblBdays[[#This Row],[Birthday 2024]]),MONTH(tblBdays[[#This Row],[Birthday 2024]]) + 6,DAY(tblBdays[[#This Row],[Birthday 2024]]))) = DAY(tblBdays[[#This Row],[Birthday 2024]])</f>
        <v>1</v>
      </c>
    </row>
    <row r="960" spans="2:11" ht="23.25" customHeight="1">
      <c r="B960" s="61" t="s">
        <v>987</v>
      </c>
      <c r="C960" s="98">
        <v>37492</v>
      </c>
      <c r="D960" s="98">
        <f>EDATE(tblBdays[[#This Row],[Birthday]],12 * (2024 - YEAR(tblBdays[[#This Row],[Birthday]])))</f>
        <v>45528</v>
      </c>
      <c r="E960" s="282" t="b">
        <f>ISNUMBER(tblBdays[[#This Row],[Birthday 2024]])</f>
        <v>1</v>
      </c>
      <c r="F960" s="98" cm="1">
        <f t="array" ref="F9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60" s="98" t="b">
        <f>tblBdays[[#This Row],[3rdTuesdayInMonth]]=tblBdays[[#This Row],[Birthday 2024]]</f>
        <v>0</v>
      </c>
      <c r="H960" s="284">
        <f>WEEKDAY(tblBdays[[#This Row],[3rdTuesdayInMonth]],2)</f>
        <v>2</v>
      </c>
      <c r="I960" s="289">
        <f>LOOKUP(tblBdays[[#This Row],[Birthday 2024]],tblPeriods[Period])</f>
        <v>45522</v>
      </c>
      <c r="J960" s="316" t="b">
        <f>tblBdays[[#This Row],[Birthday 2024]] &gt;= EOMONTH(tblBdays[[#This Row],[Birthday 2024]],0) - 4</f>
        <v>0</v>
      </c>
      <c r="K960" s="317" t="b">
        <f>DAY(DATE(YEAR(tblBdays[[#This Row],[Birthday 2024]]),MONTH(tblBdays[[#This Row],[Birthday 2024]]) + 6,DAY(tblBdays[[#This Row],[Birthday 2024]]))) = DAY(tblBdays[[#This Row],[Birthday 2024]])</f>
        <v>1</v>
      </c>
    </row>
    <row r="961" spans="2:11" ht="23.25" customHeight="1">
      <c r="B961" s="61" t="s">
        <v>988</v>
      </c>
      <c r="C961" s="98">
        <v>38275</v>
      </c>
      <c r="D961" s="98">
        <f>EDATE(tblBdays[[#This Row],[Birthday]],12 * (2024 - YEAR(tblBdays[[#This Row],[Birthday]])))</f>
        <v>45580</v>
      </c>
      <c r="E961" s="282" t="b">
        <f>ISNUMBER(tblBdays[[#This Row],[Birthday 2024]])</f>
        <v>1</v>
      </c>
      <c r="F961" s="98" cm="1">
        <f t="array" ref="F9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61" s="98" t="b">
        <f>tblBdays[[#This Row],[3rdTuesdayInMonth]]=tblBdays[[#This Row],[Birthday 2024]]</f>
        <v>1</v>
      </c>
      <c r="H961" s="284">
        <f>WEEKDAY(tblBdays[[#This Row],[3rdTuesdayInMonth]],2)</f>
        <v>2</v>
      </c>
      <c r="I961" s="289">
        <f>LOOKUP(tblBdays[[#This Row],[Birthday 2024]],tblPeriods[Period])</f>
        <v>45578</v>
      </c>
      <c r="J961" s="316" t="b">
        <f>tblBdays[[#This Row],[Birthday 2024]] &gt;= EOMONTH(tblBdays[[#This Row],[Birthday 2024]],0) - 4</f>
        <v>0</v>
      </c>
      <c r="K961" s="317" t="b">
        <f>DAY(DATE(YEAR(tblBdays[[#This Row],[Birthday 2024]]),MONTH(tblBdays[[#This Row],[Birthday 2024]]) + 6,DAY(tblBdays[[#This Row],[Birthday 2024]]))) = DAY(tblBdays[[#This Row],[Birthday 2024]])</f>
        <v>1</v>
      </c>
    </row>
    <row r="962" spans="2:11" ht="23.25" customHeight="1">
      <c r="B962" s="61" t="s">
        <v>989</v>
      </c>
      <c r="C962" s="98">
        <v>37759</v>
      </c>
      <c r="D962" s="98">
        <f>EDATE(tblBdays[[#This Row],[Birthday]],12 * (2024 - YEAR(tblBdays[[#This Row],[Birthday]])))</f>
        <v>45430</v>
      </c>
      <c r="E962" s="282" t="b">
        <f>ISNUMBER(tblBdays[[#This Row],[Birthday 2024]])</f>
        <v>1</v>
      </c>
      <c r="F962" s="98" cm="1">
        <f t="array" ref="F9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962" s="98" t="b">
        <f>tblBdays[[#This Row],[3rdTuesdayInMonth]]=tblBdays[[#This Row],[Birthday 2024]]</f>
        <v>0</v>
      </c>
      <c r="H962" s="284">
        <f>WEEKDAY(tblBdays[[#This Row],[3rdTuesdayInMonth]],2)</f>
        <v>2</v>
      </c>
      <c r="I962" s="289">
        <f>LOOKUP(tblBdays[[#This Row],[Birthday 2024]],tblPeriods[Period])</f>
        <v>45424</v>
      </c>
      <c r="J962" s="316" t="b">
        <f>tblBdays[[#This Row],[Birthday 2024]] &gt;= EOMONTH(tblBdays[[#This Row],[Birthday 2024]],0) - 4</f>
        <v>0</v>
      </c>
      <c r="K962" s="317" t="b">
        <f>DAY(DATE(YEAR(tblBdays[[#This Row],[Birthday 2024]]),MONTH(tblBdays[[#This Row],[Birthday 2024]]) + 6,DAY(tblBdays[[#This Row],[Birthday 2024]]))) = DAY(tblBdays[[#This Row],[Birthday 2024]])</f>
        <v>1</v>
      </c>
    </row>
    <row r="963" spans="2:11" ht="23.25" customHeight="1">
      <c r="B963" s="61" t="s">
        <v>990</v>
      </c>
      <c r="C963" s="98">
        <v>37668</v>
      </c>
      <c r="D963" s="98">
        <f>EDATE(tblBdays[[#This Row],[Birthday]],12 * (2024 - YEAR(tblBdays[[#This Row],[Birthday]])))</f>
        <v>45338</v>
      </c>
      <c r="E963" s="282" t="b">
        <f>ISNUMBER(tblBdays[[#This Row],[Birthday 2024]])</f>
        <v>1</v>
      </c>
      <c r="F963" s="98" cm="1">
        <f t="array" ref="F9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63" s="98" t="b">
        <f>tblBdays[[#This Row],[3rdTuesdayInMonth]]=tblBdays[[#This Row],[Birthday 2024]]</f>
        <v>0</v>
      </c>
      <c r="H963" s="284">
        <f>WEEKDAY(tblBdays[[#This Row],[3rdTuesdayInMonth]],2)</f>
        <v>2</v>
      </c>
      <c r="I963" s="289">
        <f>LOOKUP(tblBdays[[#This Row],[Birthday 2024]],tblPeriods[Period])</f>
        <v>45333</v>
      </c>
      <c r="J963" s="316" t="b">
        <f>tblBdays[[#This Row],[Birthday 2024]] &gt;= EOMONTH(tblBdays[[#This Row],[Birthday 2024]],0) - 4</f>
        <v>0</v>
      </c>
      <c r="K963" s="317" t="b">
        <f>DAY(DATE(YEAR(tblBdays[[#This Row],[Birthday 2024]]),MONTH(tblBdays[[#This Row],[Birthday 2024]]) + 6,DAY(tblBdays[[#This Row],[Birthday 2024]]))) = DAY(tblBdays[[#This Row],[Birthday 2024]])</f>
        <v>1</v>
      </c>
    </row>
    <row r="964" spans="2:11" ht="23.25" customHeight="1">
      <c r="B964" s="61" t="s">
        <v>991</v>
      </c>
      <c r="C964" s="98">
        <v>38225</v>
      </c>
      <c r="D964" s="98">
        <f>EDATE(tblBdays[[#This Row],[Birthday]],12 * (2024 - YEAR(tblBdays[[#This Row],[Birthday]])))</f>
        <v>45530</v>
      </c>
      <c r="E964" s="282" t="b">
        <f>ISNUMBER(tblBdays[[#This Row],[Birthday 2024]])</f>
        <v>1</v>
      </c>
      <c r="F964" s="98" cm="1">
        <f t="array" ref="F9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64" s="98" t="b">
        <f>tblBdays[[#This Row],[3rdTuesdayInMonth]]=tblBdays[[#This Row],[Birthday 2024]]</f>
        <v>0</v>
      </c>
      <c r="H964" s="284">
        <f>WEEKDAY(tblBdays[[#This Row],[3rdTuesdayInMonth]],2)</f>
        <v>2</v>
      </c>
      <c r="I964" s="289">
        <f>LOOKUP(tblBdays[[#This Row],[Birthday 2024]],tblPeriods[Period])</f>
        <v>45529</v>
      </c>
      <c r="J964" s="316" t="b">
        <f>tblBdays[[#This Row],[Birthday 2024]] &gt;= EOMONTH(tblBdays[[#This Row],[Birthday 2024]],0) - 4</f>
        <v>0</v>
      </c>
      <c r="K964" s="317" t="b">
        <f>DAY(DATE(YEAR(tblBdays[[#This Row],[Birthday 2024]]),MONTH(tblBdays[[#This Row],[Birthday 2024]]) + 6,DAY(tblBdays[[#This Row],[Birthday 2024]]))) = DAY(tblBdays[[#This Row],[Birthday 2024]])</f>
        <v>1</v>
      </c>
    </row>
    <row r="965" spans="2:11" ht="23.25" customHeight="1">
      <c r="B965" s="61" t="s">
        <v>992</v>
      </c>
      <c r="C965" s="98">
        <v>37021</v>
      </c>
      <c r="D965" s="98">
        <f>EDATE(tblBdays[[#This Row],[Birthday]],12 * (2024 - YEAR(tblBdays[[#This Row],[Birthday]])))</f>
        <v>45422</v>
      </c>
      <c r="E965" s="282" t="b">
        <f>ISNUMBER(tblBdays[[#This Row],[Birthday 2024]])</f>
        <v>1</v>
      </c>
      <c r="F965" s="98" cm="1">
        <f t="array" ref="F9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965" s="98" t="b">
        <f>tblBdays[[#This Row],[3rdTuesdayInMonth]]=tblBdays[[#This Row],[Birthday 2024]]</f>
        <v>0</v>
      </c>
      <c r="H965" s="284">
        <f>WEEKDAY(tblBdays[[#This Row],[3rdTuesdayInMonth]],2)</f>
        <v>2</v>
      </c>
      <c r="I965" s="289">
        <f>LOOKUP(tblBdays[[#This Row],[Birthday 2024]],tblPeriods[Period])</f>
        <v>45417</v>
      </c>
      <c r="J965" s="316" t="b">
        <f>tblBdays[[#This Row],[Birthday 2024]] &gt;= EOMONTH(tblBdays[[#This Row],[Birthday 2024]],0) - 4</f>
        <v>0</v>
      </c>
      <c r="K965" s="317" t="b">
        <f>DAY(DATE(YEAR(tblBdays[[#This Row],[Birthday 2024]]),MONTH(tblBdays[[#This Row],[Birthday 2024]]) + 6,DAY(tblBdays[[#This Row],[Birthday 2024]]))) = DAY(tblBdays[[#This Row],[Birthday 2024]])</f>
        <v>1</v>
      </c>
    </row>
    <row r="966" spans="2:11" ht="23.25" customHeight="1">
      <c r="B966" s="61" t="s">
        <v>993</v>
      </c>
      <c r="C966" s="98">
        <v>37569</v>
      </c>
      <c r="D966" s="98">
        <f>EDATE(tblBdays[[#This Row],[Birthday]],12 * (2024 - YEAR(tblBdays[[#This Row],[Birthday]])))</f>
        <v>45605</v>
      </c>
      <c r="E966" s="282" t="b">
        <f>ISNUMBER(tblBdays[[#This Row],[Birthday 2024]])</f>
        <v>1</v>
      </c>
      <c r="F966" s="98" cm="1">
        <f t="array" ref="F9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66" s="98" t="b">
        <f>tblBdays[[#This Row],[3rdTuesdayInMonth]]=tblBdays[[#This Row],[Birthday 2024]]</f>
        <v>0</v>
      </c>
      <c r="H966" s="284">
        <f>WEEKDAY(tblBdays[[#This Row],[3rdTuesdayInMonth]],2)</f>
        <v>2</v>
      </c>
      <c r="I966" s="289">
        <f>LOOKUP(tblBdays[[#This Row],[Birthday 2024]],tblPeriods[Period])</f>
        <v>45599</v>
      </c>
      <c r="J966" s="316" t="b">
        <f>tblBdays[[#This Row],[Birthday 2024]] &gt;= EOMONTH(tblBdays[[#This Row],[Birthday 2024]],0) - 4</f>
        <v>0</v>
      </c>
      <c r="K966" s="317" t="b">
        <f>DAY(DATE(YEAR(tblBdays[[#This Row],[Birthday 2024]]),MONTH(tblBdays[[#This Row],[Birthday 2024]]) + 6,DAY(tblBdays[[#This Row],[Birthday 2024]]))) = DAY(tblBdays[[#This Row],[Birthday 2024]])</f>
        <v>1</v>
      </c>
    </row>
    <row r="967" spans="2:11" ht="23.25" customHeight="1">
      <c r="B967" s="61" t="s">
        <v>994</v>
      </c>
      <c r="C967" s="98">
        <v>37703</v>
      </c>
      <c r="D967" s="98">
        <f>EDATE(tblBdays[[#This Row],[Birthday]],12 * (2024 - YEAR(tblBdays[[#This Row],[Birthday]])))</f>
        <v>45374</v>
      </c>
      <c r="E967" s="282" t="b">
        <f>ISNUMBER(tblBdays[[#This Row],[Birthday 2024]])</f>
        <v>1</v>
      </c>
      <c r="F967" s="98" cm="1">
        <f t="array" ref="F9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67" s="98" t="b">
        <f>tblBdays[[#This Row],[3rdTuesdayInMonth]]=tblBdays[[#This Row],[Birthday 2024]]</f>
        <v>0</v>
      </c>
      <c r="H967" s="284">
        <f>WEEKDAY(tblBdays[[#This Row],[3rdTuesdayInMonth]],2)</f>
        <v>2</v>
      </c>
      <c r="I967" s="289">
        <f>LOOKUP(tblBdays[[#This Row],[Birthday 2024]],tblPeriods[Period])</f>
        <v>45368</v>
      </c>
      <c r="J967" s="316" t="b">
        <f>tblBdays[[#This Row],[Birthday 2024]] &gt;= EOMONTH(tblBdays[[#This Row],[Birthday 2024]],0) - 4</f>
        <v>0</v>
      </c>
      <c r="K967" s="317" t="b">
        <f>DAY(DATE(YEAR(tblBdays[[#This Row],[Birthday 2024]]),MONTH(tblBdays[[#This Row],[Birthday 2024]]) + 6,DAY(tblBdays[[#This Row],[Birthday 2024]]))) = DAY(tblBdays[[#This Row],[Birthday 2024]])</f>
        <v>1</v>
      </c>
    </row>
    <row r="968" spans="2:11" ht="23.25" customHeight="1">
      <c r="B968" s="61" t="s">
        <v>995</v>
      </c>
      <c r="C968" s="98">
        <v>36923</v>
      </c>
      <c r="D968" s="98">
        <f>EDATE(tblBdays[[#This Row],[Birthday]],12 * (2024 - YEAR(tblBdays[[#This Row],[Birthday]])))</f>
        <v>45323</v>
      </c>
      <c r="E968" s="282" t="b">
        <f>ISNUMBER(tblBdays[[#This Row],[Birthday 2024]])</f>
        <v>1</v>
      </c>
      <c r="F968" s="98" cm="1">
        <f t="array" ref="F9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68" s="98" t="b">
        <f>tblBdays[[#This Row],[3rdTuesdayInMonth]]=tblBdays[[#This Row],[Birthday 2024]]</f>
        <v>0</v>
      </c>
      <c r="H968" s="284">
        <f>WEEKDAY(tblBdays[[#This Row],[3rdTuesdayInMonth]],2)</f>
        <v>2</v>
      </c>
      <c r="I968" s="289">
        <f>LOOKUP(tblBdays[[#This Row],[Birthday 2024]],tblPeriods[Period])</f>
        <v>45319</v>
      </c>
      <c r="J968" s="316" t="b">
        <f>tblBdays[[#This Row],[Birthday 2024]] &gt;= EOMONTH(tblBdays[[#This Row],[Birthday 2024]],0) - 4</f>
        <v>0</v>
      </c>
      <c r="K968" s="317" t="b">
        <f>DAY(DATE(YEAR(tblBdays[[#This Row],[Birthday 2024]]),MONTH(tblBdays[[#This Row],[Birthday 2024]]) + 6,DAY(tblBdays[[#This Row],[Birthday 2024]]))) = DAY(tblBdays[[#This Row],[Birthday 2024]])</f>
        <v>1</v>
      </c>
    </row>
    <row r="969" spans="2:11" ht="23.25" customHeight="1">
      <c r="B969" s="61" t="s">
        <v>996</v>
      </c>
      <c r="C969" s="98">
        <v>37131</v>
      </c>
      <c r="D969" s="98">
        <f>EDATE(tblBdays[[#This Row],[Birthday]],12 * (2024 - YEAR(tblBdays[[#This Row],[Birthday]])))</f>
        <v>45532</v>
      </c>
      <c r="E969" s="282" t="b">
        <f>ISNUMBER(tblBdays[[#This Row],[Birthday 2024]])</f>
        <v>1</v>
      </c>
      <c r="F969" s="98" cm="1">
        <f t="array" ref="F9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69" s="98" t="b">
        <f>tblBdays[[#This Row],[3rdTuesdayInMonth]]=tblBdays[[#This Row],[Birthday 2024]]</f>
        <v>0</v>
      </c>
      <c r="H969" s="284">
        <f>WEEKDAY(tblBdays[[#This Row],[3rdTuesdayInMonth]],2)</f>
        <v>2</v>
      </c>
      <c r="I969" s="289">
        <f>LOOKUP(tblBdays[[#This Row],[Birthday 2024]],tblPeriods[Period])</f>
        <v>45529</v>
      </c>
      <c r="J969" s="316" t="b">
        <f>tblBdays[[#This Row],[Birthday 2024]] &gt;= EOMONTH(tblBdays[[#This Row],[Birthday 2024]],0) - 4</f>
        <v>1</v>
      </c>
      <c r="K969" s="317" t="b">
        <f>DAY(DATE(YEAR(tblBdays[[#This Row],[Birthday 2024]]),MONTH(tblBdays[[#This Row],[Birthday 2024]]) + 6,DAY(tblBdays[[#This Row],[Birthday 2024]]))) = DAY(tblBdays[[#This Row],[Birthday 2024]])</f>
        <v>1</v>
      </c>
    </row>
    <row r="970" spans="2:11" ht="23.25" customHeight="1">
      <c r="B970" s="61" t="s">
        <v>997</v>
      </c>
      <c r="C970" s="98">
        <v>37125</v>
      </c>
      <c r="D970" s="98">
        <f>EDATE(tblBdays[[#This Row],[Birthday]],12 * (2024 - YEAR(tblBdays[[#This Row],[Birthday]])))</f>
        <v>45526</v>
      </c>
      <c r="E970" s="282" t="b">
        <f>ISNUMBER(tblBdays[[#This Row],[Birthday 2024]])</f>
        <v>1</v>
      </c>
      <c r="F970" s="98" cm="1">
        <f t="array" ref="F9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70" s="98" t="b">
        <f>tblBdays[[#This Row],[3rdTuesdayInMonth]]=tblBdays[[#This Row],[Birthday 2024]]</f>
        <v>0</v>
      </c>
      <c r="H970" s="284">
        <f>WEEKDAY(tblBdays[[#This Row],[3rdTuesdayInMonth]],2)</f>
        <v>2</v>
      </c>
      <c r="I970" s="289">
        <f>LOOKUP(tblBdays[[#This Row],[Birthday 2024]],tblPeriods[Period])</f>
        <v>45522</v>
      </c>
      <c r="J970" s="316" t="b">
        <f>tblBdays[[#This Row],[Birthday 2024]] &gt;= EOMONTH(tblBdays[[#This Row],[Birthday 2024]],0) - 4</f>
        <v>0</v>
      </c>
      <c r="K970" s="317" t="b">
        <f>DAY(DATE(YEAR(tblBdays[[#This Row],[Birthday 2024]]),MONTH(tblBdays[[#This Row],[Birthday 2024]]) + 6,DAY(tblBdays[[#This Row],[Birthday 2024]]))) = DAY(tblBdays[[#This Row],[Birthday 2024]])</f>
        <v>1</v>
      </c>
    </row>
    <row r="971" spans="2:11" ht="23.25" customHeight="1">
      <c r="B971" s="61" t="s">
        <v>998</v>
      </c>
      <c r="C971" s="98">
        <v>37325</v>
      </c>
      <c r="D971" s="98">
        <f>EDATE(tblBdays[[#This Row],[Birthday]],12 * (2024 - YEAR(tblBdays[[#This Row],[Birthday]])))</f>
        <v>45361</v>
      </c>
      <c r="E971" s="282" t="b">
        <f>ISNUMBER(tblBdays[[#This Row],[Birthday 2024]])</f>
        <v>1</v>
      </c>
      <c r="F971" s="98" cm="1">
        <f t="array" ref="F9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71" s="98" t="b">
        <f>tblBdays[[#This Row],[3rdTuesdayInMonth]]=tblBdays[[#This Row],[Birthday 2024]]</f>
        <v>0</v>
      </c>
      <c r="H971" s="284">
        <f>WEEKDAY(tblBdays[[#This Row],[3rdTuesdayInMonth]],2)</f>
        <v>2</v>
      </c>
      <c r="I971" s="289">
        <f>LOOKUP(tblBdays[[#This Row],[Birthday 2024]],tblPeriods[Period])</f>
        <v>45361</v>
      </c>
      <c r="J971" s="316" t="b">
        <f>tblBdays[[#This Row],[Birthday 2024]] &gt;= EOMONTH(tblBdays[[#This Row],[Birthday 2024]],0) - 4</f>
        <v>0</v>
      </c>
      <c r="K971" s="317" t="b">
        <f>DAY(DATE(YEAR(tblBdays[[#This Row],[Birthday 2024]]),MONTH(tblBdays[[#This Row],[Birthday 2024]]) + 6,DAY(tblBdays[[#This Row],[Birthday 2024]]))) = DAY(tblBdays[[#This Row],[Birthday 2024]])</f>
        <v>1</v>
      </c>
    </row>
    <row r="972" spans="2:11" ht="23.25" customHeight="1">
      <c r="B972" s="61" t="s">
        <v>999</v>
      </c>
      <c r="C972" s="98">
        <v>37454</v>
      </c>
      <c r="D972" s="98">
        <f>EDATE(tblBdays[[#This Row],[Birthday]],12 * (2024 - YEAR(tblBdays[[#This Row],[Birthday]])))</f>
        <v>45490</v>
      </c>
      <c r="E972" s="282" t="b">
        <f>ISNUMBER(tblBdays[[#This Row],[Birthday 2024]])</f>
        <v>1</v>
      </c>
      <c r="F972" s="98" cm="1">
        <f t="array" ref="F9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72" s="98" t="b">
        <f>tblBdays[[#This Row],[3rdTuesdayInMonth]]=tblBdays[[#This Row],[Birthday 2024]]</f>
        <v>0</v>
      </c>
      <c r="H972" s="284">
        <f>WEEKDAY(tblBdays[[#This Row],[3rdTuesdayInMonth]],2)</f>
        <v>2</v>
      </c>
      <c r="I972" s="289">
        <f>LOOKUP(tblBdays[[#This Row],[Birthday 2024]],tblPeriods[Period])</f>
        <v>45487</v>
      </c>
      <c r="J972" s="316" t="b">
        <f>tblBdays[[#This Row],[Birthday 2024]] &gt;= EOMONTH(tblBdays[[#This Row],[Birthday 2024]],0) - 4</f>
        <v>0</v>
      </c>
      <c r="K972" s="317" t="b">
        <f>DAY(DATE(YEAR(tblBdays[[#This Row],[Birthday 2024]]),MONTH(tblBdays[[#This Row],[Birthday 2024]]) + 6,DAY(tblBdays[[#This Row],[Birthday 2024]]))) = DAY(tblBdays[[#This Row],[Birthday 2024]])</f>
        <v>1</v>
      </c>
    </row>
    <row r="973" spans="2:11" ht="23.25" customHeight="1">
      <c r="B973" s="61" t="s">
        <v>1000</v>
      </c>
      <c r="C973" s="98">
        <v>38238</v>
      </c>
      <c r="D973" s="98">
        <f>EDATE(tblBdays[[#This Row],[Birthday]],12 * (2024 - YEAR(tblBdays[[#This Row],[Birthday]])))</f>
        <v>45543</v>
      </c>
      <c r="E973" s="282" t="b">
        <f>ISNUMBER(tblBdays[[#This Row],[Birthday 2024]])</f>
        <v>1</v>
      </c>
      <c r="F973" s="98" cm="1">
        <f t="array" ref="F9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73" s="98" t="b">
        <f>tblBdays[[#This Row],[3rdTuesdayInMonth]]=tblBdays[[#This Row],[Birthday 2024]]</f>
        <v>0</v>
      </c>
      <c r="H973" s="284">
        <f>WEEKDAY(tblBdays[[#This Row],[3rdTuesdayInMonth]],2)</f>
        <v>2</v>
      </c>
      <c r="I973" s="289">
        <f>LOOKUP(tblBdays[[#This Row],[Birthday 2024]],tblPeriods[Period])</f>
        <v>45543</v>
      </c>
      <c r="J973" s="316" t="b">
        <f>tblBdays[[#This Row],[Birthday 2024]] &gt;= EOMONTH(tblBdays[[#This Row],[Birthday 2024]],0) - 4</f>
        <v>0</v>
      </c>
      <c r="K973" s="317" t="b">
        <f>DAY(DATE(YEAR(tblBdays[[#This Row],[Birthday 2024]]),MONTH(tblBdays[[#This Row],[Birthday 2024]]) + 6,DAY(tblBdays[[#This Row],[Birthday 2024]]))) = DAY(tblBdays[[#This Row],[Birthday 2024]])</f>
        <v>1</v>
      </c>
    </row>
    <row r="974" spans="2:11" ht="23.25" customHeight="1">
      <c r="B974" s="61" t="s">
        <v>1001</v>
      </c>
      <c r="C974" s="98">
        <v>39598</v>
      </c>
      <c r="D974" s="98">
        <f>EDATE(tblBdays[[#This Row],[Birthday]],12 * (2024 - YEAR(tblBdays[[#This Row],[Birthday]])))</f>
        <v>45442</v>
      </c>
      <c r="E974" s="282" t="b">
        <f>ISNUMBER(tblBdays[[#This Row],[Birthday 2024]])</f>
        <v>1</v>
      </c>
      <c r="F974" s="98" cm="1">
        <f t="array" ref="F9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974" s="98" t="b">
        <f>tblBdays[[#This Row],[3rdTuesdayInMonth]]=tblBdays[[#This Row],[Birthday 2024]]</f>
        <v>0</v>
      </c>
      <c r="H974" s="284">
        <f>WEEKDAY(tblBdays[[#This Row],[3rdTuesdayInMonth]],2)</f>
        <v>2</v>
      </c>
      <c r="I974" s="289">
        <f>LOOKUP(tblBdays[[#This Row],[Birthday 2024]],tblPeriods[Period])</f>
        <v>45438</v>
      </c>
      <c r="J974" s="316" t="b">
        <f>tblBdays[[#This Row],[Birthday 2024]] &gt;= EOMONTH(tblBdays[[#This Row],[Birthday 2024]],0) - 4</f>
        <v>1</v>
      </c>
      <c r="K974" s="317" t="b">
        <f>DAY(DATE(YEAR(tblBdays[[#This Row],[Birthday 2024]]),MONTH(tblBdays[[#This Row],[Birthday 2024]]) + 6,DAY(tblBdays[[#This Row],[Birthday 2024]]))) = DAY(tblBdays[[#This Row],[Birthday 2024]])</f>
        <v>1</v>
      </c>
    </row>
    <row r="975" spans="2:11" ht="23.25" customHeight="1">
      <c r="B975" s="61" t="s">
        <v>1002</v>
      </c>
      <c r="C975" s="98">
        <v>38182</v>
      </c>
      <c r="D975" s="98">
        <f>EDATE(tblBdays[[#This Row],[Birthday]],12 * (2024 - YEAR(tblBdays[[#This Row],[Birthday]])))</f>
        <v>45487</v>
      </c>
      <c r="E975" s="282" t="b">
        <f>ISNUMBER(tblBdays[[#This Row],[Birthday 2024]])</f>
        <v>1</v>
      </c>
      <c r="F975" s="98" cm="1">
        <f t="array" ref="F9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75" s="98" t="b">
        <f>tblBdays[[#This Row],[3rdTuesdayInMonth]]=tblBdays[[#This Row],[Birthday 2024]]</f>
        <v>0</v>
      </c>
      <c r="H975" s="284">
        <f>WEEKDAY(tblBdays[[#This Row],[3rdTuesdayInMonth]],2)</f>
        <v>2</v>
      </c>
      <c r="I975" s="289">
        <f>LOOKUP(tblBdays[[#This Row],[Birthday 2024]],tblPeriods[Period])</f>
        <v>45487</v>
      </c>
      <c r="J975" s="316" t="b">
        <f>tblBdays[[#This Row],[Birthday 2024]] &gt;= EOMONTH(tblBdays[[#This Row],[Birthday 2024]],0) - 4</f>
        <v>0</v>
      </c>
      <c r="K975" s="317" t="b">
        <f>DAY(DATE(YEAR(tblBdays[[#This Row],[Birthday 2024]]),MONTH(tblBdays[[#This Row],[Birthday 2024]]) + 6,DAY(tblBdays[[#This Row],[Birthday 2024]]))) = DAY(tblBdays[[#This Row],[Birthday 2024]])</f>
        <v>1</v>
      </c>
    </row>
    <row r="976" spans="2:11" ht="23.25" customHeight="1">
      <c r="B976" s="61" t="s">
        <v>1003</v>
      </c>
      <c r="C976" s="98">
        <v>36913</v>
      </c>
      <c r="D976" s="98">
        <f>EDATE(tblBdays[[#This Row],[Birthday]],12 * (2024 - YEAR(tblBdays[[#This Row],[Birthday]])))</f>
        <v>45313</v>
      </c>
      <c r="E976" s="282" t="b">
        <f>ISNUMBER(tblBdays[[#This Row],[Birthday 2024]])</f>
        <v>1</v>
      </c>
      <c r="F976" s="98" cm="1">
        <f t="array" ref="F9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76" s="98" t="b">
        <f>tblBdays[[#This Row],[3rdTuesdayInMonth]]=tblBdays[[#This Row],[Birthday 2024]]</f>
        <v>0</v>
      </c>
      <c r="H976" s="284">
        <f>WEEKDAY(tblBdays[[#This Row],[3rdTuesdayInMonth]],2)</f>
        <v>2</v>
      </c>
      <c r="I976" s="289">
        <f>LOOKUP(tblBdays[[#This Row],[Birthday 2024]],tblPeriods[Period])</f>
        <v>45312</v>
      </c>
      <c r="J976" s="316" t="b">
        <f>tblBdays[[#This Row],[Birthday 2024]] &gt;= EOMONTH(tblBdays[[#This Row],[Birthday 2024]],0) - 4</f>
        <v>0</v>
      </c>
      <c r="K976" s="317" t="b">
        <f>DAY(DATE(YEAR(tblBdays[[#This Row],[Birthday 2024]]),MONTH(tblBdays[[#This Row],[Birthday 2024]]) + 6,DAY(tblBdays[[#This Row],[Birthday 2024]]))) = DAY(tblBdays[[#This Row],[Birthday 2024]])</f>
        <v>1</v>
      </c>
    </row>
    <row r="977" spans="2:11" ht="23.25" customHeight="1">
      <c r="B977" s="61" t="s">
        <v>1004</v>
      </c>
      <c r="C977" s="98">
        <v>38080</v>
      </c>
      <c r="D977" s="98">
        <f>EDATE(tblBdays[[#This Row],[Birthday]],12 * (2024 - YEAR(tblBdays[[#This Row],[Birthday]])))</f>
        <v>45385</v>
      </c>
      <c r="E977" s="282" t="b">
        <f>ISNUMBER(tblBdays[[#This Row],[Birthday 2024]])</f>
        <v>1</v>
      </c>
      <c r="F977" s="98" cm="1">
        <f t="array" ref="F9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977" s="98" t="b">
        <f>tblBdays[[#This Row],[3rdTuesdayInMonth]]=tblBdays[[#This Row],[Birthday 2024]]</f>
        <v>0</v>
      </c>
      <c r="H977" s="284">
        <f>WEEKDAY(tblBdays[[#This Row],[3rdTuesdayInMonth]],2)</f>
        <v>2</v>
      </c>
      <c r="I977" s="289">
        <f>LOOKUP(tblBdays[[#This Row],[Birthday 2024]],tblPeriods[Period])</f>
        <v>45382</v>
      </c>
      <c r="J977" s="316" t="b">
        <f>tblBdays[[#This Row],[Birthday 2024]] &gt;= EOMONTH(tblBdays[[#This Row],[Birthday 2024]],0) - 4</f>
        <v>0</v>
      </c>
      <c r="K977" s="317" t="b">
        <f>DAY(DATE(YEAR(tblBdays[[#This Row],[Birthday 2024]]),MONTH(tblBdays[[#This Row],[Birthday 2024]]) + 6,DAY(tblBdays[[#This Row],[Birthday 2024]]))) = DAY(tblBdays[[#This Row],[Birthday 2024]])</f>
        <v>1</v>
      </c>
    </row>
    <row r="978" spans="2:11" ht="23.25" customHeight="1">
      <c r="B978" s="61" t="s">
        <v>1005</v>
      </c>
      <c r="C978" s="98">
        <v>38264</v>
      </c>
      <c r="D978" s="98">
        <f>EDATE(tblBdays[[#This Row],[Birthday]],12 * (2024 - YEAR(tblBdays[[#This Row],[Birthday]])))</f>
        <v>45569</v>
      </c>
      <c r="E978" s="282" t="b">
        <f>ISNUMBER(tblBdays[[#This Row],[Birthday 2024]])</f>
        <v>1</v>
      </c>
      <c r="F978" s="98" cm="1">
        <f t="array" ref="F9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78" s="98" t="b">
        <f>tblBdays[[#This Row],[3rdTuesdayInMonth]]=tblBdays[[#This Row],[Birthday 2024]]</f>
        <v>0</v>
      </c>
      <c r="H978" s="284">
        <f>WEEKDAY(tblBdays[[#This Row],[3rdTuesdayInMonth]],2)</f>
        <v>2</v>
      </c>
      <c r="I978" s="289">
        <f>LOOKUP(tblBdays[[#This Row],[Birthday 2024]],tblPeriods[Period])</f>
        <v>45564</v>
      </c>
      <c r="J978" s="316" t="b">
        <f>tblBdays[[#This Row],[Birthday 2024]] &gt;= EOMONTH(tblBdays[[#This Row],[Birthday 2024]],0) - 4</f>
        <v>0</v>
      </c>
      <c r="K978" s="317" t="b">
        <f>DAY(DATE(YEAR(tblBdays[[#This Row],[Birthday 2024]]),MONTH(tblBdays[[#This Row],[Birthday 2024]]) + 6,DAY(tblBdays[[#This Row],[Birthday 2024]]))) = DAY(tblBdays[[#This Row],[Birthday 2024]])</f>
        <v>1</v>
      </c>
    </row>
    <row r="979" spans="2:11" ht="23.25" customHeight="1">
      <c r="B979" s="61" t="s">
        <v>1006</v>
      </c>
      <c r="C979" s="98">
        <v>38016</v>
      </c>
      <c r="D979" s="98">
        <f>EDATE(tblBdays[[#This Row],[Birthday]],12 * (2024 - YEAR(tblBdays[[#This Row],[Birthday]])))</f>
        <v>45321</v>
      </c>
      <c r="E979" s="282" t="b">
        <f>ISNUMBER(tblBdays[[#This Row],[Birthday 2024]])</f>
        <v>1</v>
      </c>
      <c r="F979" s="98" cm="1">
        <f t="array" ref="F9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979" s="98" t="b">
        <f>tblBdays[[#This Row],[3rdTuesdayInMonth]]=tblBdays[[#This Row],[Birthday 2024]]</f>
        <v>0</v>
      </c>
      <c r="H979" s="284">
        <f>WEEKDAY(tblBdays[[#This Row],[3rdTuesdayInMonth]],2)</f>
        <v>2</v>
      </c>
      <c r="I979" s="289">
        <f>LOOKUP(tblBdays[[#This Row],[Birthday 2024]],tblPeriods[Period])</f>
        <v>45319</v>
      </c>
      <c r="J979" s="316" t="b">
        <f>tblBdays[[#This Row],[Birthday 2024]] &gt;= EOMONTH(tblBdays[[#This Row],[Birthday 2024]],0) - 4</f>
        <v>1</v>
      </c>
      <c r="K979" s="317" t="b">
        <f>DAY(DATE(YEAR(tblBdays[[#This Row],[Birthday 2024]]),MONTH(tblBdays[[#This Row],[Birthday 2024]]) + 6,DAY(tblBdays[[#This Row],[Birthday 2024]]))) = DAY(tblBdays[[#This Row],[Birthday 2024]])</f>
        <v>1</v>
      </c>
    </row>
    <row r="980" spans="2:11" ht="23.25" customHeight="1">
      <c r="B980" s="61" t="s">
        <v>1007</v>
      </c>
      <c r="C980" s="98">
        <v>37447</v>
      </c>
      <c r="D980" s="98">
        <f>EDATE(tblBdays[[#This Row],[Birthday]],12 * (2024 - YEAR(tblBdays[[#This Row],[Birthday]])))</f>
        <v>45483</v>
      </c>
      <c r="E980" s="282" t="b">
        <f>ISNUMBER(tblBdays[[#This Row],[Birthday 2024]])</f>
        <v>1</v>
      </c>
      <c r="F980" s="98" cm="1">
        <f t="array" ref="F9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80" s="98" t="b">
        <f>tblBdays[[#This Row],[3rdTuesdayInMonth]]=tblBdays[[#This Row],[Birthday 2024]]</f>
        <v>0</v>
      </c>
      <c r="H980" s="284">
        <f>WEEKDAY(tblBdays[[#This Row],[3rdTuesdayInMonth]],2)</f>
        <v>2</v>
      </c>
      <c r="I980" s="289">
        <f>LOOKUP(tblBdays[[#This Row],[Birthday 2024]],tblPeriods[Period])</f>
        <v>45480</v>
      </c>
      <c r="J980" s="316" t="b">
        <f>tblBdays[[#This Row],[Birthday 2024]] &gt;= EOMONTH(tblBdays[[#This Row],[Birthday 2024]],0) - 4</f>
        <v>0</v>
      </c>
      <c r="K980" s="317" t="b">
        <f>DAY(DATE(YEAR(tblBdays[[#This Row],[Birthday 2024]]),MONTH(tblBdays[[#This Row],[Birthday 2024]]) + 6,DAY(tblBdays[[#This Row],[Birthday 2024]]))) = DAY(tblBdays[[#This Row],[Birthday 2024]])</f>
        <v>1</v>
      </c>
    </row>
    <row r="981" spans="2:11" ht="23.25" customHeight="1">
      <c r="B981" s="61" t="s">
        <v>1008</v>
      </c>
      <c r="C981" s="98">
        <v>37553</v>
      </c>
      <c r="D981" s="98">
        <f>EDATE(tblBdays[[#This Row],[Birthday]],12 * (2024 - YEAR(tblBdays[[#This Row],[Birthday]])))</f>
        <v>45589</v>
      </c>
      <c r="E981" s="282" t="b">
        <f>ISNUMBER(tblBdays[[#This Row],[Birthday 2024]])</f>
        <v>1</v>
      </c>
      <c r="F981" s="98" cm="1">
        <f t="array" ref="F9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81" s="98" t="b">
        <f>tblBdays[[#This Row],[3rdTuesdayInMonth]]=tblBdays[[#This Row],[Birthday 2024]]</f>
        <v>0</v>
      </c>
      <c r="H981" s="284">
        <f>WEEKDAY(tblBdays[[#This Row],[3rdTuesdayInMonth]],2)</f>
        <v>2</v>
      </c>
      <c r="I981" s="289">
        <f>LOOKUP(tblBdays[[#This Row],[Birthday 2024]],tblPeriods[Period])</f>
        <v>45585</v>
      </c>
      <c r="J981" s="316" t="b">
        <f>tblBdays[[#This Row],[Birthday 2024]] &gt;= EOMONTH(tblBdays[[#This Row],[Birthday 2024]],0) - 4</f>
        <v>0</v>
      </c>
      <c r="K981" s="317" t="b">
        <f>DAY(DATE(YEAR(tblBdays[[#This Row],[Birthday 2024]]),MONTH(tblBdays[[#This Row],[Birthday 2024]]) + 6,DAY(tblBdays[[#This Row],[Birthday 2024]]))) = DAY(tblBdays[[#This Row],[Birthday 2024]])</f>
        <v>1</v>
      </c>
    </row>
    <row r="982" spans="2:11" ht="23.25" customHeight="1">
      <c r="B982" s="61" t="s">
        <v>1009</v>
      </c>
      <c r="C982" s="98">
        <v>38054</v>
      </c>
      <c r="D982" s="98">
        <f>EDATE(tblBdays[[#This Row],[Birthday]],12 * (2024 - YEAR(tblBdays[[#This Row],[Birthday]])))</f>
        <v>45359</v>
      </c>
      <c r="E982" s="282" t="b">
        <f>ISNUMBER(tblBdays[[#This Row],[Birthday 2024]])</f>
        <v>1</v>
      </c>
      <c r="F982" s="98" cm="1">
        <f t="array" ref="F9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82" s="98" t="b">
        <f>tblBdays[[#This Row],[3rdTuesdayInMonth]]=tblBdays[[#This Row],[Birthday 2024]]</f>
        <v>0</v>
      </c>
      <c r="H982" s="284">
        <f>WEEKDAY(tblBdays[[#This Row],[3rdTuesdayInMonth]],2)</f>
        <v>2</v>
      </c>
      <c r="I982" s="289">
        <f>LOOKUP(tblBdays[[#This Row],[Birthday 2024]],tblPeriods[Period])</f>
        <v>45354</v>
      </c>
      <c r="J982" s="316" t="b">
        <f>tblBdays[[#This Row],[Birthday 2024]] &gt;= EOMONTH(tblBdays[[#This Row],[Birthday 2024]],0) - 4</f>
        <v>0</v>
      </c>
      <c r="K982" s="317" t="b">
        <f>DAY(DATE(YEAR(tblBdays[[#This Row],[Birthday 2024]]),MONTH(tblBdays[[#This Row],[Birthday 2024]]) + 6,DAY(tblBdays[[#This Row],[Birthday 2024]]))) = DAY(tblBdays[[#This Row],[Birthday 2024]])</f>
        <v>1</v>
      </c>
    </row>
    <row r="983" spans="2:11" ht="23.25" customHeight="1">
      <c r="B983" s="61" t="s">
        <v>1010</v>
      </c>
      <c r="C983" s="98">
        <v>37088</v>
      </c>
      <c r="D983" s="98">
        <f>EDATE(tblBdays[[#This Row],[Birthday]],12 * (2024 - YEAR(tblBdays[[#This Row],[Birthday]])))</f>
        <v>45489</v>
      </c>
      <c r="E983" s="282" t="b">
        <f>ISNUMBER(tblBdays[[#This Row],[Birthday 2024]])</f>
        <v>1</v>
      </c>
      <c r="F983" s="98" cm="1">
        <f t="array" ref="F9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83" s="98" t="b">
        <f>tblBdays[[#This Row],[3rdTuesdayInMonth]]=tblBdays[[#This Row],[Birthday 2024]]</f>
        <v>1</v>
      </c>
      <c r="H983" s="284">
        <f>WEEKDAY(tblBdays[[#This Row],[3rdTuesdayInMonth]],2)</f>
        <v>2</v>
      </c>
      <c r="I983" s="289">
        <f>LOOKUP(tblBdays[[#This Row],[Birthday 2024]],tblPeriods[Period])</f>
        <v>45487</v>
      </c>
      <c r="J983" s="316" t="b">
        <f>tblBdays[[#This Row],[Birthday 2024]] &gt;= EOMONTH(tblBdays[[#This Row],[Birthday 2024]],0) - 4</f>
        <v>0</v>
      </c>
      <c r="K983" s="317" t="b">
        <f>DAY(DATE(YEAR(tblBdays[[#This Row],[Birthday 2024]]),MONTH(tblBdays[[#This Row],[Birthday 2024]]) + 6,DAY(tblBdays[[#This Row],[Birthday 2024]]))) = DAY(tblBdays[[#This Row],[Birthday 2024]])</f>
        <v>1</v>
      </c>
    </row>
    <row r="984" spans="2:11" ht="23.25" customHeight="1">
      <c r="B984" s="61" t="s">
        <v>1011</v>
      </c>
      <c r="C984" s="98">
        <v>37857</v>
      </c>
      <c r="D984" s="98">
        <f>EDATE(tblBdays[[#This Row],[Birthday]],12 * (2024 - YEAR(tblBdays[[#This Row],[Birthday]])))</f>
        <v>45528</v>
      </c>
      <c r="E984" s="282" t="b">
        <f>ISNUMBER(tblBdays[[#This Row],[Birthday 2024]])</f>
        <v>1</v>
      </c>
      <c r="F984" s="98" cm="1">
        <f t="array" ref="F9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84" s="98" t="b">
        <f>tblBdays[[#This Row],[3rdTuesdayInMonth]]=tblBdays[[#This Row],[Birthday 2024]]</f>
        <v>0</v>
      </c>
      <c r="H984" s="284">
        <f>WEEKDAY(tblBdays[[#This Row],[3rdTuesdayInMonth]],2)</f>
        <v>2</v>
      </c>
      <c r="I984" s="289">
        <f>LOOKUP(tblBdays[[#This Row],[Birthday 2024]],tblPeriods[Period])</f>
        <v>45522</v>
      </c>
      <c r="J984" s="316" t="b">
        <f>tblBdays[[#This Row],[Birthday 2024]] &gt;= EOMONTH(tblBdays[[#This Row],[Birthday 2024]],0) - 4</f>
        <v>0</v>
      </c>
      <c r="K984" s="317" t="b">
        <f>DAY(DATE(YEAR(tblBdays[[#This Row],[Birthday 2024]]),MONTH(tblBdays[[#This Row],[Birthday 2024]]) + 6,DAY(tblBdays[[#This Row],[Birthday 2024]]))) = DAY(tblBdays[[#This Row],[Birthday 2024]])</f>
        <v>1</v>
      </c>
    </row>
    <row r="985" spans="2:11" ht="23.25" customHeight="1">
      <c r="B985" s="61" t="s">
        <v>1012</v>
      </c>
      <c r="C985" s="98">
        <v>37805</v>
      </c>
      <c r="D985" s="98">
        <f>EDATE(tblBdays[[#This Row],[Birthday]],12 * (2024 - YEAR(tblBdays[[#This Row],[Birthday]])))</f>
        <v>45476</v>
      </c>
      <c r="E985" s="282" t="b">
        <f>ISNUMBER(tblBdays[[#This Row],[Birthday 2024]])</f>
        <v>1</v>
      </c>
      <c r="F985" s="98" cm="1">
        <f t="array" ref="F9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85" s="98" t="b">
        <f>tblBdays[[#This Row],[3rdTuesdayInMonth]]=tblBdays[[#This Row],[Birthday 2024]]</f>
        <v>0</v>
      </c>
      <c r="H985" s="284">
        <f>WEEKDAY(tblBdays[[#This Row],[3rdTuesdayInMonth]],2)</f>
        <v>2</v>
      </c>
      <c r="I985" s="289">
        <f>LOOKUP(tblBdays[[#This Row],[Birthday 2024]],tblPeriods[Period])</f>
        <v>45473</v>
      </c>
      <c r="J985" s="316" t="b">
        <f>tblBdays[[#This Row],[Birthday 2024]] &gt;= EOMONTH(tblBdays[[#This Row],[Birthday 2024]],0) - 4</f>
        <v>0</v>
      </c>
      <c r="K985" s="317" t="b">
        <f>DAY(DATE(YEAR(tblBdays[[#This Row],[Birthday 2024]]),MONTH(tblBdays[[#This Row],[Birthday 2024]]) + 6,DAY(tblBdays[[#This Row],[Birthday 2024]]))) = DAY(tblBdays[[#This Row],[Birthday 2024]])</f>
        <v>1</v>
      </c>
    </row>
    <row r="986" spans="2:11" ht="23.25" customHeight="1">
      <c r="B986" s="61" t="s">
        <v>1013</v>
      </c>
      <c r="C986" s="98">
        <v>36961</v>
      </c>
      <c r="D986" s="98">
        <f>EDATE(tblBdays[[#This Row],[Birthday]],12 * (2024 - YEAR(tblBdays[[#This Row],[Birthday]])))</f>
        <v>45362</v>
      </c>
      <c r="E986" s="282" t="b">
        <f>ISNUMBER(tblBdays[[#This Row],[Birthday 2024]])</f>
        <v>1</v>
      </c>
      <c r="F986" s="98" cm="1">
        <f t="array" ref="F9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86" s="98" t="b">
        <f>tblBdays[[#This Row],[3rdTuesdayInMonth]]=tblBdays[[#This Row],[Birthday 2024]]</f>
        <v>0</v>
      </c>
      <c r="H986" s="284">
        <f>WEEKDAY(tblBdays[[#This Row],[3rdTuesdayInMonth]],2)</f>
        <v>2</v>
      </c>
      <c r="I986" s="289">
        <f>LOOKUP(tblBdays[[#This Row],[Birthday 2024]],tblPeriods[Period])</f>
        <v>45361</v>
      </c>
      <c r="J986" s="316" t="b">
        <f>tblBdays[[#This Row],[Birthday 2024]] &gt;= EOMONTH(tblBdays[[#This Row],[Birthday 2024]],0) - 4</f>
        <v>0</v>
      </c>
      <c r="K986" s="317" t="b">
        <f>DAY(DATE(YEAR(tblBdays[[#This Row],[Birthday 2024]]),MONTH(tblBdays[[#This Row],[Birthday 2024]]) + 6,DAY(tblBdays[[#This Row],[Birthday 2024]]))) = DAY(tblBdays[[#This Row],[Birthday 2024]])</f>
        <v>1</v>
      </c>
    </row>
    <row r="987" spans="2:11" ht="23.25" customHeight="1">
      <c r="B987" s="61" t="s">
        <v>1014</v>
      </c>
      <c r="C987" s="98">
        <v>37458</v>
      </c>
      <c r="D987" s="98">
        <f>EDATE(tblBdays[[#This Row],[Birthday]],12 * (2024 - YEAR(tblBdays[[#This Row],[Birthday]])))</f>
        <v>45494</v>
      </c>
      <c r="E987" s="282" t="b">
        <f>ISNUMBER(tblBdays[[#This Row],[Birthday 2024]])</f>
        <v>1</v>
      </c>
      <c r="F987" s="98" cm="1">
        <f t="array" ref="F9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987" s="98" t="b">
        <f>tblBdays[[#This Row],[3rdTuesdayInMonth]]=tblBdays[[#This Row],[Birthday 2024]]</f>
        <v>0</v>
      </c>
      <c r="H987" s="284">
        <f>WEEKDAY(tblBdays[[#This Row],[3rdTuesdayInMonth]],2)</f>
        <v>2</v>
      </c>
      <c r="I987" s="289">
        <f>LOOKUP(tblBdays[[#This Row],[Birthday 2024]],tblPeriods[Period])</f>
        <v>45494</v>
      </c>
      <c r="J987" s="316" t="b">
        <f>tblBdays[[#This Row],[Birthday 2024]] &gt;= EOMONTH(tblBdays[[#This Row],[Birthday 2024]],0) - 4</f>
        <v>0</v>
      </c>
      <c r="K987" s="317" t="b">
        <f>DAY(DATE(YEAR(tblBdays[[#This Row],[Birthday 2024]]),MONTH(tblBdays[[#This Row],[Birthday 2024]]) + 6,DAY(tblBdays[[#This Row],[Birthday 2024]]))) = DAY(tblBdays[[#This Row],[Birthday 2024]])</f>
        <v>1</v>
      </c>
    </row>
    <row r="988" spans="2:11" ht="23.25" customHeight="1">
      <c r="B988" s="61" t="s">
        <v>1015</v>
      </c>
      <c r="C988" s="98">
        <v>38271</v>
      </c>
      <c r="D988" s="98">
        <f>EDATE(tblBdays[[#This Row],[Birthday]],12 * (2024 - YEAR(tblBdays[[#This Row],[Birthday]])))</f>
        <v>45576</v>
      </c>
      <c r="E988" s="282" t="b">
        <f>ISNUMBER(tblBdays[[#This Row],[Birthday 2024]])</f>
        <v>1</v>
      </c>
      <c r="F988" s="98" cm="1">
        <f t="array" ref="F9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988" s="98" t="b">
        <f>tblBdays[[#This Row],[3rdTuesdayInMonth]]=tblBdays[[#This Row],[Birthday 2024]]</f>
        <v>0</v>
      </c>
      <c r="H988" s="284">
        <f>WEEKDAY(tblBdays[[#This Row],[3rdTuesdayInMonth]],2)</f>
        <v>2</v>
      </c>
      <c r="I988" s="289">
        <f>LOOKUP(tblBdays[[#This Row],[Birthday 2024]],tblPeriods[Period])</f>
        <v>45571</v>
      </c>
      <c r="J988" s="316" t="b">
        <f>tblBdays[[#This Row],[Birthday 2024]] &gt;= EOMONTH(tblBdays[[#This Row],[Birthday 2024]],0) - 4</f>
        <v>0</v>
      </c>
      <c r="K988" s="317" t="b">
        <f>DAY(DATE(YEAR(tblBdays[[#This Row],[Birthday 2024]]),MONTH(tblBdays[[#This Row],[Birthday 2024]]) + 6,DAY(tblBdays[[#This Row],[Birthday 2024]]))) = DAY(tblBdays[[#This Row],[Birthday 2024]])</f>
        <v>1</v>
      </c>
    </row>
    <row r="989" spans="2:11" ht="23.25" customHeight="1">
      <c r="B989" s="61" t="s">
        <v>1016</v>
      </c>
      <c r="C989" s="98">
        <v>37234</v>
      </c>
      <c r="D989" s="98">
        <f>EDATE(tblBdays[[#This Row],[Birthday]],12 * (2024 - YEAR(tblBdays[[#This Row],[Birthday]])))</f>
        <v>45635</v>
      </c>
      <c r="E989" s="282" t="b">
        <f>ISNUMBER(tblBdays[[#This Row],[Birthday 2024]])</f>
        <v>1</v>
      </c>
      <c r="F989" s="98" cm="1">
        <f t="array" ref="F9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989" s="98" t="b">
        <f>tblBdays[[#This Row],[3rdTuesdayInMonth]]=tblBdays[[#This Row],[Birthday 2024]]</f>
        <v>0</v>
      </c>
      <c r="H989" s="284">
        <f>WEEKDAY(tblBdays[[#This Row],[3rdTuesdayInMonth]],2)</f>
        <v>2</v>
      </c>
      <c r="I989" s="289">
        <f>LOOKUP(tblBdays[[#This Row],[Birthday 2024]],tblPeriods[Period])</f>
        <v>45634</v>
      </c>
      <c r="J989" s="316" t="b">
        <f>tblBdays[[#This Row],[Birthday 2024]] &gt;= EOMONTH(tblBdays[[#This Row],[Birthday 2024]],0) - 4</f>
        <v>0</v>
      </c>
      <c r="K989" s="317" t="b">
        <f>DAY(DATE(YEAR(tblBdays[[#This Row],[Birthday 2024]]),MONTH(tblBdays[[#This Row],[Birthday 2024]]) + 6,DAY(tblBdays[[#This Row],[Birthday 2024]]))) = DAY(tblBdays[[#This Row],[Birthday 2024]])</f>
        <v>1</v>
      </c>
    </row>
    <row r="990" spans="2:11" ht="23.25" customHeight="1">
      <c r="B990" s="61" t="s">
        <v>1017</v>
      </c>
      <c r="C990" s="98">
        <v>37934</v>
      </c>
      <c r="D990" s="98">
        <f>EDATE(tblBdays[[#This Row],[Birthday]],12 * (2024 - YEAR(tblBdays[[#This Row],[Birthday]])))</f>
        <v>45605</v>
      </c>
      <c r="E990" s="282" t="b">
        <f>ISNUMBER(tblBdays[[#This Row],[Birthday 2024]])</f>
        <v>1</v>
      </c>
      <c r="F990" s="98" cm="1">
        <f t="array" ref="F9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990" s="98" t="b">
        <f>tblBdays[[#This Row],[3rdTuesdayInMonth]]=tblBdays[[#This Row],[Birthday 2024]]</f>
        <v>0</v>
      </c>
      <c r="H990" s="284">
        <f>WEEKDAY(tblBdays[[#This Row],[3rdTuesdayInMonth]],2)</f>
        <v>2</v>
      </c>
      <c r="I990" s="289">
        <f>LOOKUP(tblBdays[[#This Row],[Birthday 2024]],tblPeriods[Period])</f>
        <v>45599</v>
      </c>
      <c r="J990" s="316" t="b">
        <f>tblBdays[[#This Row],[Birthday 2024]] &gt;= EOMONTH(tblBdays[[#This Row],[Birthday 2024]],0) - 4</f>
        <v>0</v>
      </c>
      <c r="K990" s="317" t="b">
        <f>DAY(DATE(YEAR(tblBdays[[#This Row],[Birthday 2024]]),MONTH(tblBdays[[#This Row],[Birthday 2024]]) + 6,DAY(tblBdays[[#This Row],[Birthday 2024]]))) = DAY(tblBdays[[#This Row],[Birthday 2024]])</f>
        <v>1</v>
      </c>
    </row>
    <row r="991" spans="2:11" ht="23.25" customHeight="1">
      <c r="B991" s="61" t="s">
        <v>1018</v>
      </c>
      <c r="C991" s="98">
        <v>38230</v>
      </c>
      <c r="D991" s="98">
        <f>EDATE(tblBdays[[#This Row],[Birthday]],12 * (2024 - YEAR(tblBdays[[#This Row],[Birthday]])))</f>
        <v>45535</v>
      </c>
      <c r="E991" s="282" t="b">
        <f>ISNUMBER(tblBdays[[#This Row],[Birthday 2024]])</f>
        <v>1</v>
      </c>
      <c r="F991" s="98" cm="1">
        <f t="array" ref="F9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91" s="98" t="b">
        <f>tblBdays[[#This Row],[3rdTuesdayInMonth]]=tblBdays[[#This Row],[Birthday 2024]]</f>
        <v>0</v>
      </c>
      <c r="H991" s="284">
        <f>WEEKDAY(tblBdays[[#This Row],[3rdTuesdayInMonth]],2)</f>
        <v>2</v>
      </c>
      <c r="I991" s="289">
        <f>LOOKUP(tblBdays[[#This Row],[Birthday 2024]],tblPeriods[Period])</f>
        <v>45529</v>
      </c>
      <c r="J991" s="316" t="b">
        <f>tblBdays[[#This Row],[Birthday 2024]] &gt;= EOMONTH(tblBdays[[#This Row],[Birthday 2024]],0) - 4</f>
        <v>1</v>
      </c>
      <c r="K991" s="317" t="b">
        <f>DAY(DATE(YEAR(tblBdays[[#This Row],[Birthday 2024]]),MONTH(tblBdays[[#This Row],[Birthday 2024]]) + 6,DAY(tblBdays[[#This Row],[Birthday 2024]]))) = DAY(tblBdays[[#This Row],[Birthday 2024]])</f>
        <v>0</v>
      </c>
    </row>
    <row r="992" spans="2:11" ht="23.25" customHeight="1">
      <c r="B992" s="61" t="s">
        <v>1019</v>
      </c>
      <c r="C992" s="98">
        <v>37477</v>
      </c>
      <c r="D992" s="98">
        <f>EDATE(tblBdays[[#This Row],[Birthday]],12 * (2024 - YEAR(tblBdays[[#This Row],[Birthday]])))</f>
        <v>45513</v>
      </c>
      <c r="E992" s="282" t="b">
        <f>ISNUMBER(tblBdays[[#This Row],[Birthday 2024]])</f>
        <v>1</v>
      </c>
      <c r="F992" s="98" cm="1">
        <f t="array" ref="F9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92" s="98" t="b">
        <f>tblBdays[[#This Row],[3rdTuesdayInMonth]]=tblBdays[[#This Row],[Birthday 2024]]</f>
        <v>0</v>
      </c>
      <c r="H992" s="284">
        <f>WEEKDAY(tblBdays[[#This Row],[3rdTuesdayInMonth]],2)</f>
        <v>2</v>
      </c>
      <c r="I992" s="289">
        <f>LOOKUP(tblBdays[[#This Row],[Birthday 2024]],tblPeriods[Period])</f>
        <v>45508</v>
      </c>
      <c r="J992" s="316" t="b">
        <f>tblBdays[[#This Row],[Birthday 2024]] &gt;= EOMONTH(tblBdays[[#This Row],[Birthday 2024]],0) - 4</f>
        <v>0</v>
      </c>
      <c r="K992" s="317" t="b">
        <f>DAY(DATE(YEAR(tblBdays[[#This Row],[Birthday 2024]]),MONTH(tblBdays[[#This Row],[Birthday 2024]]) + 6,DAY(tblBdays[[#This Row],[Birthday 2024]]))) = DAY(tblBdays[[#This Row],[Birthday 2024]])</f>
        <v>1</v>
      </c>
    </row>
    <row r="993" spans="2:649" ht="23.25" customHeight="1">
      <c r="B993" s="61" t="s">
        <v>1020</v>
      </c>
      <c r="C993" s="98">
        <v>37885</v>
      </c>
      <c r="D993" s="98">
        <f>EDATE(tblBdays[[#This Row],[Birthday]],12 * (2024 - YEAR(tblBdays[[#This Row],[Birthday]])))</f>
        <v>45556</v>
      </c>
      <c r="E993" s="282" t="b">
        <f>ISNUMBER(tblBdays[[#This Row],[Birthday 2024]])</f>
        <v>1</v>
      </c>
      <c r="F993" s="98" cm="1">
        <f t="array" ref="F9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93" s="98" t="b">
        <f>tblBdays[[#This Row],[3rdTuesdayInMonth]]=tblBdays[[#This Row],[Birthday 2024]]</f>
        <v>0</v>
      </c>
      <c r="H993" s="284">
        <f>WEEKDAY(tblBdays[[#This Row],[3rdTuesdayInMonth]],2)</f>
        <v>2</v>
      </c>
      <c r="I993" s="289">
        <f>LOOKUP(tblBdays[[#This Row],[Birthday 2024]],tblPeriods[Period])</f>
        <v>45550</v>
      </c>
      <c r="J993" s="316" t="b">
        <f>tblBdays[[#This Row],[Birthday 2024]] &gt;= EOMONTH(tblBdays[[#This Row],[Birthday 2024]],0) - 4</f>
        <v>0</v>
      </c>
      <c r="K993" s="317" t="b">
        <f>DAY(DATE(YEAR(tblBdays[[#This Row],[Birthday 2024]]),MONTH(tblBdays[[#This Row],[Birthday 2024]]) + 6,DAY(tblBdays[[#This Row],[Birthday 2024]]))) = DAY(tblBdays[[#This Row],[Birthday 2024]])</f>
        <v>1</v>
      </c>
    </row>
    <row r="994" spans="2:649" ht="23.25" customHeight="1">
      <c r="B994" s="61" t="s">
        <v>1021</v>
      </c>
      <c r="C994" s="98">
        <v>36980</v>
      </c>
      <c r="D994" s="98">
        <f>EDATE(tblBdays[[#This Row],[Birthday]],12 * (2024 - YEAR(tblBdays[[#This Row],[Birthday]])))</f>
        <v>45381</v>
      </c>
      <c r="E994" s="282" t="b">
        <f>ISNUMBER(tblBdays[[#This Row],[Birthday 2024]])</f>
        <v>1</v>
      </c>
      <c r="F994" s="98" cm="1">
        <f t="array" ref="F9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94" s="98" t="b">
        <f>tblBdays[[#This Row],[3rdTuesdayInMonth]]=tblBdays[[#This Row],[Birthday 2024]]</f>
        <v>0</v>
      </c>
      <c r="H994" s="284">
        <f>WEEKDAY(tblBdays[[#This Row],[3rdTuesdayInMonth]],2)</f>
        <v>2</v>
      </c>
      <c r="I994" s="289">
        <f>LOOKUP(tblBdays[[#This Row],[Birthday 2024]],tblPeriods[Period])</f>
        <v>45375</v>
      </c>
      <c r="J994" s="316" t="b">
        <f>tblBdays[[#This Row],[Birthday 2024]] &gt;= EOMONTH(tblBdays[[#This Row],[Birthday 2024]],0) - 4</f>
        <v>1</v>
      </c>
      <c r="K994" s="317" t="b">
        <f>DAY(DATE(YEAR(tblBdays[[#This Row],[Birthday 2024]]),MONTH(tblBdays[[#This Row],[Birthday 2024]]) + 6,DAY(tblBdays[[#This Row],[Birthday 2024]]))) = DAY(tblBdays[[#This Row],[Birthday 2024]])</f>
        <v>1</v>
      </c>
    </row>
    <row r="995" spans="2:649" ht="23.25" customHeight="1">
      <c r="B995" s="61" t="s">
        <v>1022</v>
      </c>
      <c r="C995" s="98">
        <v>37887</v>
      </c>
      <c r="D995" s="98">
        <f>EDATE(tblBdays[[#This Row],[Birthday]],12 * (2024 - YEAR(tblBdays[[#This Row],[Birthday]])))</f>
        <v>45558</v>
      </c>
      <c r="E995" s="282" t="b">
        <f>ISNUMBER(tblBdays[[#This Row],[Birthday 2024]])</f>
        <v>1</v>
      </c>
      <c r="F995" s="98" cm="1">
        <f t="array" ref="F9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995" s="98" t="b">
        <f>tblBdays[[#This Row],[3rdTuesdayInMonth]]=tblBdays[[#This Row],[Birthday 2024]]</f>
        <v>0</v>
      </c>
      <c r="H995" s="284">
        <f>WEEKDAY(tblBdays[[#This Row],[3rdTuesdayInMonth]],2)</f>
        <v>2</v>
      </c>
      <c r="I995" s="289">
        <f>LOOKUP(tblBdays[[#This Row],[Birthday 2024]],tblPeriods[Period])</f>
        <v>45557</v>
      </c>
      <c r="J995" s="316" t="b">
        <f>tblBdays[[#This Row],[Birthday 2024]] &gt;= EOMONTH(tblBdays[[#This Row],[Birthday 2024]],0) - 4</f>
        <v>0</v>
      </c>
      <c r="K995" s="317" t="b">
        <f>DAY(DATE(YEAR(tblBdays[[#This Row],[Birthday 2024]]),MONTH(tblBdays[[#This Row],[Birthday 2024]]) + 6,DAY(tblBdays[[#This Row],[Birthday 2024]]))) = DAY(tblBdays[[#This Row],[Birthday 2024]])</f>
        <v>1</v>
      </c>
    </row>
    <row r="996" spans="2:649" ht="23.25" customHeight="1">
      <c r="B996" s="61" t="s">
        <v>1023</v>
      </c>
      <c r="C996" s="98">
        <v>37489</v>
      </c>
      <c r="D996" s="98">
        <f>EDATE(tblBdays[[#This Row],[Birthday]],12 * (2024 - YEAR(tblBdays[[#This Row],[Birthday]])))</f>
        <v>45525</v>
      </c>
      <c r="E996" s="282" t="b">
        <f>ISNUMBER(tblBdays[[#This Row],[Birthday 2024]])</f>
        <v>1</v>
      </c>
      <c r="F996" s="98" cm="1">
        <f t="array" ref="F9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996" s="98" t="b">
        <f>tblBdays[[#This Row],[3rdTuesdayInMonth]]=tblBdays[[#This Row],[Birthday 2024]]</f>
        <v>0</v>
      </c>
      <c r="H996" s="284">
        <f>WEEKDAY(tblBdays[[#This Row],[3rdTuesdayInMonth]],2)</f>
        <v>2</v>
      </c>
      <c r="I996" s="289">
        <f>LOOKUP(tblBdays[[#This Row],[Birthday 2024]],tblPeriods[Period])</f>
        <v>45522</v>
      </c>
      <c r="J996" s="316" t="b">
        <f>tblBdays[[#This Row],[Birthday 2024]] &gt;= EOMONTH(tblBdays[[#This Row],[Birthday 2024]],0) - 4</f>
        <v>0</v>
      </c>
      <c r="K996" s="317" t="b">
        <f>DAY(DATE(YEAR(tblBdays[[#This Row],[Birthday 2024]]),MONTH(tblBdays[[#This Row],[Birthday 2024]]) + 6,DAY(tblBdays[[#This Row],[Birthday 2024]]))) = DAY(tblBdays[[#This Row],[Birthday 2024]])</f>
        <v>1</v>
      </c>
    </row>
    <row r="997" spans="2:649" ht="23.25" customHeight="1">
      <c r="B997" s="61" t="s">
        <v>1024</v>
      </c>
      <c r="C997" s="98">
        <v>36980</v>
      </c>
      <c r="D997" s="98">
        <f>EDATE(tblBdays[[#This Row],[Birthday]],12 * (2024 - YEAR(tblBdays[[#This Row],[Birthday]])))</f>
        <v>45381</v>
      </c>
      <c r="E997" s="282" t="b">
        <f>ISNUMBER(tblBdays[[#This Row],[Birthday 2024]])</f>
        <v>1</v>
      </c>
      <c r="F997" s="98" cm="1">
        <f t="array" ref="F9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97" s="98" t="b">
        <f>tblBdays[[#This Row],[3rdTuesdayInMonth]]=tblBdays[[#This Row],[Birthday 2024]]</f>
        <v>0</v>
      </c>
      <c r="H997" s="284">
        <f>WEEKDAY(tblBdays[[#This Row],[3rdTuesdayInMonth]],2)</f>
        <v>2</v>
      </c>
      <c r="I997" s="289">
        <f>LOOKUP(tblBdays[[#This Row],[Birthday 2024]],tblPeriods[Period])</f>
        <v>45375</v>
      </c>
      <c r="J997" s="316" t="b">
        <f>tblBdays[[#This Row],[Birthday 2024]] &gt;= EOMONTH(tblBdays[[#This Row],[Birthday 2024]],0) - 4</f>
        <v>1</v>
      </c>
      <c r="K997" s="317" t="b">
        <f>DAY(DATE(YEAR(tblBdays[[#This Row],[Birthday 2024]]),MONTH(tblBdays[[#This Row],[Birthday 2024]]) + 6,DAY(tblBdays[[#This Row],[Birthday 2024]]))) = DAY(tblBdays[[#This Row],[Birthday 2024]])</f>
        <v>1</v>
      </c>
    </row>
    <row r="998" spans="2:649" ht="23.25" customHeight="1">
      <c r="B998" s="61" t="s">
        <v>1025</v>
      </c>
      <c r="C998" s="98">
        <v>37686</v>
      </c>
      <c r="D998" s="98">
        <f>EDATE(tblBdays[[#This Row],[Birthday]],12 * (2024 - YEAR(tblBdays[[#This Row],[Birthday]])))</f>
        <v>45357</v>
      </c>
      <c r="E998" s="282" t="b">
        <f>ISNUMBER(tblBdays[[#This Row],[Birthday 2024]])</f>
        <v>1</v>
      </c>
      <c r="F998" s="98" cm="1">
        <f t="array" ref="F9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998" s="98" t="b">
        <f>tblBdays[[#This Row],[3rdTuesdayInMonth]]=tblBdays[[#This Row],[Birthday 2024]]</f>
        <v>0</v>
      </c>
      <c r="H998" s="284">
        <f>WEEKDAY(tblBdays[[#This Row],[3rdTuesdayInMonth]],2)</f>
        <v>2</v>
      </c>
      <c r="I998" s="289">
        <f>LOOKUP(tblBdays[[#This Row],[Birthday 2024]],tblPeriods[Period])</f>
        <v>45354</v>
      </c>
      <c r="J998" s="316" t="b">
        <f>tblBdays[[#This Row],[Birthday 2024]] &gt;= EOMONTH(tblBdays[[#This Row],[Birthday 2024]],0) - 4</f>
        <v>0</v>
      </c>
      <c r="K998" s="317" t="b">
        <f>DAY(DATE(YEAR(tblBdays[[#This Row],[Birthday 2024]]),MONTH(tblBdays[[#This Row],[Birthday 2024]]) + 6,DAY(tblBdays[[#This Row],[Birthday 2024]]))) = DAY(tblBdays[[#This Row],[Birthday 2024]])</f>
        <v>1</v>
      </c>
    </row>
    <row r="999" spans="2:649" ht="23.25" customHeight="1">
      <c r="B999" s="61" t="s">
        <v>1026</v>
      </c>
      <c r="C999" s="98">
        <v>38037</v>
      </c>
      <c r="D999" s="98">
        <f>EDATE(tblBdays[[#This Row],[Birthday]],12 * (2024 - YEAR(tblBdays[[#This Row],[Birthday]])))</f>
        <v>45342</v>
      </c>
      <c r="E999" s="282" t="b">
        <f>ISNUMBER(tblBdays[[#This Row],[Birthday 2024]])</f>
        <v>1</v>
      </c>
      <c r="F999" s="98" cm="1">
        <f t="array" ref="F9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999" s="98" t="b">
        <f>tblBdays[[#This Row],[3rdTuesdayInMonth]]=tblBdays[[#This Row],[Birthday 2024]]</f>
        <v>1</v>
      </c>
      <c r="H999" s="284">
        <f>WEEKDAY(tblBdays[[#This Row],[3rdTuesdayInMonth]],2)</f>
        <v>2</v>
      </c>
      <c r="I999" s="289">
        <f>LOOKUP(tblBdays[[#This Row],[Birthday 2024]],tblPeriods[Period])</f>
        <v>45340</v>
      </c>
      <c r="J999" s="316" t="b">
        <f>tblBdays[[#This Row],[Birthday 2024]] &gt;= EOMONTH(tblBdays[[#This Row],[Birthday 2024]],0) - 4</f>
        <v>0</v>
      </c>
      <c r="K999" s="317" t="b">
        <f>DAY(DATE(YEAR(tblBdays[[#This Row],[Birthday 2024]]),MONTH(tblBdays[[#This Row],[Birthday 2024]]) + 6,DAY(tblBdays[[#This Row],[Birthday 2024]]))) = DAY(tblBdays[[#This Row],[Birthday 2024]])</f>
        <v>1</v>
      </c>
    </row>
    <row r="1000" spans="2:649" ht="23.25" customHeight="1">
      <c r="B1000" s="61" t="s">
        <v>1027</v>
      </c>
      <c r="C1000" s="98">
        <v>37591</v>
      </c>
      <c r="D1000" s="98">
        <f>EDATE(tblBdays[[#This Row],[Birthday]],12 * (2024 - YEAR(tblBdays[[#This Row],[Birthday]])))</f>
        <v>45627</v>
      </c>
      <c r="E1000" s="282" t="b">
        <f>ISNUMBER(tblBdays[[#This Row],[Birthday 2024]])</f>
        <v>1</v>
      </c>
      <c r="F1000" s="98" cm="1">
        <f t="array" ref="F10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00" s="98" t="b">
        <f>tblBdays[[#This Row],[3rdTuesdayInMonth]]=tblBdays[[#This Row],[Birthday 2024]]</f>
        <v>0</v>
      </c>
      <c r="H1000" s="284">
        <f>WEEKDAY(tblBdays[[#This Row],[3rdTuesdayInMonth]],2)</f>
        <v>2</v>
      </c>
      <c r="I1000" s="289">
        <f>LOOKUP(tblBdays[[#This Row],[Birthday 2024]],tblPeriods[Period])</f>
        <v>45627</v>
      </c>
      <c r="J1000" s="316" t="b">
        <f>tblBdays[[#This Row],[Birthday 2024]] &gt;= EOMONTH(tblBdays[[#This Row],[Birthday 2024]],0) - 4</f>
        <v>0</v>
      </c>
      <c r="K1000" s="317" t="b">
        <f>DAY(DATE(YEAR(tblBdays[[#This Row],[Birthday 2024]]),MONTH(tblBdays[[#This Row],[Birthday 2024]]) + 6,DAY(tblBdays[[#This Row],[Birthday 2024]]))) = DAY(tblBdays[[#This Row],[Birthday 2024]])</f>
        <v>1</v>
      </c>
      <c r="XY1000" s="267">
        <v>125713</v>
      </c>
    </row>
    <row r="1001" spans="2:649" ht="23.25" customHeight="1">
      <c r="B1001" s="61" t="s">
        <v>1028</v>
      </c>
      <c r="C1001" s="98">
        <v>37106</v>
      </c>
      <c r="D1001" s="98">
        <f>EDATE(tblBdays[[#This Row],[Birthday]],12 * (2024 - YEAR(tblBdays[[#This Row],[Birthday]])))</f>
        <v>45507</v>
      </c>
      <c r="E1001" s="282" t="b">
        <f>ISNUMBER(tblBdays[[#This Row],[Birthday 2024]])</f>
        <v>1</v>
      </c>
      <c r="F1001" s="98" cm="1">
        <f t="array" ref="F10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01" s="98" t="b">
        <f>tblBdays[[#This Row],[3rdTuesdayInMonth]]=tblBdays[[#This Row],[Birthday 2024]]</f>
        <v>0</v>
      </c>
      <c r="H1001" s="284">
        <f>WEEKDAY(tblBdays[[#This Row],[3rdTuesdayInMonth]],2)</f>
        <v>2</v>
      </c>
      <c r="I1001" s="289">
        <f>LOOKUP(tblBdays[[#This Row],[Birthday 2024]],tblPeriods[Period])</f>
        <v>45501</v>
      </c>
      <c r="J1001" s="316" t="b">
        <f>tblBdays[[#This Row],[Birthday 2024]] &gt;= EOMONTH(tblBdays[[#This Row],[Birthday 2024]],0) - 4</f>
        <v>0</v>
      </c>
      <c r="K1001" s="317" t="b">
        <f>DAY(DATE(YEAR(tblBdays[[#This Row],[Birthday 2024]]),MONTH(tblBdays[[#This Row],[Birthday 2024]]) + 6,DAY(tblBdays[[#This Row],[Birthday 2024]]))) = DAY(tblBdays[[#This Row],[Birthday 2024]])</f>
        <v>1</v>
      </c>
    </row>
    <row r="1002" spans="2:649" ht="23.25" customHeight="1">
      <c r="B1002" s="61" t="s">
        <v>1029</v>
      </c>
      <c r="C1002" s="98">
        <v>37137</v>
      </c>
      <c r="D1002" s="98">
        <f>EDATE(tblBdays[[#This Row],[Birthday]],12 * (2024 - YEAR(tblBdays[[#This Row],[Birthday]])))</f>
        <v>45538</v>
      </c>
      <c r="E1002" s="282" t="b">
        <f>ISNUMBER(tblBdays[[#This Row],[Birthday 2024]])</f>
        <v>1</v>
      </c>
      <c r="F1002" s="98" cm="1">
        <f t="array" ref="F10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02" s="98" t="b">
        <f>tblBdays[[#This Row],[3rdTuesdayInMonth]]=tblBdays[[#This Row],[Birthday 2024]]</f>
        <v>0</v>
      </c>
      <c r="H1002" s="284">
        <f>WEEKDAY(tblBdays[[#This Row],[3rdTuesdayInMonth]],2)</f>
        <v>2</v>
      </c>
      <c r="I1002" s="289">
        <f>LOOKUP(tblBdays[[#This Row],[Birthday 2024]],tblPeriods[Period])</f>
        <v>45536</v>
      </c>
      <c r="J1002" s="316" t="b">
        <f>tblBdays[[#This Row],[Birthday 2024]] &gt;= EOMONTH(tblBdays[[#This Row],[Birthday 2024]],0) - 4</f>
        <v>0</v>
      </c>
      <c r="K1002" s="317" t="b">
        <f>DAY(DATE(YEAR(tblBdays[[#This Row],[Birthday 2024]]),MONTH(tblBdays[[#This Row],[Birthday 2024]]) + 6,DAY(tblBdays[[#This Row],[Birthday 2024]]))) = DAY(tblBdays[[#This Row],[Birthday 2024]])</f>
        <v>1</v>
      </c>
    </row>
    <row r="1003" spans="2:649" ht="23.25" customHeight="1">
      <c r="B1003" s="61" t="s">
        <v>1030</v>
      </c>
      <c r="C1003" s="98">
        <v>37176</v>
      </c>
      <c r="D1003" s="98">
        <f>EDATE(tblBdays[[#This Row],[Birthday]],12 * (2024 - YEAR(tblBdays[[#This Row],[Birthday]])))</f>
        <v>45577</v>
      </c>
      <c r="E1003" s="282" t="b">
        <f>ISNUMBER(tblBdays[[#This Row],[Birthday 2024]])</f>
        <v>1</v>
      </c>
      <c r="F1003" s="98" cm="1">
        <f t="array" ref="F10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03" s="98" t="b">
        <f>tblBdays[[#This Row],[3rdTuesdayInMonth]]=tblBdays[[#This Row],[Birthday 2024]]</f>
        <v>0</v>
      </c>
      <c r="H1003" s="284">
        <f>WEEKDAY(tblBdays[[#This Row],[3rdTuesdayInMonth]],2)</f>
        <v>2</v>
      </c>
      <c r="I1003" s="289">
        <f>LOOKUP(tblBdays[[#This Row],[Birthday 2024]],tblPeriods[Period])</f>
        <v>45571</v>
      </c>
      <c r="J1003" s="316" t="b">
        <f>tblBdays[[#This Row],[Birthday 2024]] &gt;= EOMONTH(tblBdays[[#This Row],[Birthday 2024]],0) - 4</f>
        <v>0</v>
      </c>
      <c r="K1003" s="317" t="b">
        <f>DAY(DATE(YEAR(tblBdays[[#This Row],[Birthday 2024]]),MONTH(tblBdays[[#This Row],[Birthday 2024]]) + 6,DAY(tblBdays[[#This Row],[Birthday 2024]]))) = DAY(tblBdays[[#This Row],[Birthday 2024]])</f>
        <v>1</v>
      </c>
    </row>
    <row r="1004" spans="2:649" ht="23.25" customHeight="1">
      <c r="B1004" s="61" t="s">
        <v>1031</v>
      </c>
      <c r="C1004" s="98">
        <v>37581</v>
      </c>
      <c r="D1004" s="98">
        <f>EDATE(tblBdays[[#This Row],[Birthday]],12 * (2024 - YEAR(tblBdays[[#This Row],[Birthday]])))</f>
        <v>45617</v>
      </c>
      <c r="E1004" s="282" t="b">
        <f>ISNUMBER(tblBdays[[#This Row],[Birthday 2024]])</f>
        <v>1</v>
      </c>
      <c r="F1004" s="98" cm="1">
        <f t="array" ref="F10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004" s="98" t="b">
        <f>tblBdays[[#This Row],[3rdTuesdayInMonth]]=tblBdays[[#This Row],[Birthday 2024]]</f>
        <v>0</v>
      </c>
      <c r="H1004" s="284">
        <f>WEEKDAY(tblBdays[[#This Row],[3rdTuesdayInMonth]],2)</f>
        <v>2</v>
      </c>
      <c r="I1004" s="289">
        <f>LOOKUP(tblBdays[[#This Row],[Birthday 2024]],tblPeriods[Period])</f>
        <v>45613</v>
      </c>
      <c r="J1004" s="316" t="b">
        <f>tblBdays[[#This Row],[Birthday 2024]] &gt;= EOMONTH(tblBdays[[#This Row],[Birthday 2024]],0) - 4</f>
        <v>0</v>
      </c>
      <c r="K1004" s="317" t="b">
        <f>DAY(DATE(YEAR(tblBdays[[#This Row],[Birthday 2024]]),MONTH(tblBdays[[#This Row],[Birthday 2024]]) + 6,DAY(tblBdays[[#This Row],[Birthday 2024]]))) = DAY(tblBdays[[#This Row],[Birthday 2024]])</f>
        <v>1</v>
      </c>
    </row>
    <row r="1005" spans="2:649" ht="23.25" customHeight="1">
      <c r="B1005" s="61" t="s">
        <v>1032</v>
      </c>
      <c r="C1005" s="98">
        <v>37641</v>
      </c>
      <c r="D1005" s="98">
        <f>EDATE(tblBdays[[#This Row],[Birthday]],12 * (2024 - YEAR(tblBdays[[#This Row],[Birthday]])))</f>
        <v>45311</v>
      </c>
      <c r="E1005" s="282" t="b">
        <f>ISNUMBER(tblBdays[[#This Row],[Birthday 2024]])</f>
        <v>1</v>
      </c>
      <c r="F1005" s="98" cm="1">
        <f t="array" ref="F10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05" s="98" t="b">
        <f>tblBdays[[#This Row],[3rdTuesdayInMonth]]=tblBdays[[#This Row],[Birthday 2024]]</f>
        <v>0</v>
      </c>
      <c r="H1005" s="284">
        <f>WEEKDAY(tblBdays[[#This Row],[3rdTuesdayInMonth]],2)</f>
        <v>2</v>
      </c>
      <c r="I1005" s="289">
        <f>LOOKUP(tblBdays[[#This Row],[Birthday 2024]],tblPeriods[Period])</f>
        <v>45305</v>
      </c>
      <c r="J1005" s="316" t="b">
        <f>tblBdays[[#This Row],[Birthday 2024]] &gt;= EOMONTH(tblBdays[[#This Row],[Birthday 2024]],0) - 4</f>
        <v>0</v>
      </c>
      <c r="K1005" s="317" t="b">
        <f>DAY(DATE(YEAR(tblBdays[[#This Row],[Birthday 2024]]),MONTH(tblBdays[[#This Row],[Birthday 2024]]) + 6,DAY(tblBdays[[#This Row],[Birthday 2024]]))) = DAY(tblBdays[[#This Row],[Birthday 2024]])</f>
        <v>1</v>
      </c>
    </row>
    <row r="1006" spans="2:649" ht="23.25" customHeight="1">
      <c r="B1006" s="61" t="s">
        <v>1033</v>
      </c>
      <c r="C1006" s="98">
        <v>38291</v>
      </c>
      <c r="D1006" s="98">
        <f>EDATE(tblBdays[[#This Row],[Birthday]],12 * (2024 - YEAR(tblBdays[[#This Row],[Birthday]])))</f>
        <v>45596</v>
      </c>
      <c r="E1006" s="282" t="b">
        <f>ISNUMBER(tblBdays[[#This Row],[Birthday 2024]])</f>
        <v>1</v>
      </c>
      <c r="F1006" s="98" cm="1">
        <f t="array" ref="F10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06" s="98" t="b">
        <f>tblBdays[[#This Row],[3rdTuesdayInMonth]]=tblBdays[[#This Row],[Birthday 2024]]</f>
        <v>0</v>
      </c>
      <c r="H1006" s="284">
        <f>WEEKDAY(tblBdays[[#This Row],[3rdTuesdayInMonth]],2)</f>
        <v>2</v>
      </c>
      <c r="I1006" s="289">
        <f>LOOKUP(tblBdays[[#This Row],[Birthday 2024]],tblPeriods[Period])</f>
        <v>45592</v>
      </c>
      <c r="J1006" s="316" t="b">
        <f>tblBdays[[#This Row],[Birthday 2024]] &gt;= EOMONTH(tblBdays[[#This Row],[Birthday 2024]],0) - 4</f>
        <v>1</v>
      </c>
      <c r="K1006" s="317" t="b">
        <f>DAY(DATE(YEAR(tblBdays[[#This Row],[Birthday 2024]]),MONTH(tblBdays[[#This Row],[Birthday 2024]]) + 6,DAY(tblBdays[[#This Row],[Birthday 2024]]))) = DAY(tblBdays[[#This Row],[Birthday 2024]])</f>
        <v>0</v>
      </c>
    </row>
    <row r="1007" spans="2:649" ht="23.25" customHeight="1">
      <c r="B1007" s="61" t="s">
        <v>1034</v>
      </c>
      <c r="C1007" s="98">
        <v>37481</v>
      </c>
      <c r="D1007" s="98">
        <f>EDATE(tblBdays[[#This Row],[Birthday]],12 * (2024 - YEAR(tblBdays[[#This Row],[Birthday]])))</f>
        <v>45517</v>
      </c>
      <c r="E1007" s="282" t="b">
        <f>ISNUMBER(tblBdays[[#This Row],[Birthday 2024]])</f>
        <v>1</v>
      </c>
      <c r="F1007" s="98" cm="1">
        <f t="array" ref="F10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07" s="98" t="b">
        <f>tblBdays[[#This Row],[3rdTuesdayInMonth]]=tblBdays[[#This Row],[Birthday 2024]]</f>
        <v>0</v>
      </c>
      <c r="H1007" s="284">
        <f>WEEKDAY(tblBdays[[#This Row],[3rdTuesdayInMonth]],2)</f>
        <v>2</v>
      </c>
      <c r="I1007" s="289">
        <f>LOOKUP(tblBdays[[#This Row],[Birthday 2024]],tblPeriods[Period])</f>
        <v>45515</v>
      </c>
      <c r="J1007" s="316" t="b">
        <f>tblBdays[[#This Row],[Birthday 2024]] &gt;= EOMONTH(tblBdays[[#This Row],[Birthday 2024]],0) - 4</f>
        <v>0</v>
      </c>
      <c r="K1007" s="317" t="b">
        <f>DAY(DATE(YEAR(tblBdays[[#This Row],[Birthday 2024]]),MONTH(tblBdays[[#This Row],[Birthday 2024]]) + 6,DAY(tblBdays[[#This Row],[Birthday 2024]]))) = DAY(tblBdays[[#This Row],[Birthday 2024]])</f>
        <v>1</v>
      </c>
    </row>
    <row r="1008" spans="2:649" ht="23.25" customHeight="1">
      <c r="B1008" s="61" t="s">
        <v>1015</v>
      </c>
      <c r="C1008" s="98">
        <v>37312</v>
      </c>
      <c r="D1008" s="98">
        <f>EDATE(tblBdays[[#This Row],[Birthday]],12 * (2024 - YEAR(tblBdays[[#This Row],[Birthday]])))</f>
        <v>45347</v>
      </c>
      <c r="E1008" s="282" t="b">
        <f>ISNUMBER(tblBdays[[#This Row],[Birthday 2024]])</f>
        <v>1</v>
      </c>
      <c r="F1008" s="98" cm="1">
        <f t="array" ref="F10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008" s="98" t="b">
        <f>tblBdays[[#This Row],[3rdTuesdayInMonth]]=tblBdays[[#This Row],[Birthday 2024]]</f>
        <v>0</v>
      </c>
      <c r="H1008" s="284">
        <f>WEEKDAY(tblBdays[[#This Row],[3rdTuesdayInMonth]],2)</f>
        <v>2</v>
      </c>
      <c r="I1008" s="289">
        <f>LOOKUP(tblBdays[[#This Row],[Birthday 2024]],tblPeriods[Period])</f>
        <v>45347</v>
      </c>
      <c r="J1008" s="316" t="b">
        <f>tblBdays[[#This Row],[Birthday 2024]] &gt;= EOMONTH(tblBdays[[#This Row],[Birthday 2024]],0) - 4</f>
        <v>1</v>
      </c>
      <c r="K1008" s="317" t="b">
        <f>DAY(DATE(YEAR(tblBdays[[#This Row],[Birthday 2024]]),MONTH(tblBdays[[#This Row],[Birthday 2024]]) + 6,DAY(tblBdays[[#This Row],[Birthday 2024]]))) = DAY(tblBdays[[#This Row],[Birthday 2024]])</f>
        <v>1</v>
      </c>
    </row>
    <row r="1009" spans="2:11" ht="23.25" customHeight="1">
      <c r="B1009" s="61" t="s">
        <v>1035</v>
      </c>
      <c r="C1009" s="98">
        <v>38054</v>
      </c>
      <c r="D1009" s="98">
        <f>EDATE(tblBdays[[#This Row],[Birthday]],12 * (2024 - YEAR(tblBdays[[#This Row],[Birthday]])))</f>
        <v>45359</v>
      </c>
      <c r="E1009" s="282" t="b">
        <f>ISNUMBER(tblBdays[[#This Row],[Birthday 2024]])</f>
        <v>1</v>
      </c>
      <c r="F1009" s="98" cm="1">
        <f t="array" ref="F10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09" s="98" t="b">
        <f>tblBdays[[#This Row],[3rdTuesdayInMonth]]=tblBdays[[#This Row],[Birthday 2024]]</f>
        <v>0</v>
      </c>
      <c r="H1009" s="284">
        <f>WEEKDAY(tblBdays[[#This Row],[3rdTuesdayInMonth]],2)</f>
        <v>2</v>
      </c>
      <c r="I1009" s="289">
        <f>LOOKUP(tblBdays[[#This Row],[Birthday 2024]],tblPeriods[Period])</f>
        <v>45354</v>
      </c>
      <c r="J1009" s="316" t="b">
        <f>tblBdays[[#This Row],[Birthday 2024]] &gt;= EOMONTH(tblBdays[[#This Row],[Birthday 2024]],0) - 4</f>
        <v>0</v>
      </c>
      <c r="K1009" s="317" t="b">
        <f>DAY(DATE(YEAR(tblBdays[[#This Row],[Birthday 2024]]),MONTH(tblBdays[[#This Row],[Birthday 2024]]) + 6,DAY(tblBdays[[#This Row],[Birthday 2024]]))) = DAY(tblBdays[[#This Row],[Birthday 2024]])</f>
        <v>1</v>
      </c>
    </row>
    <row r="1010" spans="2:11" ht="23.25" customHeight="1">
      <c r="B1010" s="61" t="s">
        <v>1036</v>
      </c>
      <c r="C1010" s="98">
        <v>38333</v>
      </c>
      <c r="D1010" s="98">
        <f>EDATE(tblBdays[[#This Row],[Birthday]],12 * (2024 - YEAR(tblBdays[[#This Row],[Birthday]])))</f>
        <v>45638</v>
      </c>
      <c r="E1010" s="282" t="b">
        <f>ISNUMBER(tblBdays[[#This Row],[Birthday 2024]])</f>
        <v>1</v>
      </c>
      <c r="F1010" s="98" cm="1">
        <f t="array" ref="F10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10" s="98" t="b">
        <f>tblBdays[[#This Row],[3rdTuesdayInMonth]]=tblBdays[[#This Row],[Birthday 2024]]</f>
        <v>0</v>
      </c>
      <c r="H1010" s="284">
        <f>WEEKDAY(tblBdays[[#This Row],[3rdTuesdayInMonth]],2)</f>
        <v>2</v>
      </c>
      <c r="I1010" s="289">
        <f>LOOKUP(tblBdays[[#This Row],[Birthday 2024]],tblPeriods[Period])</f>
        <v>45634</v>
      </c>
      <c r="J1010" s="316" t="b">
        <f>tblBdays[[#This Row],[Birthday 2024]] &gt;= EOMONTH(tblBdays[[#This Row],[Birthday 2024]],0) - 4</f>
        <v>0</v>
      </c>
      <c r="K1010" s="317" t="b">
        <f>DAY(DATE(YEAR(tblBdays[[#This Row],[Birthday 2024]]),MONTH(tblBdays[[#This Row],[Birthday 2024]]) + 6,DAY(tblBdays[[#This Row],[Birthday 2024]]))) = DAY(tblBdays[[#This Row],[Birthday 2024]])</f>
        <v>1</v>
      </c>
    </row>
    <row r="1011" spans="2:11" ht="23.25" customHeight="1">
      <c r="B1011" s="61" t="s">
        <v>1037</v>
      </c>
      <c r="C1011" s="98">
        <v>37875</v>
      </c>
      <c r="D1011" s="98">
        <f>EDATE(tblBdays[[#This Row],[Birthday]],12 * (2024 - YEAR(tblBdays[[#This Row],[Birthday]])))</f>
        <v>45546</v>
      </c>
      <c r="E1011" s="282" t="b">
        <f>ISNUMBER(tblBdays[[#This Row],[Birthday 2024]])</f>
        <v>1</v>
      </c>
      <c r="F1011" s="98" cm="1">
        <f t="array" ref="F10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11" s="98" t="b">
        <f>tblBdays[[#This Row],[3rdTuesdayInMonth]]=tblBdays[[#This Row],[Birthday 2024]]</f>
        <v>0</v>
      </c>
      <c r="H1011" s="284">
        <f>WEEKDAY(tblBdays[[#This Row],[3rdTuesdayInMonth]],2)</f>
        <v>2</v>
      </c>
      <c r="I1011" s="289">
        <f>LOOKUP(tblBdays[[#This Row],[Birthday 2024]],tblPeriods[Period])</f>
        <v>45543</v>
      </c>
      <c r="J1011" s="316" t="b">
        <f>tblBdays[[#This Row],[Birthday 2024]] &gt;= EOMONTH(tblBdays[[#This Row],[Birthday 2024]],0) - 4</f>
        <v>0</v>
      </c>
      <c r="K1011" s="317" t="b">
        <f>DAY(DATE(YEAR(tblBdays[[#This Row],[Birthday 2024]]),MONTH(tblBdays[[#This Row],[Birthday 2024]]) + 6,DAY(tblBdays[[#This Row],[Birthday 2024]]))) = DAY(tblBdays[[#This Row],[Birthday 2024]])</f>
        <v>1</v>
      </c>
    </row>
    <row r="1012" spans="2:11" ht="23.25" customHeight="1">
      <c r="B1012" s="61" t="s">
        <v>1038</v>
      </c>
      <c r="C1012" s="98">
        <v>37600</v>
      </c>
      <c r="D1012" s="98">
        <f>EDATE(tblBdays[[#This Row],[Birthday]],12 * (2024 - YEAR(tblBdays[[#This Row],[Birthday]])))</f>
        <v>45636</v>
      </c>
      <c r="E1012" s="282" t="b">
        <f>ISNUMBER(tblBdays[[#This Row],[Birthday 2024]])</f>
        <v>1</v>
      </c>
      <c r="F1012" s="98" cm="1">
        <f t="array" ref="F10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12" s="98" t="b">
        <f>tblBdays[[#This Row],[3rdTuesdayInMonth]]=tblBdays[[#This Row],[Birthday 2024]]</f>
        <v>0</v>
      </c>
      <c r="H1012" s="284">
        <f>WEEKDAY(tblBdays[[#This Row],[3rdTuesdayInMonth]],2)</f>
        <v>2</v>
      </c>
      <c r="I1012" s="289">
        <f>LOOKUP(tblBdays[[#This Row],[Birthday 2024]],tblPeriods[Period])</f>
        <v>45634</v>
      </c>
      <c r="J1012" s="316" t="b">
        <f>tblBdays[[#This Row],[Birthday 2024]] &gt;= EOMONTH(tblBdays[[#This Row],[Birthday 2024]],0) - 4</f>
        <v>0</v>
      </c>
      <c r="K1012" s="317" t="b">
        <f>DAY(DATE(YEAR(tblBdays[[#This Row],[Birthday 2024]]),MONTH(tblBdays[[#This Row],[Birthday 2024]]) + 6,DAY(tblBdays[[#This Row],[Birthday 2024]]))) = DAY(tblBdays[[#This Row],[Birthday 2024]])</f>
        <v>1</v>
      </c>
    </row>
    <row r="1013" spans="2:11" ht="23.25" customHeight="1">
      <c r="B1013" s="61" t="s">
        <v>1039</v>
      </c>
      <c r="C1013" s="98">
        <v>39052</v>
      </c>
      <c r="D1013" s="98">
        <f>EDATE(tblBdays[[#This Row],[Birthday]],12 * (2024 - YEAR(tblBdays[[#This Row],[Birthday]])))</f>
        <v>45627</v>
      </c>
      <c r="E1013" s="282" t="b">
        <f>ISNUMBER(tblBdays[[#This Row],[Birthday 2024]])</f>
        <v>1</v>
      </c>
      <c r="F1013" s="98" cm="1">
        <f t="array" ref="F10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13" s="98" t="b">
        <f>tblBdays[[#This Row],[3rdTuesdayInMonth]]=tblBdays[[#This Row],[Birthday 2024]]</f>
        <v>0</v>
      </c>
      <c r="H1013" s="284">
        <f>WEEKDAY(tblBdays[[#This Row],[3rdTuesdayInMonth]],2)</f>
        <v>2</v>
      </c>
      <c r="I1013" s="289">
        <f>LOOKUP(tblBdays[[#This Row],[Birthday 2024]],tblPeriods[Period])</f>
        <v>45627</v>
      </c>
      <c r="J1013" s="316" t="b">
        <f>tblBdays[[#This Row],[Birthday 2024]] &gt;= EOMONTH(tblBdays[[#This Row],[Birthday 2024]],0) - 4</f>
        <v>0</v>
      </c>
      <c r="K1013" s="317" t="b">
        <f>DAY(DATE(YEAR(tblBdays[[#This Row],[Birthday 2024]]),MONTH(tblBdays[[#This Row],[Birthday 2024]]) + 6,DAY(tblBdays[[#This Row],[Birthday 2024]]))) = DAY(tblBdays[[#This Row],[Birthday 2024]])</f>
        <v>1</v>
      </c>
    </row>
    <row r="1014" spans="2:11" ht="23.25" customHeight="1">
      <c r="B1014" s="61" t="s">
        <v>1040</v>
      </c>
      <c r="C1014" s="98">
        <v>37684</v>
      </c>
      <c r="D1014" s="98">
        <f>EDATE(tblBdays[[#This Row],[Birthday]],12 * (2024 - YEAR(tblBdays[[#This Row],[Birthday]])))</f>
        <v>45355</v>
      </c>
      <c r="E1014" s="282" t="b">
        <f>ISNUMBER(tblBdays[[#This Row],[Birthday 2024]])</f>
        <v>1</v>
      </c>
      <c r="F1014" s="98" cm="1">
        <f t="array" ref="F10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14" s="98" t="b">
        <f>tblBdays[[#This Row],[3rdTuesdayInMonth]]=tblBdays[[#This Row],[Birthday 2024]]</f>
        <v>0</v>
      </c>
      <c r="H1014" s="284">
        <f>WEEKDAY(tblBdays[[#This Row],[3rdTuesdayInMonth]],2)</f>
        <v>2</v>
      </c>
      <c r="I1014" s="289">
        <f>LOOKUP(tblBdays[[#This Row],[Birthday 2024]],tblPeriods[Period])</f>
        <v>45354</v>
      </c>
      <c r="J1014" s="316" t="b">
        <f>tblBdays[[#This Row],[Birthday 2024]] &gt;= EOMONTH(tblBdays[[#This Row],[Birthday 2024]],0) - 4</f>
        <v>0</v>
      </c>
      <c r="K1014" s="317" t="b">
        <f>DAY(DATE(YEAR(tblBdays[[#This Row],[Birthday 2024]]),MONTH(tblBdays[[#This Row],[Birthday 2024]]) + 6,DAY(tblBdays[[#This Row],[Birthday 2024]]))) = DAY(tblBdays[[#This Row],[Birthday 2024]])</f>
        <v>1</v>
      </c>
    </row>
    <row r="1015" spans="2:11" ht="23.25" customHeight="1">
      <c r="B1015" s="61" t="s">
        <v>1041</v>
      </c>
      <c r="C1015" s="98">
        <v>37713</v>
      </c>
      <c r="D1015" s="98">
        <f>EDATE(tblBdays[[#This Row],[Birthday]],12 * (2024 - YEAR(tblBdays[[#This Row],[Birthday]])))</f>
        <v>45384</v>
      </c>
      <c r="E1015" s="282" t="b">
        <f>ISNUMBER(tblBdays[[#This Row],[Birthday 2024]])</f>
        <v>1</v>
      </c>
      <c r="F1015" s="98" cm="1">
        <f t="array" ref="F10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15" s="98" t="b">
        <f>tblBdays[[#This Row],[3rdTuesdayInMonth]]=tblBdays[[#This Row],[Birthday 2024]]</f>
        <v>0</v>
      </c>
      <c r="H1015" s="284">
        <f>WEEKDAY(tblBdays[[#This Row],[3rdTuesdayInMonth]],2)</f>
        <v>2</v>
      </c>
      <c r="I1015" s="289">
        <f>LOOKUP(tblBdays[[#This Row],[Birthday 2024]],tblPeriods[Period])</f>
        <v>45382</v>
      </c>
      <c r="J1015" s="316" t="b">
        <f>tblBdays[[#This Row],[Birthday 2024]] &gt;= EOMONTH(tblBdays[[#This Row],[Birthday 2024]],0) - 4</f>
        <v>0</v>
      </c>
      <c r="K1015" s="317" t="b">
        <f>DAY(DATE(YEAR(tblBdays[[#This Row],[Birthday 2024]]),MONTH(tblBdays[[#This Row],[Birthday 2024]]) + 6,DAY(tblBdays[[#This Row],[Birthday 2024]]))) = DAY(tblBdays[[#This Row],[Birthday 2024]])</f>
        <v>1</v>
      </c>
    </row>
    <row r="1016" spans="2:11" ht="23.25" customHeight="1">
      <c r="B1016" s="61" t="s">
        <v>1042</v>
      </c>
      <c r="C1016" s="98">
        <v>37266</v>
      </c>
      <c r="D1016" s="98">
        <f>EDATE(tblBdays[[#This Row],[Birthday]],12 * (2024 - YEAR(tblBdays[[#This Row],[Birthday]])))</f>
        <v>45301</v>
      </c>
      <c r="E1016" s="282" t="b">
        <f>ISNUMBER(tblBdays[[#This Row],[Birthday 2024]])</f>
        <v>1</v>
      </c>
      <c r="F1016" s="98" cm="1">
        <f t="array" ref="F10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16" s="98" t="b">
        <f>tblBdays[[#This Row],[3rdTuesdayInMonth]]=tblBdays[[#This Row],[Birthday 2024]]</f>
        <v>0</v>
      </c>
      <c r="H1016" s="284">
        <f>WEEKDAY(tblBdays[[#This Row],[3rdTuesdayInMonth]],2)</f>
        <v>2</v>
      </c>
      <c r="I1016" s="289">
        <f>LOOKUP(tblBdays[[#This Row],[Birthday 2024]],tblPeriods[Period])</f>
        <v>45298</v>
      </c>
      <c r="J1016" s="316" t="b">
        <f>tblBdays[[#This Row],[Birthday 2024]] &gt;= EOMONTH(tblBdays[[#This Row],[Birthday 2024]],0) - 4</f>
        <v>0</v>
      </c>
      <c r="K1016" s="317" t="b">
        <f>DAY(DATE(YEAR(tblBdays[[#This Row],[Birthday 2024]]),MONTH(tblBdays[[#This Row],[Birthday 2024]]) + 6,DAY(tblBdays[[#This Row],[Birthday 2024]]))) = DAY(tblBdays[[#This Row],[Birthday 2024]])</f>
        <v>1</v>
      </c>
    </row>
    <row r="1017" spans="2:11" ht="23.25" customHeight="1">
      <c r="B1017" s="61" t="s">
        <v>1043</v>
      </c>
      <c r="C1017" s="98">
        <v>37775</v>
      </c>
      <c r="D1017" s="98">
        <f>EDATE(tblBdays[[#This Row],[Birthday]],12 * (2024 - YEAR(tblBdays[[#This Row],[Birthday]])))</f>
        <v>45446</v>
      </c>
      <c r="E1017" s="282" t="b">
        <f>ISNUMBER(tblBdays[[#This Row],[Birthday 2024]])</f>
        <v>1</v>
      </c>
      <c r="F1017" s="98" cm="1">
        <f t="array" ref="F10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17" s="98" t="b">
        <f>tblBdays[[#This Row],[3rdTuesdayInMonth]]=tblBdays[[#This Row],[Birthday 2024]]</f>
        <v>0</v>
      </c>
      <c r="H1017" s="284">
        <f>WEEKDAY(tblBdays[[#This Row],[3rdTuesdayInMonth]],2)</f>
        <v>2</v>
      </c>
      <c r="I1017" s="289">
        <f>LOOKUP(tblBdays[[#This Row],[Birthday 2024]],tblPeriods[Period])</f>
        <v>45445</v>
      </c>
      <c r="J1017" s="316" t="b">
        <f>tblBdays[[#This Row],[Birthday 2024]] &gt;= EOMONTH(tblBdays[[#This Row],[Birthday 2024]],0) - 4</f>
        <v>0</v>
      </c>
      <c r="K1017" s="317" t="b">
        <f>DAY(DATE(YEAR(tblBdays[[#This Row],[Birthday 2024]]),MONTH(tblBdays[[#This Row],[Birthday 2024]]) + 6,DAY(tblBdays[[#This Row],[Birthday 2024]]))) = DAY(tblBdays[[#This Row],[Birthday 2024]])</f>
        <v>1</v>
      </c>
    </row>
    <row r="1018" spans="2:11" ht="23.25" customHeight="1">
      <c r="B1018" s="61" t="s">
        <v>1044</v>
      </c>
      <c r="C1018" s="98">
        <v>35960</v>
      </c>
      <c r="D1018" s="98">
        <f>EDATE(tblBdays[[#This Row],[Birthday]],12 * (2024 - YEAR(tblBdays[[#This Row],[Birthday]])))</f>
        <v>45457</v>
      </c>
      <c r="E1018" s="282" t="b">
        <f>ISNUMBER(tblBdays[[#This Row],[Birthday 2024]])</f>
        <v>1</v>
      </c>
      <c r="F1018" s="98" cm="1">
        <f t="array" ref="F10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18" s="98" t="b">
        <f>tblBdays[[#This Row],[3rdTuesdayInMonth]]=tblBdays[[#This Row],[Birthday 2024]]</f>
        <v>0</v>
      </c>
      <c r="H1018" s="284">
        <f>WEEKDAY(tblBdays[[#This Row],[3rdTuesdayInMonth]],2)</f>
        <v>2</v>
      </c>
      <c r="I1018" s="289">
        <f>LOOKUP(tblBdays[[#This Row],[Birthday 2024]],tblPeriods[Period])</f>
        <v>45452</v>
      </c>
      <c r="J1018" s="316" t="b">
        <f>tblBdays[[#This Row],[Birthday 2024]] &gt;= EOMONTH(tblBdays[[#This Row],[Birthday 2024]],0) - 4</f>
        <v>0</v>
      </c>
      <c r="K1018" s="317" t="b">
        <f>DAY(DATE(YEAR(tblBdays[[#This Row],[Birthday 2024]]),MONTH(tblBdays[[#This Row],[Birthday 2024]]) + 6,DAY(tblBdays[[#This Row],[Birthday 2024]]))) = DAY(tblBdays[[#This Row],[Birthday 2024]])</f>
        <v>1</v>
      </c>
    </row>
    <row r="1019" spans="2:11" ht="23.25" customHeight="1">
      <c r="B1019" s="61" t="s">
        <v>1045</v>
      </c>
      <c r="C1019" s="98">
        <v>37713</v>
      </c>
      <c r="D1019" s="98">
        <f>EDATE(tblBdays[[#This Row],[Birthday]],12 * (2024 - YEAR(tblBdays[[#This Row],[Birthday]])))</f>
        <v>45384</v>
      </c>
      <c r="E1019" s="282" t="b">
        <f>ISNUMBER(tblBdays[[#This Row],[Birthday 2024]])</f>
        <v>1</v>
      </c>
      <c r="F1019" s="98" cm="1">
        <f t="array" ref="F10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19" s="98" t="b">
        <f>tblBdays[[#This Row],[3rdTuesdayInMonth]]=tblBdays[[#This Row],[Birthday 2024]]</f>
        <v>0</v>
      </c>
      <c r="H1019" s="284">
        <f>WEEKDAY(tblBdays[[#This Row],[3rdTuesdayInMonth]],2)</f>
        <v>2</v>
      </c>
      <c r="I1019" s="289">
        <f>LOOKUP(tblBdays[[#This Row],[Birthday 2024]],tblPeriods[Period])</f>
        <v>45382</v>
      </c>
      <c r="J1019" s="316" t="b">
        <f>tblBdays[[#This Row],[Birthday 2024]] &gt;= EOMONTH(tblBdays[[#This Row],[Birthday 2024]],0) - 4</f>
        <v>0</v>
      </c>
      <c r="K1019" s="317" t="b">
        <f>DAY(DATE(YEAR(tblBdays[[#This Row],[Birthday 2024]]),MONTH(tblBdays[[#This Row],[Birthday 2024]]) + 6,DAY(tblBdays[[#This Row],[Birthday 2024]]))) = DAY(tblBdays[[#This Row],[Birthday 2024]])</f>
        <v>1</v>
      </c>
    </row>
    <row r="1020" spans="2:11" ht="23.25" customHeight="1">
      <c r="B1020" s="61" t="s">
        <v>1046</v>
      </c>
      <c r="C1020" s="98">
        <v>38154</v>
      </c>
      <c r="D1020" s="98">
        <f>EDATE(tblBdays[[#This Row],[Birthday]],12 * (2024 - YEAR(tblBdays[[#This Row],[Birthday]])))</f>
        <v>45459</v>
      </c>
      <c r="E1020" s="282" t="b">
        <f>ISNUMBER(tblBdays[[#This Row],[Birthday 2024]])</f>
        <v>1</v>
      </c>
      <c r="F1020" s="98" cm="1">
        <f t="array" ref="F10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20" s="98" t="b">
        <f>tblBdays[[#This Row],[3rdTuesdayInMonth]]=tblBdays[[#This Row],[Birthday 2024]]</f>
        <v>0</v>
      </c>
      <c r="H1020" s="284">
        <f>WEEKDAY(tblBdays[[#This Row],[3rdTuesdayInMonth]],2)</f>
        <v>2</v>
      </c>
      <c r="I1020" s="289">
        <f>LOOKUP(tblBdays[[#This Row],[Birthday 2024]],tblPeriods[Period])</f>
        <v>45459</v>
      </c>
      <c r="J1020" s="316" t="b">
        <f>tblBdays[[#This Row],[Birthday 2024]] &gt;= EOMONTH(tblBdays[[#This Row],[Birthday 2024]],0) - 4</f>
        <v>0</v>
      </c>
      <c r="K1020" s="317" t="b">
        <f>DAY(DATE(YEAR(tblBdays[[#This Row],[Birthday 2024]]),MONTH(tblBdays[[#This Row],[Birthday 2024]]) + 6,DAY(tblBdays[[#This Row],[Birthday 2024]]))) = DAY(tblBdays[[#This Row],[Birthday 2024]])</f>
        <v>1</v>
      </c>
    </row>
    <row r="1021" spans="2:11" ht="23.25" customHeight="1">
      <c r="B1021" s="61" t="s">
        <v>1047</v>
      </c>
      <c r="C1021" s="98">
        <v>37424</v>
      </c>
      <c r="D1021" s="98">
        <f>EDATE(tblBdays[[#This Row],[Birthday]],12 * (2024 - YEAR(tblBdays[[#This Row],[Birthday]])))</f>
        <v>45460</v>
      </c>
      <c r="E1021" s="282" t="b">
        <f>ISNUMBER(tblBdays[[#This Row],[Birthday 2024]])</f>
        <v>1</v>
      </c>
      <c r="F1021" s="98" cm="1">
        <f t="array" ref="F10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21" s="98" t="b">
        <f>tblBdays[[#This Row],[3rdTuesdayInMonth]]=tblBdays[[#This Row],[Birthday 2024]]</f>
        <v>0</v>
      </c>
      <c r="H1021" s="284">
        <f>WEEKDAY(tblBdays[[#This Row],[3rdTuesdayInMonth]],2)</f>
        <v>2</v>
      </c>
      <c r="I1021" s="289">
        <f>LOOKUP(tblBdays[[#This Row],[Birthday 2024]],tblPeriods[Period])</f>
        <v>45459</v>
      </c>
      <c r="J1021" s="316" t="b">
        <f>tblBdays[[#This Row],[Birthday 2024]] &gt;= EOMONTH(tblBdays[[#This Row],[Birthday 2024]],0) - 4</f>
        <v>0</v>
      </c>
      <c r="K1021" s="317" t="b">
        <f>DAY(DATE(YEAR(tblBdays[[#This Row],[Birthday 2024]]),MONTH(tblBdays[[#This Row],[Birthday 2024]]) + 6,DAY(tblBdays[[#This Row],[Birthday 2024]]))) = DAY(tblBdays[[#This Row],[Birthday 2024]])</f>
        <v>1</v>
      </c>
    </row>
    <row r="1022" spans="2:11" ht="23.25" customHeight="1">
      <c r="B1022" s="61" t="s">
        <v>1048</v>
      </c>
      <c r="C1022" s="98">
        <v>37478</v>
      </c>
      <c r="D1022" s="98">
        <f>EDATE(tblBdays[[#This Row],[Birthday]],12 * (2024 - YEAR(tblBdays[[#This Row],[Birthday]])))</f>
        <v>45514</v>
      </c>
      <c r="E1022" s="282" t="b">
        <f>ISNUMBER(tblBdays[[#This Row],[Birthday 2024]])</f>
        <v>1</v>
      </c>
      <c r="F1022" s="98" cm="1">
        <f t="array" ref="F10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22" s="98" t="b">
        <f>tblBdays[[#This Row],[3rdTuesdayInMonth]]=tblBdays[[#This Row],[Birthday 2024]]</f>
        <v>0</v>
      </c>
      <c r="H1022" s="284">
        <f>WEEKDAY(tblBdays[[#This Row],[3rdTuesdayInMonth]],2)</f>
        <v>2</v>
      </c>
      <c r="I1022" s="289">
        <f>LOOKUP(tblBdays[[#This Row],[Birthday 2024]],tblPeriods[Period])</f>
        <v>45508</v>
      </c>
      <c r="J1022" s="316" t="b">
        <f>tblBdays[[#This Row],[Birthday 2024]] &gt;= EOMONTH(tblBdays[[#This Row],[Birthday 2024]],0) - 4</f>
        <v>0</v>
      </c>
      <c r="K1022" s="317" t="b">
        <f>DAY(DATE(YEAR(tblBdays[[#This Row],[Birthday 2024]]),MONTH(tblBdays[[#This Row],[Birthday 2024]]) + 6,DAY(tblBdays[[#This Row],[Birthday 2024]]))) = DAY(tblBdays[[#This Row],[Birthday 2024]])</f>
        <v>1</v>
      </c>
    </row>
    <row r="1023" spans="2:11" ht="23.25" customHeight="1">
      <c r="B1023" s="61" t="s">
        <v>1049</v>
      </c>
      <c r="C1023" s="98">
        <v>37849</v>
      </c>
      <c r="D1023" s="98">
        <f>EDATE(tblBdays[[#This Row],[Birthday]],12 * (2024 - YEAR(tblBdays[[#This Row],[Birthday]])))</f>
        <v>45520</v>
      </c>
      <c r="E1023" s="282" t="b">
        <f>ISNUMBER(tblBdays[[#This Row],[Birthday 2024]])</f>
        <v>1</v>
      </c>
      <c r="F1023" s="98" cm="1">
        <f t="array" ref="F10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23" s="98" t="b">
        <f>tblBdays[[#This Row],[3rdTuesdayInMonth]]=tblBdays[[#This Row],[Birthday 2024]]</f>
        <v>0</v>
      </c>
      <c r="H1023" s="284">
        <f>WEEKDAY(tblBdays[[#This Row],[3rdTuesdayInMonth]],2)</f>
        <v>2</v>
      </c>
      <c r="I1023" s="289">
        <f>LOOKUP(tblBdays[[#This Row],[Birthday 2024]],tblPeriods[Period])</f>
        <v>45515</v>
      </c>
      <c r="J1023" s="316" t="b">
        <f>tblBdays[[#This Row],[Birthday 2024]] &gt;= EOMONTH(tblBdays[[#This Row],[Birthday 2024]],0) - 4</f>
        <v>0</v>
      </c>
      <c r="K1023" s="317" t="b">
        <f>DAY(DATE(YEAR(tblBdays[[#This Row],[Birthday 2024]]),MONTH(tblBdays[[#This Row],[Birthday 2024]]) + 6,DAY(tblBdays[[#This Row],[Birthday 2024]]))) = DAY(tblBdays[[#This Row],[Birthday 2024]])</f>
        <v>1</v>
      </c>
    </row>
    <row r="1024" spans="2:11" ht="23.25" customHeight="1">
      <c r="B1024" s="61" t="s">
        <v>1050</v>
      </c>
      <c r="C1024" s="98">
        <v>37277</v>
      </c>
      <c r="D1024" s="98">
        <f>EDATE(tblBdays[[#This Row],[Birthday]],12 * (2024 - YEAR(tblBdays[[#This Row],[Birthday]])))</f>
        <v>45312</v>
      </c>
      <c r="E1024" s="282" t="b">
        <f>ISNUMBER(tblBdays[[#This Row],[Birthday 2024]])</f>
        <v>1</v>
      </c>
      <c r="F1024" s="98" cm="1">
        <f t="array" ref="F10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24" s="98" t="b">
        <f>tblBdays[[#This Row],[3rdTuesdayInMonth]]=tblBdays[[#This Row],[Birthday 2024]]</f>
        <v>0</v>
      </c>
      <c r="H1024" s="284">
        <f>WEEKDAY(tblBdays[[#This Row],[3rdTuesdayInMonth]],2)</f>
        <v>2</v>
      </c>
      <c r="I1024" s="289">
        <f>LOOKUP(tblBdays[[#This Row],[Birthday 2024]],tblPeriods[Period])</f>
        <v>45312</v>
      </c>
      <c r="J1024" s="316" t="b">
        <f>tblBdays[[#This Row],[Birthday 2024]] &gt;= EOMONTH(tblBdays[[#This Row],[Birthday 2024]],0) - 4</f>
        <v>0</v>
      </c>
      <c r="K1024" s="317" t="b">
        <f>DAY(DATE(YEAR(tblBdays[[#This Row],[Birthday 2024]]),MONTH(tblBdays[[#This Row],[Birthday 2024]]) + 6,DAY(tblBdays[[#This Row],[Birthday 2024]]))) = DAY(tblBdays[[#This Row],[Birthday 2024]])</f>
        <v>1</v>
      </c>
    </row>
    <row r="1025" spans="2:11" ht="23.25" customHeight="1">
      <c r="B1025" s="61" t="s">
        <v>1051</v>
      </c>
      <c r="C1025" s="98">
        <v>37106</v>
      </c>
      <c r="D1025" s="98">
        <f>EDATE(tblBdays[[#This Row],[Birthday]],12 * (2024 - YEAR(tblBdays[[#This Row],[Birthday]])))</f>
        <v>45507</v>
      </c>
      <c r="E1025" s="282" t="b">
        <f>ISNUMBER(tblBdays[[#This Row],[Birthday 2024]])</f>
        <v>1</v>
      </c>
      <c r="F1025" s="98" cm="1">
        <f t="array" ref="F10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25" s="98" t="b">
        <f>tblBdays[[#This Row],[3rdTuesdayInMonth]]=tblBdays[[#This Row],[Birthday 2024]]</f>
        <v>0</v>
      </c>
      <c r="H1025" s="284">
        <f>WEEKDAY(tblBdays[[#This Row],[3rdTuesdayInMonth]],2)</f>
        <v>2</v>
      </c>
      <c r="I1025" s="289">
        <f>LOOKUP(tblBdays[[#This Row],[Birthday 2024]],tblPeriods[Period])</f>
        <v>45501</v>
      </c>
      <c r="J1025" s="316" t="b">
        <f>tblBdays[[#This Row],[Birthday 2024]] &gt;= EOMONTH(tblBdays[[#This Row],[Birthday 2024]],0) - 4</f>
        <v>0</v>
      </c>
      <c r="K1025" s="317" t="b">
        <f>DAY(DATE(YEAR(tblBdays[[#This Row],[Birthday 2024]]),MONTH(tblBdays[[#This Row],[Birthday 2024]]) + 6,DAY(tblBdays[[#This Row],[Birthday 2024]]))) = DAY(tblBdays[[#This Row],[Birthday 2024]])</f>
        <v>1</v>
      </c>
    </row>
    <row r="1026" spans="2:11" ht="23.25" customHeight="1">
      <c r="B1026" s="61" t="s">
        <v>1052</v>
      </c>
      <c r="C1026" s="98">
        <v>37354</v>
      </c>
      <c r="D1026" s="98">
        <f>EDATE(tblBdays[[#This Row],[Birthday]],12 * (2024 - YEAR(tblBdays[[#This Row],[Birthday]])))</f>
        <v>45390</v>
      </c>
      <c r="E1026" s="282" t="b">
        <f>ISNUMBER(tblBdays[[#This Row],[Birthday 2024]])</f>
        <v>1</v>
      </c>
      <c r="F1026" s="98" cm="1">
        <f t="array" ref="F10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26" s="98" t="b">
        <f>tblBdays[[#This Row],[3rdTuesdayInMonth]]=tblBdays[[#This Row],[Birthday 2024]]</f>
        <v>0</v>
      </c>
      <c r="H1026" s="284">
        <f>WEEKDAY(tblBdays[[#This Row],[3rdTuesdayInMonth]],2)</f>
        <v>2</v>
      </c>
      <c r="I1026" s="289">
        <f>LOOKUP(tblBdays[[#This Row],[Birthday 2024]],tblPeriods[Period])</f>
        <v>45389</v>
      </c>
      <c r="J1026" s="316" t="b">
        <f>tblBdays[[#This Row],[Birthday 2024]] &gt;= EOMONTH(tblBdays[[#This Row],[Birthday 2024]],0) - 4</f>
        <v>0</v>
      </c>
      <c r="K1026" s="317" t="b">
        <f>DAY(DATE(YEAR(tblBdays[[#This Row],[Birthday 2024]]),MONTH(tblBdays[[#This Row],[Birthday 2024]]) + 6,DAY(tblBdays[[#This Row],[Birthday 2024]]))) = DAY(tblBdays[[#This Row],[Birthday 2024]])</f>
        <v>1</v>
      </c>
    </row>
    <row r="1027" spans="2:11" ht="23.25" customHeight="1">
      <c r="B1027" s="61" t="s">
        <v>1053</v>
      </c>
      <c r="C1027" s="98">
        <v>37037</v>
      </c>
      <c r="D1027" s="98">
        <f>EDATE(tblBdays[[#This Row],[Birthday]],12 * (2024 - YEAR(tblBdays[[#This Row],[Birthday]])))</f>
        <v>45438</v>
      </c>
      <c r="E1027" s="282" t="b">
        <f>ISNUMBER(tblBdays[[#This Row],[Birthday 2024]])</f>
        <v>1</v>
      </c>
      <c r="F1027" s="98" cm="1">
        <f t="array" ref="F10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27" s="98" t="b">
        <f>tblBdays[[#This Row],[3rdTuesdayInMonth]]=tblBdays[[#This Row],[Birthday 2024]]</f>
        <v>0</v>
      </c>
      <c r="H1027" s="284">
        <f>WEEKDAY(tblBdays[[#This Row],[3rdTuesdayInMonth]],2)</f>
        <v>2</v>
      </c>
      <c r="I1027" s="289">
        <f>LOOKUP(tblBdays[[#This Row],[Birthday 2024]],tblPeriods[Period])</f>
        <v>45438</v>
      </c>
      <c r="J1027" s="316" t="b">
        <f>tblBdays[[#This Row],[Birthday 2024]] &gt;= EOMONTH(tblBdays[[#This Row],[Birthday 2024]],0) - 4</f>
        <v>0</v>
      </c>
      <c r="K1027" s="317" t="b">
        <f>DAY(DATE(YEAR(tblBdays[[#This Row],[Birthday 2024]]),MONTH(tblBdays[[#This Row],[Birthday 2024]]) + 6,DAY(tblBdays[[#This Row],[Birthday 2024]]))) = DAY(tblBdays[[#This Row],[Birthday 2024]])</f>
        <v>1</v>
      </c>
    </row>
    <row r="1028" spans="2:11" ht="23.25" customHeight="1">
      <c r="B1028" s="61" t="s">
        <v>1054</v>
      </c>
      <c r="C1028" s="98">
        <v>37218</v>
      </c>
      <c r="D1028" s="98">
        <f>EDATE(tblBdays[[#This Row],[Birthday]],12 * (2024 - YEAR(tblBdays[[#This Row],[Birthday]])))</f>
        <v>45619</v>
      </c>
      <c r="E1028" s="282" t="b">
        <f>ISNUMBER(tblBdays[[#This Row],[Birthday 2024]])</f>
        <v>1</v>
      </c>
      <c r="F1028" s="98" cm="1">
        <f t="array" ref="F10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028" s="98" t="b">
        <f>tblBdays[[#This Row],[3rdTuesdayInMonth]]=tblBdays[[#This Row],[Birthday 2024]]</f>
        <v>0</v>
      </c>
      <c r="H1028" s="284">
        <f>WEEKDAY(tblBdays[[#This Row],[3rdTuesdayInMonth]],2)</f>
        <v>2</v>
      </c>
      <c r="I1028" s="289">
        <f>LOOKUP(tblBdays[[#This Row],[Birthday 2024]],tblPeriods[Period])</f>
        <v>45613</v>
      </c>
      <c r="J1028" s="316" t="b">
        <f>tblBdays[[#This Row],[Birthday 2024]] &gt;= EOMONTH(tblBdays[[#This Row],[Birthday 2024]],0) - 4</f>
        <v>0</v>
      </c>
      <c r="K1028" s="317" t="b">
        <f>DAY(DATE(YEAR(tblBdays[[#This Row],[Birthday 2024]]),MONTH(tblBdays[[#This Row],[Birthday 2024]]) + 6,DAY(tblBdays[[#This Row],[Birthday 2024]]))) = DAY(tblBdays[[#This Row],[Birthday 2024]])</f>
        <v>1</v>
      </c>
    </row>
    <row r="1029" spans="2:11" ht="23.25" customHeight="1">
      <c r="B1029" s="61" t="s">
        <v>1055</v>
      </c>
      <c r="C1029" s="98">
        <v>37135</v>
      </c>
      <c r="D1029" s="98">
        <f>EDATE(tblBdays[[#This Row],[Birthday]],12 * (2024 - YEAR(tblBdays[[#This Row],[Birthday]])))</f>
        <v>45536</v>
      </c>
      <c r="E1029" s="282" t="b">
        <f>ISNUMBER(tblBdays[[#This Row],[Birthday 2024]])</f>
        <v>1</v>
      </c>
      <c r="F1029" s="98" cm="1">
        <f t="array" ref="F10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29" s="98" t="b">
        <f>tblBdays[[#This Row],[3rdTuesdayInMonth]]=tblBdays[[#This Row],[Birthday 2024]]</f>
        <v>0</v>
      </c>
      <c r="H1029" s="284">
        <f>WEEKDAY(tblBdays[[#This Row],[3rdTuesdayInMonth]],2)</f>
        <v>2</v>
      </c>
      <c r="I1029" s="289">
        <f>LOOKUP(tblBdays[[#This Row],[Birthday 2024]],tblPeriods[Period])</f>
        <v>45536</v>
      </c>
      <c r="J1029" s="316" t="b">
        <f>tblBdays[[#This Row],[Birthday 2024]] &gt;= EOMONTH(tblBdays[[#This Row],[Birthday 2024]],0) - 4</f>
        <v>0</v>
      </c>
      <c r="K1029" s="317" t="b">
        <f>DAY(DATE(YEAR(tblBdays[[#This Row],[Birthday 2024]]),MONTH(tblBdays[[#This Row],[Birthday 2024]]) + 6,DAY(tblBdays[[#This Row],[Birthday 2024]]))) = DAY(tblBdays[[#This Row],[Birthday 2024]])</f>
        <v>1</v>
      </c>
    </row>
    <row r="1030" spans="2:11" ht="23.25" customHeight="1">
      <c r="B1030" s="61" t="s">
        <v>1056</v>
      </c>
      <c r="C1030" s="98">
        <v>37974</v>
      </c>
      <c r="D1030" s="98">
        <f>EDATE(tblBdays[[#This Row],[Birthday]],12 * (2024 - YEAR(tblBdays[[#This Row],[Birthday]])))</f>
        <v>45645</v>
      </c>
      <c r="E1030" s="282" t="b">
        <f>ISNUMBER(tblBdays[[#This Row],[Birthday 2024]])</f>
        <v>1</v>
      </c>
      <c r="F1030" s="98" cm="1">
        <f t="array" ref="F10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30" s="98" t="b">
        <f>tblBdays[[#This Row],[3rdTuesdayInMonth]]=tblBdays[[#This Row],[Birthday 2024]]</f>
        <v>0</v>
      </c>
      <c r="H1030" s="284">
        <f>WEEKDAY(tblBdays[[#This Row],[3rdTuesdayInMonth]],2)</f>
        <v>2</v>
      </c>
      <c r="I1030" s="289">
        <f>LOOKUP(tblBdays[[#This Row],[Birthday 2024]],tblPeriods[Period])</f>
        <v>45641</v>
      </c>
      <c r="J1030" s="316" t="b">
        <f>tblBdays[[#This Row],[Birthday 2024]] &gt;= EOMONTH(tblBdays[[#This Row],[Birthday 2024]],0) - 4</f>
        <v>0</v>
      </c>
      <c r="K1030" s="317" t="b">
        <f>DAY(DATE(YEAR(tblBdays[[#This Row],[Birthday 2024]]),MONTH(tblBdays[[#This Row],[Birthday 2024]]) + 6,DAY(tblBdays[[#This Row],[Birthday 2024]]))) = DAY(tblBdays[[#This Row],[Birthday 2024]])</f>
        <v>1</v>
      </c>
    </row>
    <row r="1031" spans="2:11" ht="23.25" customHeight="1">
      <c r="B1031" s="61" t="s">
        <v>1057</v>
      </c>
      <c r="C1031" s="98">
        <v>37901</v>
      </c>
      <c r="D1031" s="98">
        <f>EDATE(tblBdays[[#This Row],[Birthday]],12 * (2024 - YEAR(tblBdays[[#This Row],[Birthday]])))</f>
        <v>45572</v>
      </c>
      <c r="E1031" s="282" t="b">
        <f>ISNUMBER(tblBdays[[#This Row],[Birthday 2024]])</f>
        <v>1</v>
      </c>
      <c r="F1031" s="98" cm="1">
        <f t="array" ref="F10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31" s="98" t="b">
        <f>tblBdays[[#This Row],[3rdTuesdayInMonth]]=tblBdays[[#This Row],[Birthday 2024]]</f>
        <v>0</v>
      </c>
      <c r="H1031" s="284">
        <f>WEEKDAY(tblBdays[[#This Row],[3rdTuesdayInMonth]],2)</f>
        <v>2</v>
      </c>
      <c r="I1031" s="289">
        <f>LOOKUP(tblBdays[[#This Row],[Birthday 2024]],tblPeriods[Period])</f>
        <v>45571</v>
      </c>
      <c r="J1031" s="316" t="b">
        <f>tblBdays[[#This Row],[Birthday 2024]] &gt;= EOMONTH(tblBdays[[#This Row],[Birthday 2024]],0) - 4</f>
        <v>0</v>
      </c>
      <c r="K1031" s="317" t="b">
        <f>DAY(DATE(YEAR(tblBdays[[#This Row],[Birthday 2024]]),MONTH(tblBdays[[#This Row],[Birthday 2024]]) + 6,DAY(tblBdays[[#This Row],[Birthday 2024]]))) = DAY(tblBdays[[#This Row],[Birthday 2024]])</f>
        <v>1</v>
      </c>
    </row>
    <row r="1032" spans="2:11" ht="23.25" customHeight="1">
      <c r="B1032" s="61" t="s">
        <v>1058</v>
      </c>
      <c r="C1032" s="98">
        <v>38007</v>
      </c>
      <c r="D1032" s="98">
        <f>EDATE(tblBdays[[#This Row],[Birthday]],12 * (2024 - YEAR(tblBdays[[#This Row],[Birthday]])))</f>
        <v>45312</v>
      </c>
      <c r="E1032" s="282" t="b">
        <f>ISNUMBER(tblBdays[[#This Row],[Birthday 2024]])</f>
        <v>1</v>
      </c>
      <c r="F1032" s="98" cm="1">
        <f t="array" ref="F10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32" s="98" t="b">
        <f>tblBdays[[#This Row],[3rdTuesdayInMonth]]=tblBdays[[#This Row],[Birthday 2024]]</f>
        <v>0</v>
      </c>
      <c r="H1032" s="284">
        <f>WEEKDAY(tblBdays[[#This Row],[3rdTuesdayInMonth]],2)</f>
        <v>2</v>
      </c>
      <c r="I1032" s="289">
        <f>LOOKUP(tblBdays[[#This Row],[Birthday 2024]],tblPeriods[Period])</f>
        <v>45312</v>
      </c>
      <c r="J1032" s="316" t="b">
        <f>tblBdays[[#This Row],[Birthday 2024]] &gt;= EOMONTH(tblBdays[[#This Row],[Birthday 2024]],0) - 4</f>
        <v>0</v>
      </c>
      <c r="K1032" s="317" t="b">
        <f>DAY(DATE(YEAR(tblBdays[[#This Row],[Birthday 2024]]),MONTH(tblBdays[[#This Row],[Birthday 2024]]) + 6,DAY(tblBdays[[#This Row],[Birthday 2024]]))) = DAY(tblBdays[[#This Row],[Birthday 2024]])</f>
        <v>1</v>
      </c>
    </row>
    <row r="1033" spans="2:11" ht="23.25" customHeight="1">
      <c r="B1033" s="61" t="s">
        <v>1059</v>
      </c>
      <c r="C1033" s="98">
        <v>38166</v>
      </c>
      <c r="D1033" s="98">
        <f>EDATE(tblBdays[[#This Row],[Birthday]],12 * (2024 - YEAR(tblBdays[[#This Row],[Birthday]])))</f>
        <v>45471</v>
      </c>
      <c r="E1033" s="282" t="b">
        <f>ISNUMBER(tblBdays[[#This Row],[Birthday 2024]])</f>
        <v>1</v>
      </c>
      <c r="F1033" s="98" cm="1">
        <f t="array" ref="F10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33" s="98" t="b">
        <f>tblBdays[[#This Row],[3rdTuesdayInMonth]]=tblBdays[[#This Row],[Birthday 2024]]</f>
        <v>0</v>
      </c>
      <c r="H1033" s="284">
        <f>WEEKDAY(tblBdays[[#This Row],[3rdTuesdayInMonth]],2)</f>
        <v>2</v>
      </c>
      <c r="I1033" s="289">
        <f>LOOKUP(tblBdays[[#This Row],[Birthday 2024]],tblPeriods[Period])</f>
        <v>45466</v>
      </c>
      <c r="J1033" s="316" t="b">
        <f>tblBdays[[#This Row],[Birthday 2024]] &gt;= EOMONTH(tblBdays[[#This Row],[Birthday 2024]],0) - 4</f>
        <v>1</v>
      </c>
      <c r="K1033" s="317" t="b">
        <f>DAY(DATE(YEAR(tblBdays[[#This Row],[Birthday 2024]]),MONTH(tblBdays[[#This Row],[Birthday 2024]]) + 6,DAY(tblBdays[[#This Row],[Birthday 2024]]))) = DAY(tblBdays[[#This Row],[Birthday 2024]])</f>
        <v>1</v>
      </c>
    </row>
    <row r="1034" spans="2:11" ht="23.25" customHeight="1">
      <c r="B1034" s="61" t="s">
        <v>1060</v>
      </c>
      <c r="C1034" s="98">
        <v>37570</v>
      </c>
      <c r="D1034" s="98">
        <f>EDATE(tblBdays[[#This Row],[Birthday]],12 * (2024 - YEAR(tblBdays[[#This Row],[Birthday]])))</f>
        <v>45606</v>
      </c>
      <c r="E1034" s="282" t="b">
        <f>ISNUMBER(tblBdays[[#This Row],[Birthday 2024]])</f>
        <v>1</v>
      </c>
      <c r="F1034" s="98" cm="1">
        <f t="array" ref="F10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034" s="98" t="b">
        <f>tblBdays[[#This Row],[3rdTuesdayInMonth]]=tblBdays[[#This Row],[Birthday 2024]]</f>
        <v>0</v>
      </c>
      <c r="H1034" s="284">
        <f>WEEKDAY(tblBdays[[#This Row],[3rdTuesdayInMonth]],2)</f>
        <v>2</v>
      </c>
      <c r="I1034" s="289">
        <f>LOOKUP(tblBdays[[#This Row],[Birthday 2024]],tblPeriods[Period])</f>
        <v>45606</v>
      </c>
      <c r="J1034" s="316" t="b">
        <f>tblBdays[[#This Row],[Birthday 2024]] &gt;= EOMONTH(tblBdays[[#This Row],[Birthday 2024]],0) - 4</f>
        <v>0</v>
      </c>
      <c r="K1034" s="317" t="b">
        <f>DAY(DATE(YEAR(tblBdays[[#This Row],[Birthday 2024]]),MONTH(tblBdays[[#This Row],[Birthday 2024]]) + 6,DAY(tblBdays[[#This Row],[Birthday 2024]]))) = DAY(tblBdays[[#This Row],[Birthday 2024]])</f>
        <v>1</v>
      </c>
    </row>
    <row r="1035" spans="2:11" ht="23.25" customHeight="1">
      <c r="B1035" s="61" t="s">
        <v>1061</v>
      </c>
      <c r="C1035" s="98">
        <v>37115</v>
      </c>
      <c r="D1035" s="98">
        <f>EDATE(tblBdays[[#This Row],[Birthday]],12 * (2024 - YEAR(tblBdays[[#This Row],[Birthday]])))</f>
        <v>45516</v>
      </c>
      <c r="E1035" s="282" t="b">
        <f>ISNUMBER(tblBdays[[#This Row],[Birthday 2024]])</f>
        <v>1</v>
      </c>
      <c r="F1035" s="98" cm="1">
        <f t="array" ref="F10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35" s="98" t="b">
        <f>tblBdays[[#This Row],[3rdTuesdayInMonth]]=tblBdays[[#This Row],[Birthday 2024]]</f>
        <v>0</v>
      </c>
      <c r="H1035" s="284">
        <f>WEEKDAY(tblBdays[[#This Row],[3rdTuesdayInMonth]],2)</f>
        <v>2</v>
      </c>
      <c r="I1035" s="289">
        <f>LOOKUP(tblBdays[[#This Row],[Birthday 2024]],tblPeriods[Period])</f>
        <v>45515</v>
      </c>
      <c r="J1035" s="316" t="b">
        <f>tblBdays[[#This Row],[Birthday 2024]] &gt;= EOMONTH(tblBdays[[#This Row],[Birthday 2024]],0) - 4</f>
        <v>0</v>
      </c>
      <c r="K1035" s="317" t="b">
        <f>DAY(DATE(YEAR(tblBdays[[#This Row],[Birthday 2024]]),MONTH(tblBdays[[#This Row],[Birthday 2024]]) + 6,DAY(tblBdays[[#This Row],[Birthday 2024]]))) = DAY(tblBdays[[#This Row],[Birthday 2024]])</f>
        <v>1</v>
      </c>
    </row>
    <row r="1036" spans="2:11" ht="23.25" customHeight="1">
      <c r="B1036" s="61" t="s">
        <v>1062</v>
      </c>
      <c r="C1036" s="98">
        <v>37553</v>
      </c>
      <c r="D1036" s="98">
        <f>EDATE(tblBdays[[#This Row],[Birthday]],12 * (2024 - YEAR(tblBdays[[#This Row],[Birthday]])))</f>
        <v>45589</v>
      </c>
      <c r="E1036" s="282" t="b">
        <f>ISNUMBER(tblBdays[[#This Row],[Birthday 2024]])</f>
        <v>1</v>
      </c>
      <c r="F1036" s="98" cm="1">
        <f t="array" ref="F10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36" s="98" t="b">
        <f>tblBdays[[#This Row],[3rdTuesdayInMonth]]=tblBdays[[#This Row],[Birthday 2024]]</f>
        <v>0</v>
      </c>
      <c r="H1036" s="284">
        <f>WEEKDAY(tblBdays[[#This Row],[3rdTuesdayInMonth]],2)</f>
        <v>2</v>
      </c>
      <c r="I1036" s="289">
        <f>LOOKUP(tblBdays[[#This Row],[Birthday 2024]],tblPeriods[Period])</f>
        <v>45585</v>
      </c>
      <c r="J1036" s="316" t="b">
        <f>tblBdays[[#This Row],[Birthday 2024]] &gt;= EOMONTH(tblBdays[[#This Row],[Birthday 2024]],0) - 4</f>
        <v>0</v>
      </c>
      <c r="K1036" s="317" t="b">
        <f>DAY(DATE(YEAR(tblBdays[[#This Row],[Birthday 2024]]),MONTH(tblBdays[[#This Row],[Birthday 2024]]) + 6,DAY(tblBdays[[#This Row],[Birthday 2024]]))) = DAY(tblBdays[[#This Row],[Birthday 2024]])</f>
        <v>1</v>
      </c>
    </row>
    <row r="1037" spans="2:11" ht="23.25" customHeight="1">
      <c r="B1037" s="61" t="s">
        <v>1063</v>
      </c>
      <c r="C1037" s="98">
        <v>37324</v>
      </c>
      <c r="D1037" s="98">
        <f>EDATE(tblBdays[[#This Row],[Birthday]],12 * (2024 - YEAR(tblBdays[[#This Row],[Birthday]])))</f>
        <v>45360</v>
      </c>
      <c r="E1037" s="282" t="b">
        <f>ISNUMBER(tblBdays[[#This Row],[Birthday 2024]])</f>
        <v>1</v>
      </c>
      <c r="F1037" s="98" cm="1">
        <f t="array" ref="F10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37" s="98" t="b">
        <f>tblBdays[[#This Row],[3rdTuesdayInMonth]]=tblBdays[[#This Row],[Birthday 2024]]</f>
        <v>0</v>
      </c>
      <c r="H1037" s="284">
        <f>WEEKDAY(tblBdays[[#This Row],[3rdTuesdayInMonth]],2)</f>
        <v>2</v>
      </c>
      <c r="I1037" s="289">
        <f>LOOKUP(tblBdays[[#This Row],[Birthday 2024]],tblPeriods[Period])</f>
        <v>45354</v>
      </c>
      <c r="J1037" s="316" t="b">
        <f>tblBdays[[#This Row],[Birthday 2024]] &gt;= EOMONTH(tblBdays[[#This Row],[Birthday 2024]],0) - 4</f>
        <v>0</v>
      </c>
      <c r="K1037" s="317" t="b">
        <f>DAY(DATE(YEAR(tblBdays[[#This Row],[Birthday 2024]]),MONTH(tblBdays[[#This Row],[Birthday 2024]]) + 6,DAY(tblBdays[[#This Row],[Birthday 2024]]))) = DAY(tblBdays[[#This Row],[Birthday 2024]])</f>
        <v>1</v>
      </c>
    </row>
    <row r="1038" spans="2:11" ht="23.25" customHeight="1">
      <c r="B1038" s="61" t="s">
        <v>1064</v>
      </c>
      <c r="C1038" s="98">
        <v>37067</v>
      </c>
      <c r="D1038" s="98">
        <f>EDATE(tblBdays[[#This Row],[Birthday]],12 * (2024 - YEAR(tblBdays[[#This Row],[Birthday]])))</f>
        <v>45468</v>
      </c>
      <c r="E1038" s="282" t="b">
        <f>ISNUMBER(tblBdays[[#This Row],[Birthday 2024]])</f>
        <v>1</v>
      </c>
      <c r="F1038" s="98" cm="1">
        <f t="array" ref="F10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38" s="98" t="b">
        <f>tblBdays[[#This Row],[3rdTuesdayInMonth]]=tblBdays[[#This Row],[Birthday 2024]]</f>
        <v>0</v>
      </c>
      <c r="H1038" s="284">
        <f>WEEKDAY(tblBdays[[#This Row],[3rdTuesdayInMonth]],2)</f>
        <v>2</v>
      </c>
      <c r="I1038" s="289">
        <f>LOOKUP(tblBdays[[#This Row],[Birthday 2024]],tblPeriods[Period])</f>
        <v>45466</v>
      </c>
      <c r="J1038" s="316" t="b">
        <f>tblBdays[[#This Row],[Birthday 2024]] &gt;= EOMONTH(tblBdays[[#This Row],[Birthday 2024]],0) - 4</f>
        <v>0</v>
      </c>
      <c r="K1038" s="317" t="b">
        <f>DAY(DATE(YEAR(tblBdays[[#This Row],[Birthday 2024]]),MONTH(tblBdays[[#This Row],[Birthday 2024]]) + 6,DAY(tblBdays[[#This Row],[Birthday 2024]]))) = DAY(tblBdays[[#This Row],[Birthday 2024]])</f>
        <v>1</v>
      </c>
    </row>
    <row r="1039" spans="2:11" ht="23.25" customHeight="1">
      <c r="B1039" s="61" t="s">
        <v>957</v>
      </c>
      <c r="C1039" s="98">
        <v>38024</v>
      </c>
      <c r="D1039" s="98">
        <f>EDATE(tblBdays[[#This Row],[Birthday]],12 * (2024 - YEAR(tblBdays[[#This Row],[Birthday]])))</f>
        <v>45329</v>
      </c>
      <c r="E1039" s="282" t="b">
        <f>ISNUMBER(tblBdays[[#This Row],[Birthday 2024]])</f>
        <v>1</v>
      </c>
      <c r="F1039" s="98" cm="1">
        <f t="array" ref="F10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039" s="98" t="b">
        <f>tblBdays[[#This Row],[3rdTuesdayInMonth]]=tblBdays[[#This Row],[Birthday 2024]]</f>
        <v>0</v>
      </c>
      <c r="H1039" s="284">
        <f>WEEKDAY(tblBdays[[#This Row],[3rdTuesdayInMonth]],2)</f>
        <v>2</v>
      </c>
      <c r="I1039" s="289">
        <f>LOOKUP(tblBdays[[#This Row],[Birthday 2024]],tblPeriods[Period])</f>
        <v>45326</v>
      </c>
      <c r="J1039" s="316" t="b">
        <f>tblBdays[[#This Row],[Birthday 2024]] &gt;= EOMONTH(tblBdays[[#This Row],[Birthday 2024]],0) - 4</f>
        <v>0</v>
      </c>
      <c r="K1039" s="317" t="b">
        <f>DAY(DATE(YEAR(tblBdays[[#This Row],[Birthday 2024]]),MONTH(tblBdays[[#This Row],[Birthday 2024]]) + 6,DAY(tblBdays[[#This Row],[Birthday 2024]]))) = DAY(tblBdays[[#This Row],[Birthday 2024]])</f>
        <v>1</v>
      </c>
    </row>
    <row r="1040" spans="2:11" ht="23.25" customHeight="1">
      <c r="B1040" s="61" t="s">
        <v>1065</v>
      </c>
      <c r="C1040" s="98">
        <v>37698</v>
      </c>
      <c r="D1040" s="98">
        <f>EDATE(tblBdays[[#This Row],[Birthday]],12 * (2024 - YEAR(tblBdays[[#This Row],[Birthday]])))</f>
        <v>45369</v>
      </c>
      <c r="E1040" s="282" t="b">
        <f>ISNUMBER(tblBdays[[#This Row],[Birthday 2024]])</f>
        <v>1</v>
      </c>
      <c r="F1040" s="98" cm="1">
        <f t="array" ref="F10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40" s="98" t="b">
        <f>tblBdays[[#This Row],[3rdTuesdayInMonth]]=tblBdays[[#This Row],[Birthday 2024]]</f>
        <v>0</v>
      </c>
      <c r="H1040" s="284">
        <f>WEEKDAY(tblBdays[[#This Row],[3rdTuesdayInMonth]],2)</f>
        <v>2</v>
      </c>
      <c r="I1040" s="289">
        <f>LOOKUP(tblBdays[[#This Row],[Birthday 2024]],tblPeriods[Period])</f>
        <v>45368</v>
      </c>
      <c r="J1040" s="316" t="b">
        <f>tblBdays[[#This Row],[Birthday 2024]] &gt;= EOMONTH(tblBdays[[#This Row],[Birthday 2024]],0) - 4</f>
        <v>0</v>
      </c>
      <c r="K1040" s="317" t="b">
        <f>DAY(DATE(YEAR(tblBdays[[#This Row],[Birthday 2024]]),MONTH(tblBdays[[#This Row],[Birthday 2024]]) + 6,DAY(tblBdays[[#This Row],[Birthday 2024]]))) = DAY(tblBdays[[#This Row],[Birthday 2024]])</f>
        <v>1</v>
      </c>
    </row>
    <row r="1041" spans="2:11" ht="23.25" customHeight="1">
      <c r="B1041" s="61" t="s">
        <v>1066</v>
      </c>
      <c r="C1041" s="98">
        <v>37840</v>
      </c>
      <c r="D1041" s="98">
        <f>EDATE(tblBdays[[#This Row],[Birthday]],12 * (2024 - YEAR(tblBdays[[#This Row],[Birthday]])))</f>
        <v>45511</v>
      </c>
      <c r="E1041" s="282" t="b">
        <f>ISNUMBER(tblBdays[[#This Row],[Birthday 2024]])</f>
        <v>1</v>
      </c>
      <c r="F1041" s="98" cm="1">
        <f t="array" ref="F10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41" s="98" t="b">
        <f>tblBdays[[#This Row],[3rdTuesdayInMonth]]=tblBdays[[#This Row],[Birthday 2024]]</f>
        <v>0</v>
      </c>
      <c r="H1041" s="284">
        <f>WEEKDAY(tblBdays[[#This Row],[3rdTuesdayInMonth]],2)</f>
        <v>2</v>
      </c>
      <c r="I1041" s="289">
        <f>LOOKUP(tblBdays[[#This Row],[Birthday 2024]],tblPeriods[Period])</f>
        <v>45508</v>
      </c>
      <c r="J1041" s="316" t="b">
        <f>tblBdays[[#This Row],[Birthday 2024]] &gt;= EOMONTH(tblBdays[[#This Row],[Birthday 2024]],0) - 4</f>
        <v>0</v>
      </c>
      <c r="K1041" s="317" t="b">
        <f>DAY(DATE(YEAR(tblBdays[[#This Row],[Birthday 2024]]),MONTH(tblBdays[[#This Row],[Birthday 2024]]) + 6,DAY(tblBdays[[#This Row],[Birthday 2024]]))) = DAY(tblBdays[[#This Row],[Birthday 2024]])</f>
        <v>1</v>
      </c>
    </row>
    <row r="1042" spans="2:11" ht="23.25" customHeight="1">
      <c r="B1042" s="61" t="s">
        <v>1067</v>
      </c>
      <c r="C1042" s="98">
        <v>38001</v>
      </c>
      <c r="D1042" s="98">
        <f>EDATE(tblBdays[[#This Row],[Birthday]],12 * (2024 - YEAR(tblBdays[[#This Row],[Birthday]])))</f>
        <v>45306</v>
      </c>
      <c r="E1042" s="282" t="b">
        <f>ISNUMBER(tblBdays[[#This Row],[Birthday 2024]])</f>
        <v>1</v>
      </c>
      <c r="F1042" s="98" cm="1">
        <f t="array" ref="F10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42" s="98" t="b">
        <f>tblBdays[[#This Row],[3rdTuesdayInMonth]]=tblBdays[[#This Row],[Birthday 2024]]</f>
        <v>0</v>
      </c>
      <c r="H1042" s="284">
        <f>WEEKDAY(tblBdays[[#This Row],[3rdTuesdayInMonth]],2)</f>
        <v>2</v>
      </c>
      <c r="I1042" s="289">
        <f>LOOKUP(tblBdays[[#This Row],[Birthday 2024]],tblPeriods[Period])</f>
        <v>45305</v>
      </c>
      <c r="J1042" s="316" t="b">
        <f>tblBdays[[#This Row],[Birthday 2024]] &gt;= EOMONTH(tblBdays[[#This Row],[Birthday 2024]],0) - 4</f>
        <v>0</v>
      </c>
      <c r="K1042" s="317" t="b">
        <f>DAY(DATE(YEAR(tblBdays[[#This Row],[Birthday 2024]]),MONTH(tblBdays[[#This Row],[Birthday 2024]]) + 6,DAY(tblBdays[[#This Row],[Birthday 2024]]))) = DAY(tblBdays[[#This Row],[Birthday 2024]])</f>
        <v>1</v>
      </c>
    </row>
    <row r="1043" spans="2:11" ht="23.25" customHeight="1">
      <c r="B1043" s="61" t="s">
        <v>1068</v>
      </c>
      <c r="C1043" s="98">
        <v>37347</v>
      </c>
      <c r="D1043" s="98">
        <f>EDATE(tblBdays[[#This Row],[Birthday]],12 * (2024 - YEAR(tblBdays[[#This Row],[Birthday]])))</f>
        <v>45383</v>
      </c>
      <c r="E1043" s="282" t="b">
        <f>ISNUMBER(tblBdays[[#This Row],[Birthday 2024]])</f>
        <v>1</v>
      </c>
      <c r="F1043" s="98" cm="1">
        <f t="array" ref="F10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43" s="98" t="b">
        <f>tblBdays[[#This Row],[3rdTuesdayInMonth]]=tblBdays[[#This Row],[Birthday 2024]]</f>
        <v>0</v>
      </c>
      <c r="H1043" s="284">
        <f>WEEKDAY(tblBdays[[#This Row],[3rdTuesdayInMonth]],2)</f>
        <v>2</v>
      </c>
      <c r="I1043" s="289">
        <f>LOOKUP(tblBdays[[#This Row],[Birthday 2024]],tblPeriods[Period])</f>
        <v>45382</v>
      </c>
      <c r="J1043" s="316" t="b">
        <f>tblBdays[[#This Row],[Birthday 2024]] &gt;= EOMONTH(tblBdays[[#This Row],[Birthday 2024]],0) - 4</f>
        <v>0</v>
      </c>
      <c r="K1043" s="317" t="b">
        <f>DAY(DATE(YEAR(tblBdays[[#This Row],[Birthday 2024]]),MONTH(tblBdays[[#This Row],[Birthday 2024]]) + 6,DAY(tblBdays[[#This Row],[Birthday 2024]]))) = DAY(tblBdays[[#This Row],[Birthday 2024]])</f>
        <v>1</v>
      </c>
    </row>
    <row r="1044" spans="2:11" ht="23.25" customHeight="1">
      <c r="B1044" s="61" t="s">
        <v>1069</v>
      </c>
      <c r="C1044" s="98">
        <v>37501</v>
      </c>
      <c r="D1044" s="98">
        <f>EDATE(tblBdays[[#This Row],[Birthday]],12 * (2024 - YEAR(tblBdays[[#This Row],[Birthday]])))</f>
        <v>45537</v>
      </c>
      <c r="E1044" s="282" t="b">
        <f>ISNUMBER(tblBdays[[#This Row],[Birthday 2024]])</f>
        <v>1</v>
      </c>
      <c r="F1044" s="98" cm="1">
        <f t="array" ref="F10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44" s="98" t="b">
        <f>tblBdays[[#This Row],[3rdTuesdayInMonth]]=tblBdays[[#This Row],[Birthday 2024]]</f>
        <v>0</v>
      </c>
      <c r="H1044" s="284">
        <f>WEEKDAY(tblBdays[[#This Row],[3rdTuesdayInMonth]],2)</f>
        <v>2</v>
      </c>
      <c r="I1044" s="289">
        <f>LOOKUP(tblBdays[[#This Row],[Birthday 2024]],tblPeriods[Period])</f>
        <v>45536</v>
      </c>
      <c r="J1044" s="316" t="b">
        <f>tblBdays[[#This Row],[Birthday 2024]] &gt;= EOMONTH(tblBdays[[#This Row],[Birthday 2024]],0) - 4</f>
        <v>0</v>
      </c>
      <c r="K1044" s="317" t="b">
        <f>DAY(DATE(YEAR(tblBdays[[#This Row],[Birthday 2024]]),MONTH(tblBdays[[#This Row],[Birthday 2024]]) + 6,DAY(tblBdays[[#This Row],[Birthday 2024]]))) = DAY(tblBdays[[#This Row],[Birthday 2024]])</f>
        <v>1</v>
      </c>
    </row>
    <row r="1045" spans="2:11" ht="23.25" customHeight="1">
      <c r="B1045" s="61" t="s">
        <v>1070</v>
      </c>
      <c r="C1045" s="98">
        <v>38117</v>
      </c>
      <c r="D1045" s="98">
        <f>EDATE(tblBdays[[#This Row],[Birthday]],12 * (2024 - YEAR(tblBdays[[#This Row],[Birthday]])))</f>
        <v>45422</v>
      </c>
      <c r="E1045" s="282" t="b">
        <f>ISNUMBER(tblBdays[[#This Row],[Birthday 2024]])</f>
        <v>1</v>
      </c>
      <c r="F1045" s="98" cm="1">
        <f t="array" ref="F10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45" s="98" t="b">
        <f>tblBdays[[#This Row],[3rdTuesdayInMonth]]=tblBdays[[#This Row],[Birthday 2024]]</f>
        <v>0</v>
      </c>
      <c r="H1045" s="284">
        <f>WEEKDAY(tblBdays[[#This Row],[3rdTuesdayInMonth]],2)</f>
        <v>2</v>
      </c>
      <c r="I1045" s="289">
        <f>LOOKUP(tblBdays[[#This Row],[Birthday 2024]],tblPeriods[Period])</f>
        <v>45417</v>
      </c>
      <c r="J1045" s="316" t="b">
        <f>tblBdays[[#This Row],[Birthday 2024]] &gt;= EOMONTH(tblBdays[[#This Row],[Birthday 2024]],0) - 4</f>
        <v>0</v>
      </c>
      <c r="K1045" s="317" t="b">
        <f>DAY(DATE(YEAR(tblBdays[[#This Row],[Birthday 2024]]),MONTH(tblBdays[[#This Row],[Birthday 2024]]) + 6,DAY(tblBdays[[#This Row],[Birthday 2024]]))) = DAY(tblBdays[[#This Row],[Birthday 2024]])</f>
        <v>1</v>
      </c>
    </row>
    <row r="1046" spans="2:11" ht="23.25" customHeight="1">
      <c r="B1046" s="61" t="s">
        <v>1071</v>
      </c>
      <c r="C1046" s="98">
        <v>37454</v>
      </c>
      <c r="D1046" s="98">
        <f>EDATE(tblBdays[[#This Row],[Birthday]],12 * (2024 - YEAR(tblBdays[[#This Row],[Birthday]])))</f>
        <v>45490</v>
      </c>
      <c r="E1046" s="282" t="b">
        <f>ISNUMBER(tblBdays[[#This Row],[Birthday 2024]])</f>
        <v>1</v>
      </c>
      <c r="F1046" s="98" cm="1">
        <f t="array" ref="F10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46" s="98" t="b">
        <f>tblBdays[[#This Row],[3rdTuesdayInMonth]]=tblBdays[[#This Row],[Birthday 2024]]</f>
        <v>0</v>
      </c>
      <c r="H1046" s="284">
        <f>WEEKDAY(tblBdays[[#This Row],[3rdTuesdayInMonth]],2)</f>
        <v>2</v>
      </c>
      <c r="I1046" s="289">
        <f>LOOKUP(tblBdays[[#This Row],[Birthday 2024]],tblPeriods[Period])</f>
        <v>45487</v>
      </c>
      <c r="J1046" s="316" t="b">
        <f>tblBdays[[#This Row],[Birthday 2024]] &gt;= EOMONTH(tblBdays[[#This Row],[Birthday 2024]],0) - 4</f>
        <v>0</v>
      </c>
      <c r="K1046" s="317" t="b">
        <f>DAY(DATE(YEAR(tblBdays[[#This Row],[Birthday 2024]]),MONTH(tblBdays[[#This Row],[Birthday 2024]]) + 6,DAY(tblBdays[[#This Row],[Birthday 2024]]))) = DAY(tblBdays[[#This Row],[Birthday 2024]])</f>
        <v>1</v>
      </c>
    </row>
    <row r="1047" spans="2:11" ht="23.25" customHeight="1">
      <c r="B1047" s="61" t="s">
        <v>1072</v>
      </c>
      <c r="C1047" s="98">
        <v>37915</v>
      </c>
      <c r="D1047" s="98">
        <f>EDATE(tblBdays[[#This Row],[Birthday]],12 * (2024 - YEAR(tblBdays[[#This Row],[Birthday]])))</f>
        <v>45586</v>
      </c>
      <c r="E1047" s="282" t="b">
        <f>ISNUMBER(tblBdays[[#This Row],[Birthday 2024]])</f>
        <v>1</v>
      </c>
      <c r="F1047" s="98" cm="1">
        <f t="array" ref="F10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47" s="98" t="b">
        <f>tblBdays[[#This Row],[3rdTuesdayInMonth]]=tblBdays[[#This Row],[Birthday 2024]]</f>
        <v>0</v>
      </c>
      <c r="H1047" s="284">
        <f>WEEKDAY(tblBdays[[#This Row],[3rdTuesdayInMonth]],2)</f>
        <v>2</v>
      </c>
      <c r="I1047" s="289">
        <f>LOOKUP(tblBdays[[#This Row],[Birthday 2024]],tblPeriods[Period])</f>
        <v>45585</v>
      </c>
      <c r="J1047" s="316" t="b">
        <f>tblBdays[[#This Row],[Birthday 2024]] &gt;= EOMONTH(tblBdays[[#This Row],[Birthday 2024]],0) - 4</f>
        <v>0</v>
      </c>
      <c r="K1047" s="317" t="b">
        <f>DAY(DATE(YEAR(tblBdays[[#This Row],[Birthday 2024]]),MONTH(tblBdays[[#This Row],[Birthday 2024]]) + 6,DAY(tblBdays[[#This Row],[Birthday 2024]]))) = DAY(tblBdays[[#This Row],[Birthday 2024]])</f>
        <v>1</v>
      </c>
    </row>
    <row r="1048" spans="2:11" ht="23.25" customHeight="1">
      <c r="B1048" s="61" t="s">
        <v>1073</v>
      </c>
      <c r="C1048" s="98">
        <v>37119</v>
      </c>
      <c r="D1048" s="98">
        <f>EDATE(tblBdays[[#This Row],[Birthday]],12 * (2024 - YEAR(tblBdays[[#This Row],[Birthday]])))</f>
        <v>45520</v>
      </c>
      <c r="E1048" s="282" t="b">
        <f>ISNUMBER(tblBdays[[#This Row],[Birthday 2024]])</f>
        <v>1</v>
      </c>
      <c r="F1048" s="98" cm="1">
        <f t="array" ref="F10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48" s="98" t="b">
        <f>tblBdays[[#This Row],[3rdTuesdayInMonth]]=tblBdays[[#This Row],[Birthday 2024]]</f>
        <v>0</v>
      </c>
      <c r="H1048" s="284">
        <f>WEEKDAY(tblBdays[[#This Row],[3rdTuesdayInMonth]],2)</f>
        <v>2</v>
      </c>
      <c r="I1048" s="289">
        <f>LOOKUP(tblBdays[[#This Row],[Birthday 2024]],tblPeriods[Period])</f>
        <v>45515</v>
      </c>
      <c r="J1048" s="316" t="b">
        <f>tblBdays[[#This Row],[Birthday 2024]] &gt;= EOMONTH(tblBdays[[#This Row],[Birthday 2024]],0) - 4</f>
        <v>0</v>
      </c>
      <c r="K1048" s="317" t="b">
        <f>DAY(DATE(YEAR(tblBdays[[#This Row],[Birthday 2024]]),MONTH(tblBdays[[#This Row],[Birthday 2024]]) + 6,DAY(tblBdays[[#This Row],[Birthday 2024]]))) = DAY(tblBdays[[#This Row],[Birthday 2024]])</f>
        <v>1</v>
      </c>
    </row>
    <row r="1049" spans="2:11" ht="23.25" customHeight="1">
      <c r="B1049" s="61" t="s">
        <v>1074</v>
      </c>
      <c r="C1049" s="98">
        <v>37105</v>
      </c>
      <c r="D1049" s="98">
        <f>EDATE(tblBdays[[#This Row],[Birthday]],12 * (2024 - YEAR(tblBdays[[#This Row],[Birthday]])))</f>
        <v>45506</v>
      </c>
      <c r="E1049" s="282" t="b">
        <f>ISNUMBER(tblBdays[[#This Row],[Birthday 2024]])</f>
        <v>1</v>
      </c>
      <c r="F1049" s="98" cm="1">
        <f t="array" ref="F10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49" s="98" t="b">
        <f>tblBdays[[#This Row],[3rdTuesdayInMonth]]=tblBdays[[#This Row],[Birthday 2024]]</f>
        <v>0</v>
      </c>
      <c r="H1049" s="284">
        <f>WEEKDAY(tblBdays[[#This Row],[3rdTuesdayInMonth]],2)</f>
        <v>2</v>
      </c>
      <c r="I1049" s="289">
        <f>LOOKUP(tblBdays[[#This Row],[Birthday 2024]],tblPeriods[Period])</f>
        <v>45501</v>
      </c>
      <c r="J1049" s="316" t="b">
        <f>tblBdays[[#This Row],[Birthday 2024]] &gt;= EOMONTH(tblBdays[[#This Row],[Birthday 2024]],0) - 4</f>
        <v>0</v>
      </c>
      <c r="K1049" s="317" t="b">
        <f>DAY(DATE(YEAR(tblBdays[[#This Row],[Birthday 2024]]),MONTH(tblBdays[[#This Row],[Birthday 2024]]) + 6,DAY(tblBdays[[#This Row],[Birthday 2024]]))) = DAY(tblBdays[[#This Row],[Birthday 2024]])</f>
        <v>1</v>
      </c>
    </row>
    <row r="1050" spans="2:11" ht="23.25" customHeight="1">
      <c r="B1050" s="61" t="s">
        <v>1075</v>
      </c>
      <c r="C1050" s="98">
        <v>37808</v>
      </c>
      <c r="D1050" s="98">
        <f>EDATE(tblBdays[[#This Row],[Birthday]],12 * (2024 - YEAR(tblBdays[[#This Row],[Birthday]])))</f>
        <v>45479</v>
      </c>
      <c r="E1050" s="282" t="b">
        <f>ISNUMBER(tblBdays[[#This Row],[Birthday 2024]])</f>
        <v>1</v>
      </c>
      <c r="F1050" s="98" cm="1">
        <f t="array" ref="F10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50" s="98" t="b">
        <f>tblBdays[[#This Row],[3rdTuesdayInMonth]]=tblBdays[[#This Row],[Birthday 2024]]</f>
        <v>0</v>
      </c>
      <c r="H1050" s="284">
        <f>WEEKDAY(tblBdays[[#This Row],[3rdTuesdayInMonth]],2)</f>
        <v>2</v>
      </c>
      <c r="I1050" s="289">
        <f>LOOKUP(tblBdays[[#This Row],[Birthday 2024]],tblPeriods[Period])</f>
        <v>45473</v>
      </c>
      <c r="J1050" s="316" t="b">
        <f>tblBdays[[#This Row],[Birthday 2024]] &gt;= EOMONTH(tblBdays[[#This Row],[Birthday 2024]],0) - 4</f>
        <v>0</v>
      </c>
      <c r="K1050" s="317" t="b">
        <f>DAY(DATE(YEAR(tblBdays[[#This Row],[Birthday 2024]]),MONTH(tblBdays[[#This Row],[Birthday 2024]]) + 6,DAY(tblBdays[[#This Row],[Birthday 2024]]))) = DAY(tblBdays[[#This Row],[Birthday 2024]])</f>
        <v>1</v>
      </c>
    </row>
    <row r="1051" spans="2:11" ht="23.25" customHeight="1">
      <c r="B1051" s="61" t="s">
        <v>1076</v>
      </c>
      <c r="C1051" s="98">
        <v>38304</v>
      </c>
      <c r="D1051" s="98">
        <f>EDATE(tblBdays[[#This Row],[Birthday]],12 * (2024 - YEAR(tblBdays[[#This Row],[Birthday]])))</f>
        <v>45609</v>
      </c>
      <c r="E1051" s="282" t="b">
        <f>ISNUMBER(tblBdays[[#This Row],[Birthday 2024]])</f>
        <v>1</v>
      </c>
      <c r="F1051" s="98" cm="1">
        <f t="array" ref="F10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051" s="98" t="b">
        <f>tblBdays[[#This Row],[3rdTuesdayInMonth]]=tblBdays[[#This Row],[Birthday 2024]]</f>
        <v>0</v>
      </c>
      <c r="H1051" s="284">
        <f>WEEKDAY(tblBdays[[#This Row],[3rdTuesdayInMonth]],2)</f>
        <v>2</v>
      </c>
      <c r="I1051" s="289">
        <f>LOOKUP(tblBdays[[#This Row],[Birthday 2024]],tblPeriods[Period])</f>
        <v>45606</v>
      </c>
      <c r="J1051" s="316" t="b">
        <f>tblBdays[[#This Row],[Birthday 2024]] &gt;= EOMONTH(tblBdays[[#This Row],[Birthday 2024]],0) - 4</f>
        <v>0</v>
      </c>
      <c r="K1051" s="317" t="b">
        <f>DAY(DATE(YEAR(tblBdays[[#This Row],[Birthday 2024]]),MONTH(tblBdays[[#This Row],[Birthday 2024]]) + 6,DAY(tblBdays[[#This Row],[Birthday 2024]]))) = DAY(tblBdays[[#This Row],[Birthday 2024]])</f>
        <v>1</v>
      </c>
    </row>
    <row r="1052" spans="2:11" ht="23.25" customHeight="1">
      <c r="B1052" s="61" t="s">
        <v>1077</v>
      </c>
      <c r="C1052" s="98">
        <v>38105</v>
      </c>
      <c r="D1052" s="98">
        <f>EDATE(tblBdays[[#This Row],[Birthday]],12 * (2024 - YEAR(tblBdays[[#This Row],[Birthday]])))</f>
        <v>45410</v>
      </c>
      <c r="E1052" s="282" t="b">
        <f>ISNUMBER(tblBdays[[#This Row],[Birthday 2024]])</f>
        <v>1</v>
      </c>
      <c r="F1052" s="98" cm="1">
        <f t="array" ref="F10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52" s="98" t="b">
        <f>tblBdays[[#This Row],[3rdTuesdayInMonth]]=tblBdays[[#This Row],[Birthday 2024]]</f>
        <v>0</v>
      </c>
      <c r="H1052" s="284">
        <f>WEEKDAY(tblBdays[[#This Row],[3rdTuesdayInMonth]],2)</f>
        <v>2</v>
      </c>
      <c r="I1052" s="289">
        <f>LOOKUP(tblBdays[[#This Row],[Birthday 2024]],tblPeriods[Period])</f>
        <v>45410</v>
      </c>
      <c r="J1052" s="316" t="b">
        <f>tblBdays[[#This Row],[Birthday 2024]] &gt;= EOMONTH(tblBdays[[#This Row],[Birthday 2024]],0) - 4</f>
        <v>1</v>
      </c>
      <c r="K1052" s="317" t="b">
        <f>DAY(DATE(YEAR(tblBdays[[#This Row],[Birthday 2024]]),MONTH(tblBdays[[#This Row],[Birthday 2024]]) + 6,DAY(tblBdays[[#This Row],[Birthday 2024]]))) = DAY(tblBdays[[#This Row],[Birthday 2024]])</f>
        <v>1</v>
      </c>
    </row>
    <row r="1053" spans="2:11" ht="23.25" customHeight="1">
      <c r="B1053" s="61" t="s">
        <v>1078</v>
      </c>
      <c r="C1053" s="98">
        <v>37790</v>
      </c>
      <c r="D1053" s="98">
        <f>EDATE(tblBdays[[#This Row],[Birthday]],12 * (2024 - YEAR(tblBdays[[#This Row],[Birthday]])))</f>
        <v>45461</v>
      </c>
      <c r="E1053" s="282" t="b">
        <f>ISNUMBER(tblBdays[[#This Row],[Birthday 2024]])</f>
        <v>1</v>
      </c>
      <c r="F1053" s="98" cm="1">
        <f t="array" ref="F10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53" s="98" t="b">
        <f>tblBdays[[#This Row],[3rdTuesdayInMonth]]=tblBdays[[#This Row],[Birthday 2024]]</f>
        <v>1</v>
      </c>
      <c r="H1053" s="284">
        <f>WEEKDAY(tblBdays[[#This Row],[3rdTuesdayInMonth]],2)</f>
        <v>2</v>
      </c>
      <c r="I1053" s="289">
        <f>LOOKUP(tblBdays[[#This Row],[Birthday 2024]],tblPeriods[Period])</f>
        <v>45459</v>
      </c>
      <c r="J1053" s="316" t="b">
        <f>tblBdays[[#This Row],[Birthday 2024]] &gt;= EOMONTH(tblBdays[[#This Row],[Birthday 2024]],0) - 4</f>
        <v>0</v>
      </c>
      <c r="K1053" s="317" t="b">
        <f>DAY(DATE(YEAR(tblBdays[[#This Row],[Birthday 2024]]),MONTH(tblBdays[[#This Row],[Birthday 2024]]) + 6,DAY(tblBdays[[#This Row],[Birthday 2024]]))) = DAY(tblBdays[[#This Row],[Birthday 2024]])</f>
        <v>1</v>
      </c>
    </row>
    <row r="1054" spans="2:11" ht="23.25" customHeight="1">
      <c r="B1054" s="61" t="s">
        <v>1079</v>
      </c>
      <c r="C1054" s="98">
        <v>38099</v>
      </c>
      <c r="D1054" s="98">
        <f>EDATE(tblBdays[[#This Row],[Birthday]],12 * (2024 - YEAR(tblBdays[[#This Row],[Birthday]])))</f>
        <v>45404</v>
      </c>
      <c r="E1054" s="282" t="b">
        <f>ISNUMBER(tblBdays[[#This Row],[Birthday 2024]])</f>
        <v>1</v>
      </c>
      <c r="F1054" s="98" cm="1">
        <f t="array" ref="F10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54" s="98" t="b">
        <f>tblBdays[[#This Row],[3rdTuesdayInMonth]]=tblBdays[[#This Row],[Birthday 2024]]</f>
        <v>0</v>
      </c>
      <c r="H1054" s="284">
        <f>WEEKDAY(tblBdays[[#This Row],[3rdTuesdayInMonth]],2)</f>
        <v>2</v>
      </c>
      <c r="I1054" s="289">
        <f>LOOKUP(tblBdays[[#This Row],[Birthday 2024]],tblPeriods[Period])</f>
        <v>45403</v>
      </c>
      <c r="J1054" s="316" t="b">
        <f>tblBdays[[#This Row],[Birthday 2024]] &gt;= EOMONTH(tblBdays[[#This Row],[Birthday 2024]],0) - 4</f>
        <v>0</v>
      </c>
      <c r="K1054" s="317" t="b">
        <f>DAY(DATE(YEAR(tblBdays[[#This Row],[Birthday 2024]]),MONTH(tblBdays[[#This Row],[Birthday 2024]]) + 6,DAY(tblBdays[[#This Row],[Birthday 2024]]))) = DAY(tblBdays[[#This Row],[Birthday 2024]])</f>
        <v>1</v>
      </c>
    </row>
    <row r="1055" spans="2:11" ht="23.25" customHeight="1">
      <c r="B1055" s="61" t="s">
        <v>1080</v>
      </c>
      <c r="C1055" s="98">
        <v>38069</v>
      </c>
      <c r="D1055" s="98">
        <f>EDATE(tblBdays[[#This Row],[Birthday]],12 * (2024 - YEAR(tblBdays[[#This Row],[Birthday]])))</f>
        <v>45374</v>
      </c>
      <c r="E1055" s="282" t="b">
        <f>ISNUMBER(tblBdays[[#This Row],[Birthday 2024]])</f>
        <v>1</v>
      </c>
      <c r="F1055" s="98" cm="1">
        <f t="array" ref="F10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55" s="98" t="b">
        <f>tblBdays[[#This Row],[3rdTuesdayInMonth]]=tblBdays[[#This Row],[Birthday 2024]]</f>
        <v>0</v>
      </c>
      <c r="H1055" s="284">
        <f>WEEKDAY(tblBdays[[#This Row],[3rdTuesdayInMonth]],2)</f>
        <v>2</v>
      </c>
      <c r="I1055" s="289">
        <f>LOOKUP(tblBdays[[#This Row],[Birthday 2024]],tblPeriods[Period])</f>
        <v>45368</v>
      </c>
      <c r="J1055" s="316" t="b">
        <f>tblBdays[[#This Row],[Birthday 2024]] &gt;= EOMONTH(tblBdays[[#This Row],[Birthday 2024]],0) - 4</f>
        <v>0</v>
      </c>
      <c r="K1055" s="317" t="b">
        <f>DAY(DATE(YEAR(tblBdays[[#This Row],[Birthday 2024]]),MONTH(tblBdays[[#This Row],[Birthday 2024]]) + 6,DAY(tblBdays[[#This Row],[Birthday 2024]]))) = DAY(tblBdays[[#This Row],[Birthday 2024]])</f>
        <v>1</v>
      </c>
    </row>
    <row r="1056" spans="2:11" ht="23.25" customHeight="1">
      <c r="B1056" s="61" t="s">
        <v>1081</v>
      </c>
      <c r="C1056" s="98">
        <v>38017</v>
      </c>
      <c r="D1056" s="98">
        <f>EDATE(tblBdays[[#This Row],[Birthday]],12 * (2024 - YEAR(tblBdays[[#This Row],[Birthday]])))</f>
        <v>45322</v>
      </c>
      <c r="E1056" s="282" t="b">
        <f>ISNUMBER(tblBdays[[#This Row],[Birthday 2024]])</f>
        <v>1</v>
      </c>
      <c r="F1056" s="98" cm="1">
        <f t="array" ref="F10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56" s="98" t="b">
        <f>tblBdays[[#This Row],[3rdTuesdayInMonth]]=tblBdays[[#This Row],[Birthday 2024]]</f>
        <v>0</v>
      </c>
      <c r="H1056" s="284">
        <f>WEEKDAY(tblBdays[[#This Row],[3rdTuesdayInMonth]],2)</f>
        <v>2</v>
      </c>
      <c r="I1056" s="289">
        <f>LOOKUP(tblBdays[[#This Row],[Birthday 2024]],tblPeriods[Period])</f>
        <v>45319</v>
      </c>
      <c r="J1056" s="316" t="b">
        <f>tblBdays[[#This Row],[Birthday 2024]] &gt;= EOMONTH(tblBdays[[#This Row],[Birthday 2024]],0) - 4</f>
        <v>1</v>
      </c>
      <c r="K1056" s="317" t="b">
        <f>DAY(DATE(YEAR(tblBdays[[#This Row],[Birthday 2024]]),MONTH(tblBdays[[#This Row],[Birthday 2024]]) + 6,DAY(tblBdays[[#This Row],[Birthday 2024]]))) = DAY(tblBdays[[#This Row],[Birthday 2024]])</f>
        <v>1</v>
      </c>
    </row>
    <row r="1057" spans="2:11" ht="23.25" customHeight="1">
      <c r="B1057" s="61" t="s">
        <v>1082</v>
      </c>
      <c r="C1057" s="98">
        <v>37033</v>
      </c>
      <c r="D1057" s="98">
        <f>EDATE(tblBdays[[#This Row],[Birthday]],12 * (2024 - YEAR(tblBdays[[#This Row],[Birthday]])))</f>
        <v>45434</v>
      </c>
      <c r="E1057" s="282" t="b">
        <f>ISNUMBER(tblBdays[[#This Row],[Birthday 2024]])</f>
        <v>1</v>
      </c>
      <c r="F1057" s="98" cm="1">
        <f t="array" ref="F10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57" s="98" t="b">
        <f>tblBdays[[#This Row],[3rdTuesdayInMonth]]=tblBdays[[#This Row],[Birthday 2024]]</f>
        <v>0</v>
      </c>
      <c r="H1057" s="284">
        <f>WEEKDAY(tblBdays[[#This Row],[3rdTuesdayInMonth]],2)</f>
        <v>2</v>
      </c>
      <c r="I1057" s="289">
        <f>LOOKUP(tblBdays[[#This Row],[Birthday 2024]],tblPeriods[Period])</f>
        <v>45431</v>
      </c>
      <c r="J1057" s="316" t="b">
        <f>tblBdays[[#This Row],[Birthday 2024]] &gt;= EOMONTH(tblBdays[[#This Row],[Birthday 2024]],0) - 4</f>
        <v>0</v>
      </c>
      <c r="K1057" s="317" t="b">
        <f>DAY(DATE(YEAR(tblBdays[[#This Row],[Birthday 2024]]),MONTH(tblBdays[[#This Row],[Birthday 2024]]) + 6,DAY(tblBdays[[#This Row],[Birthday 2024]]))) = DAY(tblBdays[[#This Row],[Birthday 2024]])</f>
        <v>1</v>
      </c>
    </row>
    <row r="1058" spans="2:11" ht="23.25" customHeight="1">
      <c r="B1058" s="61" t="s">
        <v>1083</v>
      </c>
      <c r="C1058" s="98">
        <v>37457</v>
      </c>
      <c r="D1058" s="98">
        <f>EDATE(tblBdays[[#This Row],[Birthday]],12 * (2024 - YEAR(tblBdays[[#This Row],[Birthday]])))</f>
        <v>45493</v>
      </c>
      <c r="E1058" s="282" t="b">
        <f>ISNUMBER(tblBdays[[#This Row],[Birthday 2024]])</f>
        <v>1</v>
      </c>
      <c r="F1058" s="98" cm="1">
        <f t="array" ref="F10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58" s="98" t="b">
        <f>tblBdays[[#This Row],[3rdTuesdayInMonth]]=tblBdays[[#This Row],[Birthday 2024]]</f>
        <v>0</v>
      </c>
      <c r="H1058" s="284">
        <f>WEEKDAY(tblBdays[[#This Row],[3rdTuesdayInMonth]],2)</f>
        <v>2</v>
      </c>
      <c r="I1058" s="289">
        <f>LOOKUP(tblBdays[[#This Row],[Birthday 2024]],tblPeriods[Period])</f>
        <v>45487</v>
      </c>
      <c r="J1058" s="316" t="b">
        <f>tblBdays[[#This Row],[Birthday 2024]] &gt;= EOMONTH(tblBdays[[#This Row],[Birthday 2024]],0) - 4</f>
        <v>0</v>
      </c>
      <c r="K1058" s="317" t="b">
        <f>DAY(DATE(YEAR(tblBdays[[#This Row],[Birthday 2024]]),MONTH(tblBdays[[#This Row],[Birthday 2024]]) + 6,DAY(tblBdays[[#This Row],[Birthday 2024]]))) = DAY(tblBdays[[#This Row],[Birthday 2024]])</f>
        <v>1</v>
      </c>
    </row>
    <row r="1059" spans="2:11" ht="23.25" customHeight="1">
      <c r="B1059" s="61" t="s">
        <v>1084</v>
      </c>
      <c r="C1059" s="98">
        <v>37556</v>
      </c>
      <c r="D1059" s="98">
        <f>EDATE(tblBdays[[#This Row],[Birthday]],12 * (2024 - YEAR(tblBdays[[#This Row],[Birthday]])))</f>
        <v>45592</v>
      </c>
      <c r="E1059" s="282" t="b">
        <f>ISNUMBER(tblBdays[[#This Row],[Birthday 2024]])</f>
        <v>1</v>
      </c>
      <c r="F1059" s="98" cm="1">
        <f t="array" ref="F10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59" s="98" t="b">
        <f>tblBdays[[#This Row],[3rdTuesdayInMonth]]=tblBdays[[#This Row],[Birthday 2024]]</f>
        <v>0</v>
      </c>
      <c r="H1059" s="284">
        <f>WEEKDAY(tblBdays[[#This Row],[3rdTuesdayInMonth]],2)</f>
        <v>2</v>
      </c>
      <c r="I1059" s="289">
        <f>LOOKUP(tblBdays[[#This Row],[Birthday 2024]],tblPeriods[Period])</f>
        <v>45592</v>
      </c>
      <c r="J1059" s="316" t="b">
        <f>tblBdays[[#This Row],[Birthday 2024]] &gt;= EOMONTH(tblBdays[[#This Row],[Birthday 2024]],0) - 4</f>
        <v>1</v>
      </c>
      <c r="K1059" s="317" t="b">
        <f>DAY(DATE(YEAR(tblBdays[[#This Row],[Birthday 2024]]),MONTH(tblBdays[[#This Row],[Birthday 2024]]) + 6,DAY(tblBdays[[#This Row],[Birthday 2024]]))) = DAY(tblBdays[[#This Row],[Birthday 2024]])</f>
        <v>1</v>
      </c>
    </row>
    <row r="1060" spans="2:11" ht="23.25" customHeight="1">
      <c r="B1060" s="61" t="s">
        <v>1085</v>
      </c>
      <c r="C1060" s="98">
        <v>37040</v>
      </c>
      <c r="D1060" s="98">
        <f>EDATE(tblBdays[[#This Row],[Birthday]],12 * (2024 - YEAR(tblBdays[[#This Row],[Birthday]])))</f>
        <v>45441</v>
      </c>
      <c r="E1060" s="282" t="b">
        <f>ISNUMBER(tblBdays[[#This Row],[Birthday 2024]])</f>
        <v>1</v>
      </c>
      <c r="F1060" s="98" cm="1">
        <f t="array" ref="F10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60" s="98" t="b">
        <f>tblBdays[[#This Row],[3rdTuesdayInMonth]]=tblBdays[[#This Row],[Birthday 2024]]</f>
        <v>0</v>
      </c>
      <c r="H1060" s="284">
        <f>WEEKDAY(tblBdays[[#This Row],[3rdTuesdayInMonth]],2)</f>
        <v>2</v>
      </c>
      <c r="I1060" s="289">
        <f>LOOKUP(tblBdays[[#This Row],[Birthday 2024]],tblPeriods[Period])</f>
        <v>45438</v>
      </c>
      <c r="J1060" s="316" t="b">
        <f>tblBdays[[#This Row],[Birthday 2024]] &gt;= EOMONTH(tblBdays[[#This Row],[Birthday 2024]],0) - 4</f>
        <v>1</v>
      </c>
      <c r="K1060" s="317" t="b">
        <f>DAY(DATE(YEAR(tblBdays[[#This Row],[Birthday 2024]]),MONTH(tblBdays[[#This Row],[Birthday 2024]]) + 6,DAY(tblBdays[[#This Row],[Birthday 2024]]))) = DAY(tblBdays[[#This Row],[Birthday 2024]])</f>
        <v>1</v>
      </c>
    </row>
    <row r="1061" spans="2:11" ht="23.25" customHeight="1">
      <c r="B1061" s="61" t="s">
        <v>1086</v>
      </c>
      <c r="C1061" s="98">
        <v>36994</v>
      </c>
      <c r="D1061" s="98">
        <f>EDATE(tblBdays[[#This Row],[Birthday]],12 * (2024 - YEAR(tblBdays[[#This Row],[Birthday]])))</f>
        <v>45395</v>
      </c>
      <c r="E1061" s="282" t="b">
        <f>ISNUMBER(tblBdays[[#This Row],[Birthday 2024]])</f>
        <v>1</v>
      </c>
      <c r="F1061" s="98" cm="1">
        <f t="array" ref="F10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61" s="98" t="b">
        <f>tblBdays[[#This Row],[3rdTuesdayInMonth]]=tblBdays[[#This Row],[Birthday 2024]]</f>
        <v>0</v>
      </c>
      <c r="H1061" s="284">
        <f>WEEKDAY(tblBdays[[#This Row],[3rdTuesdayInMonth]],2)</f>
        <v>2</v>
      </c>
      <c r="I1061" s="289">
        <f>LOOKUP(tblBdays[[#This Row],[Birthday 2024]],tblPeriods[Period])</f>
        <v>45389</v>
      </c>
      <c r="J1061" s="316" t="b">
        <f>tblBdays[[#This Row],[Birthday 2024]] &gt;= EOMONTH(tblBdays[[#This Row],[Birthday 2024]],0) - 4</f>
        <v>0</v>
      </c>
      <c r="K1061" s="317" t="b">
        <f>DAY(DATE(YEAR(tblBdays[[#This Row],[Birthday 2024]]),MONTH(tblBdays[[#This Row],[Birthday 2024]]) + 6,DAY(tblBdays[[#This Row],[Birthday 2024]]))) = DAY(tblBdays[[#This Row],[Birthday 2024]])</f>
        <v>1</v>
      </c>
    </row>
    <row r="1062" spans="2:11" ht="23.25" customHeight="1">
      <c r="B1062" s="61" t="s">
        <v>1087</v>
      </c>
      <c r="C1062" s="98">
        <v>37886</v>
      </c>
      <c r="D1062" s="98">
        <f>EDATE(tblBdays[[#This Row],[Birthday]],12 * (2024 - YEAR(tblBdays[[#This Row],[Birthday]])))</f>
        <v>45557</v>
      </c>
      <c r="E1062" s="282" t="b">
        <f>ISNUMBER(tblBdays[[#This Row],[Birthday 2024]])</f>
        <v>1</v>
      </c>
      <c r="F1062" s="98" cm="1">
        <f t="array" ref="F10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62" s="98" t="b">
        <f>tblBdays[[#This Row],[3rdTuesdayInMonth]]=tblBdays[[#This Row],[Birthday 2024]]</f>
        <v>0</v>
      </c>
      <c r="H1062" s="284">
        <f>WEEKDAY(tblBdays[[#This Row],[3rdTuesdayInMonth]],2)</f>
        <v>2</v>
      </c>
      <c r="I1062" s="289">
        <f>LOOKUP(tblBdays[[#This Row],[Birthday 2024]],tblPeriods[Period])</f>
        <v>45557</v>
      </c>
      <c r="J1062" s="316" t="b">
        <f>tblBdays[[#This Row],[Birthday 2024]] &gt;= EOMONTH(tblBdays[[#This Row],[Birthday 2024]],0) - 4</f>
        <v>0</v>
      </c>
      <c r="K1062" s="317" t="b">
        <f>DAY(DATE(YEAR(tblBdays[[#This Row],[Birthday 2024]]),MONTH(tblBdays[[#This Row],[Birthday 2024]]) + 6,DAY(tblBdays[[#This Row],[Birthday 2024]]))) = DAY(tblBdays[[#This Row],[Birthday 2024]])</f>
        <v>1</v>
      </c>
    </row>
    <row r="1063" spans="2:11" ht="23.25" customHeight="1">
      <c r="B1063" s="61" t="s">
        <v>1088</v>
      </c>
      <c r="C1063" s="98">
        <v>37587</v>
      </c>
      <c r="D1063" s="98">
        <f>EDATE(tblBdays[[#This Row],[Birthday]],12 * (2024 - YEAR(tblBdays[[#This Row],[Birthday]])))</f>
        <v>45623</v>
      </c>
      <c r="E1063" s="282" t="b">
        <f>ISNUMBER(tblBdays[[#This Row],[Birthday 2024]])</f>
        <v>1</v>
      </c>
      <c r="F1063" s="98" cm="1">
        <f t="array" ref="F10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063" s="98" t="b">
        <f>tblBdays[[#This Row],[3rdTuesdayInMonth]]=tblBdays[[#This Row],[Birthday 2024]]</f>
        <v>0</v>
      </c>
      <c r="H1063" s="284">
        <f>WEEKDAY(tblBdays[[#This Row],[3rdTuesdayInMonth]],2)</f>
        <v>2</v>
      </c>
      <c r="I1063" s="289">
        <f>LOOKUP(tblBdays[[#This Row],[Birthday 2024]],tblPeriods[Period])</f>
        <v>45620</v>
      </c>
      <c r="J1063" s="316" t="b">
        <f>tblBdays[[#This Row],[Birthday 2024]] &gt;= EOMONTH(tblBdays[[#This Row],[Birthday 2024]],0) - 4</f>
        <v>1</v>
      </c>
      <c r="K1063" s="317" t="b">
        <f>DAY(DATE(YEAR(tblBdays[[#This Row],[Birthday 2024]]),MONTH(tblBdays[[#This Row],[Birthday 2024]]) + 6,DAY(tblBdays[[#This Row],[Birthday 2024]]))) = DAY(tblBdays[[#This Row],[Birthday 2024]])</f>
        <v>1</v>
      </c>
    </row>
    <row r="1064" spans="2:11" ht="23.25" customHeight="1">
      <c r="B1064" s="61" t="s">
        <v>1089</v>
      </c>
      <c r="C1064" s="98">
        <v>38035</v>
      </c>
      <c r="D1064" s="98">
        <f>EDATE(tblBdays[[#This Row],[Birthday]],12 * (2024 - YEAR(tblBdays[[#This Row],[Birthday]])))</f>
        <v>45340</v>
      </c>
      <c r="E1064" s="282" t="b">
        <f>ISNUMBER(tblBdays[[#This Row],[Birthday 2024]])</f>
        <v>1</v>
      </c>
      <c r="F1064" s="98" cm="1">
        <f t="array" ref="F10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064" s="98" t="b">
        <f>tblBdays[[#This Row],[3rdTuesdayInMonth]]=tblBdays[[#This Row],[Birthday 2024]]</f>
        <v>0</v>
      </c>
      <c r="H1064" s="284">
        <f>WEEKDAY(tblBdays[[#This Row],[3rdTuesdayInMonth]],2)</f>
        <v>2</v>
      </c>
      <c r="I1064" s="289">
        <f>LOOKUP(tblBdays[[#This Row],[Birthday 2024]],tblPeriods[Period])</f>
        <v>45340</v>
      </c>
      <c r="J1064" s="316" t="b">
        <f>tblBdays[[#This Row],[Birthday 2024]] &gt;= EOMONTH(tblBdays[[#This Row],[Birthday 2024]],0) - 4</f>
        <v>0</v>
      </c>
      <c r="K1064" s="317" t="b">
        <f>DAY(DATE(YEAR(tblBdays[[#This Row],[Birthday 2024]]),MONTH(tblBdays[[#This Row],[Birthday 2024]]) + 6,DAY(tblBdays[[#This Row],[Birthday 2024]]))) = DAY(tblBdays[[#This Row],[Birthday 2024]])</f>
        <v>1</v>
      </c>
    </row>
    <row r="1065" spans="2:11" ht="23.25" customHeight="1">
      <c r="B1065" s="61" t="s">
        <v>1090</v>
      </c>
      <c r="C1065" s="98">
        <v>37608</v>
      </c>
      <c r="D1065" s="98">
        <f>EDATE(tblBdays[[#This Row],[Birthday]],12 * (2024 - YEAR(tblBdays[[#This Row],[Birthday]])))</f>
        <v>45644</v>
      </c>
      <c r="E1065" s="282" t="b">
        <f>ISNUMBER(tblBdays[[#This Row],[Birthday 2024]])</f>
        <v>1</v>
      </c>
      <c r="F1065" s="98" cm="1">
        <f t="array" ref="F10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65" s="98" t="b">
        <f>tblBdays[[#This Row],[3rdTuesdayInMonth]]=tblBdays[[#This Row],[Birthday 2024]]</f>
        <v>0</v>
      </c>
      <c r="H1065" s="284">
        <f>WEEKDAY(tblBdays[[#This Row],[3rdTuesdayInMonth]],2)</f>
        <v>2</v>
      </c>
      <c r="I1065" s="289">
        <f>LOOKUP(tblBdays[[#This Row],[Birthday 2024]],tblPeriods[Period])</f>
        <v>45641</v>
      </c>
      <c r="J1065" s="316" t="b">
        <f>tblBdays[[#This Row],[Birthday 2024]] &gt;= EOMONTH(tblBdays[[#This Row],[Birthday 2024]],0) - 4</f>
        <v>0</v>
      </c>
      <c r="K1065" s="317" t="b">
        <f>DAY(DATE(YEAR(tblBdays[[#This Row],[Birthday 2024]]),MONTH(tblBdays[[#This Row],[Birthday 2024]]) + 6,DAY(tblBdays[[#This Row],[Birthday 2024]]))) = DAY(tblBdays[[#This Row],[Birthday 2024]])</f>
        <v>1</v>
      </c>
    </row>
    <row r="1066" spans="2:11" ht="23.25" customHeight="1">
      <c r="B1066" s="61" t="s">
        <v>1091</v>
      </c>
      <c r="C1066" s="98">
        <v>38118</v>
      </c>
      <c r="D1066" s="98">
        <f>EDATE(tblBdays[[#This Row],[Birthday]],12 * (2024 - YEAR(tblBdays[[#This Row],[Birthday]])))</f>
        <v>45423</v>
      </c>
      <c r="E1066" s="282" t="b">
        <f>ISNUMBER(tblBdays[[#This Row],[Birthday 2024]])</f>
        <v>1</v>
      </c>
      <c r="F1066" s="98" cm="1">
        <f t="array" ref="F10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66" s="98" t="b">
        <f>tblBdays[[#This Row],[3rdTuesdayInMonth]]=tblBdays[[#This Row],[Birthday 2024]]</f>
        <v>0</v>
      </c>
      <c r="H1066" s="284">
        <f>WEEKDAY(tblBdays[[#This Row],[3rdTuesdayInMonth]],2)</f>
        <v>2</v>
      </c>
      <c r="I1066" s="289">
        <f>LOOKUP(tblBdays[[#This Row],[Birthday 2024]],tblPeriods[Period])</f>
        <v>45417</v>
      </c>
      <c r="J1066" s="316" t="b">
        <f>tblBdays[[#This Row],[Birthday 2024]] &gt;= EOMONTH(tblBdays[[#This Row],[Birthday 2024]],0) - 4</f>
        <v>0</v>
      </c>
      <c r="K1066" s="317" t="b">
        <f>DAY(DATE(YEAR(tblBdays[[#This Row],[Birthday 2024]]),MONTH(tblBdays[[#This Row],[Birthday 2024]]) + 6,DAY(tblBdays[[#This Row],[Birthday 2024]]))) = DAY(tblBdays[[#This Row],[Birthday 2024]])</f>
        <v>1</v>
      </c>
    </row>
    <row r="1067" spans="2:11" ht="23.25" customHeight="1">
      <c r="B1067" s="61" t="s">
        <v>1092</v>
      </c>
      <c r="C1067" s="98">
        <v>38118</v>
      </c>
      <c r="D1067" s="98">
        <f>EDATE(tblBdays[[#This Row],[Birthday]],12 * (2024 - YEAR(tblBdays[[#This Row],[Birthday]])))</f>
        <v>45423</v>
      </c>
      <c r="E1067" s="282" t="b">
        <f>ISNUMBER(tblBdays[[#This Row],[Birthday 2024]])</f>
        <v>1</v>
      </c>
      <c r="F1067" s="98" cm="1">
        <f t="array" ref="F10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67" s="98" t="b">
        <f>tblBdays[[#This Row],[3rdTuesdayInMonth]]=tblBdays[[#This Row],[Birthday 2024]]</f>
        <v>0</v>
      </c>
      <c r="H1067" s="284">
        <f>WEEKDAY(tblBdays[[#This Row],[3rdTuesdayInMonth]],2)</f>
        <v>2</v>
      </c>
      <c r="I1067" s="289">
        <f>LOOKUP(tblBdays[[#This Row],[Birthday 2024]],tblPeriods[Period])</f>
        <v>45417</v>
      </c>
      <c r="J1067" s="316" t="b">
        <f>tblBdays[[#This Row],[Birthday 2024]] &gt;= EOMONTH(tblBdays[[#This Row],[Birthday 2024]],0) - 4</f>
        <v>0</v>
      </c>
      <c r="K1067" s="317" t="b">
        <f>DAY(DATE(YEAR(tblBdays[[#This Row],[Birthday 2024]]),MONTH(tblBdays[[#This Row],[Birthday 2024]]) + 6,DAY(tblBdays[[#This Row],[Birthday 2024]]))) = DAY(tblBdays[[#This Row],[Birthday 2024]])</f>
        <v>1</v>
      </c>
    </row>
    <row r="1068" spans="2:11" ht="23.25" customHeight="1">
      <c r="B1068" s="61" t="s">
        <v>1093</v>
      </c>
      <c r="C1068" s="98">
        <v>38243</v>
      </c>
      <c r="D1068" s="98">
        <f>EDATE(tblBdays[[#This Row],[Birthday]],12 * (2024 - YEAR(tblBdays[[#This Row],[Birthday]])))</f>
        <v>45548</v>
      </c>
      <c r="E1068" s="282" t="b">
        <f>ISNUMBER(tblBdays[[#This Row],[Birthday 2024]])</f>
        <v>1</v>
      </c>
      <c r="F1068" s="98" cm="1">
        <f t="array" ref="F10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68" s="98" t="b">
        <f>tblBdays[[#This Row],[3rdTuesdayInMonth]]=tblBdays[[#This Row],[Birthday 2024]]</f>
        <v>0</v>
      </c>
      <c r="H1068" s="284">
        <f>WEEKDAY(tblBdays[[#This Row],[3rdTuesdayInMonth]],2)</f>
        <v>2</v>
      </c>
      <c r="I1068" s="289">
        <f>LOOKUP(tblBdays[[#This Row],[Birthday 2024]],tblPeriods[Period])</f>
        <v>45543</v>
      </c>
      <c r="J1068" s="316" t="b">
        <f>tblBdays[[#This Row],[Birthday 2024]] &gt;= EOMONTH(tblBdays[[#This Row],[Birthday 2024]],0) - 4</f>
        <v>0</v>
      </c>
      <c r="K1068" s="317" t="b">
        <f>DAY(DATE(YEAR(tblBdays[[#This Row],[Birthday 2024]]),MONTH(tblBdays[[#This Row],[Birthday 2024]]) + 6,DAY(tblBdays[[#This Row],[Birthday 2024]]))) = DAY(tblBdays[[#This Row],[Birthday 2024]])</f>
        <v>1</v>
      </c>
    </row>
    <row r="1069" spans="2:11" ht="23.25" customHeight="1">
      <c r="B1069" s="61" t="s">
        <v>1094</v>
      </c>
      <c r="C1069" s="98">
        <v>38245</v>
      </c>
      <c r="D1069" s="98">
        <f>EDATE(tblBdays[[#This Row],[Birthday]],12 * (2024 - YEAR(tblBdays[[#This Row],[Birthday]])))</f>
        <v>45550</v>
      </c>
      <c r="E1069" s="282" t="b">
        <f>ISNUMBER(tblBdays[[#This Row],[Birthday 2024]])</f>
        <v>1</v>
      </c>
      <c r="F1069" s="98" cm="1">
        <f t="array" ref="F10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69" s="98" t="b">
        <f>tblBdays[[#This Row],[3rdTuesdayInMonth]]=tblBdays[[#This Row],[Birthday 2024]]</f>
        <v>0</v>
      </c>
      <c r="H1069" s="284">
        <f>WEEKDAY(tblBdays[[#This Row],[3rdTuesdayInMonth]],2)</f>
        <v>2</v>
      </c>
      <c r="I1069" s="289">
        <f>LOOKUP(tblBdays[[#This Row],[Birthday 2024]],tblPeriods[Period])</f>
        <v>45550</v>
      </c>
      <c r="J1069" s="316" t="b">
        <f>tblBdays[[#This Row],[Birthday 2024]] &gt;= EOMONTH(tblBdays[[#This Row],[Birthday 2024]],0) - 4</f>
        <v>0</v>
      </c>
      <c r="K1069" s="317" t="b">
        <f>DAY(DATE(YEAR(tblBdays[[#This Row],[Birthday 2024]]),MONTH(tblBdays[[#This Row],[Birthday 2024]]) + 6,DAY(tblBdays[[#This Row],[Birthday 2024]]))) = DAY(tblBdays[[#This Row],[Birthday 2024]])</f>
        <v>1</v>
      </c>
    </row>
    <row r="1070" spans="2:11" ht="23.25" customHeight="1">
      <c r="B1070" s="61" t="s">
        <v>1095</v>
      </c>
      <c r="C1070" s="98">
        <v>37754</v>
      </c>
      <c r="D1070" s="98">
        <f>EDATE(tblBdays[[#This Row],[Birthday]],12 * (2024 - YEAR(tblBdays[[#This Row],[Birthday]])))</f>
        <v>45425</v>
      </c>
      <c r="E1070" s="282" t="b">
        <f>ISNUMBER(tblBdays[[#This Row],[Birthday 2024]])</f>
        <v>1</v>
      </c>
      <c r="F1070" s="98" cm="1">
        <f t="array" ref="F10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70" s="98" t="b">
        <f>tblBdays[[#This Row],[3rdTuesdayInMonth]]=tblBdays[[#This Row],[Birthday 2024]]</f>
        <v>0</v>
      </c>
      <c r="H1070" s="284">
        <f>WEEKDAY(tblBdays[[#This Row],[3rdTuesdayInMonth]],2)</f>
        <v>2</v>
      </c>
      <c r="I1070" s="289">
        <f>LOOKUP(tblBdays[[#This Row],[Birthday 2024]],tblPeriods[Period])</f>
        <v>45424</v>
      </c>
      <c r="J1070" s="316" t="b">
        <f>tblBdays[[#This Row],[Birthday 2024]] &gt;= EOMONTH(tblBdays[[#This Row],[Birthday 2024]],0) - 4</f>
        <v>0</v>
      </c>
      <c r="K1070" s="317" t="b">
        <f>DAY(DATE(YEAR(tblBdays[[#This Row],[Birthday 2024]]),MONTH(tblBdays[[#This Row],[Birthday 2024]]) + 6,DAY(tblBdays[[#This Row],[Birthday 2024]]))) = DAY(tblBdays[[#This Row],[Birthday 2024]])</f>
        <v>1</v>
      </c>
    </row>
    <row r="1071" spans="2:11" ht="23.25" customHeight="1">
      <c r="B1071" s="61" t="s">
        <v>1096</v>
      </c>
      <c r="C1071" s="98">
        <v>37042</v>
      </c>
      <c r="D1071" s="98">
        <f>EDATE(tblBdays[[#This Row],[Birthday]],12 * (2024 - YEAR(tblBdays[[#This Row],[Birthday]])))</f>
        <v>45443</v>
      </c>
      <c r="E1071" s="282" t="b">
        <f>ISNUMBER(tblBdays[[#This Row],[Birthday 2024]])</f>
        <v>1</v>
      </c>
      <c r="F1071" s="98" cm="1">
        <f t="array" ref="F10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071" s="98" t="b">
        <f>tblBdays[[#This Row],[3rdTuesdayInMonth]]=tblBdays[[#This Row],[Birthday 2024]]</f>
        <v>0</v>
      </c>
      <c r="H1071" s="284">
        <f>WEEKDAY(tblBdays[[#This Row],[3rdTuesdayInMonth]],2)</f>
        <v>2</v>
      </c>
      <c r="I1071" s="289">
        <f>LOOKUP(tblBdays[[#This Row],[Birthday 2024]],tblPeriods[Period])</f>
        <v>45438</v>
      </c>
      <c r="J1071" s="316" t="b">
        <f>tblBdays[[#This Row],[Birthday 2024]] &gt;= EOMONTH(tblBdays[[#This Row],[Birthday 2024]],0) - 4</f>
        <v>1</v>
      </c>
      <c r="K1071" s="317" t="b">
        <f>DAY(DATE(YEAR(tblBdays[[#This Row],[Birthday 2024]]),MONTH(tblBdays[[#This Row],[Birthday 2024]]) + 6,DAY(tblBdays[[#This Row],[Birthday 2024]]))) = DAY(tblBdays[[#This Row],[Birthday 2024]])</f>
        <v>0</v>
      </c>
    </row>
    <row r="1072" spans="2:11" ht="23.25" customHeight="1">
      <c r="B1072" s="61" t="s">
        <v>1097</v>
      </c>
      <c r="C1072" s="98">
        <v>37971</v>
      </c>
      <c r="D1072" s="98">
        <f>EDATE(tblBdays[[#This Row],[Birthday]],12 * (2024 - YEAR(tblBdays[[#This Row],[Birthday]])))</f>
        <v>45642</v>
      </c>
      <c r="E1072" s="282" t="b">
        <f>ISNUMBER(tblBdays[[#This Row],[Birthday 2024]])</f>
        <v>1</v>
      </c>
      <c r="F1072" s="98" cm="1">
        <f t="array" ref="F10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72" s="98" t="b">
        <f>tblBdays[[#This Row],[3rdTuesdayInMonth]]=tblBdays[[#This Row],[Birthday 2024]]</f>
        <v>0</v>
      </c>
      <c r="H1072" s="284">
        <f>WEEKDAY(tblBdays[[#This Row],[3rdTuesdayInMonth]],2)</f>
        <v>2</v>
      </c>
      <c r="I1072" s="289">
        <f>LOOKUP(tblBdays[[#This Row],[Birthday 2024]],tblPeriods[Period])</f>
        <v>45641</v>
      </c>
      <c r="J1072" s="316" t="b">
        <f>tblBdays[[#This Row],[Birthday 2024]] &gt;= EOMONTH(tblBdays[[#This Row],[Birthday 2024]],0) - 4</f>
        <v>0</v>
      </c>
      <c r="K1072" s="317" t="b">
        <f>DAY(DATE(YEAR(tblBdays[[#This Row],[Birthday 2024]]),MONTH(tblBdays[[#This Row],[Birthday 2024]]) + 6,DAY(tblBdays[[#This Row],[Birthday 2024]]))) = DAY(tblBdays[[#This Row],[Birthday 2024]])</f>
        <v>1</v>
      </c>
    </row>
    <row r="1073" spans="2:11" ht="23.25" customHeight="1">
      <c r="B1073" s="61" t="s">
        <v>1098</v>
      </c>
      <c r="C1073" s="98">
        <v>37160</v>
      </c>
      <c r="D1073" s="98">
        <f>EDATE(tblBdays[[#This Row],[Birthday]],12 * (2024 - YEAR(tblBdays[[#This Row],[Birthday]])))</f>
        <v>45561</v>
      </c>
      <c r="E1073" s="282" t="b">
        <f>ISNUMBER(tblBdays[[#This Row],[Birthday 2024]])</f>
        <v>1</v>
      </c>
      <c r="F1073" s="98" cm="1">
        <f t="array" ref="F10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073" s="98" t="b">
        <f>tblBdays[[#This Row],[3rdTuesdayInMonth]]=tblBdays[[#This Row],[Birthday 2024]]</f>
        <v>0</v>
      </c>
      <c r="H1073" s="284">
        <f>WEEKDAY(tblBdays[[#This Row],[3rdTuesdayInMonth]],2)</f>
        <v>2</v>
      </c>
      <c r="I1073" s="289">
        <f>LOOKUP(tblBdays[[#This Row],[Birthday 2024]],tblPeriods[Period])</f>
        <v>45557</v>
      </c>
      <c r="J1073" s="316" t="b">
        <f>tblBdays[[#This Row],[Birthday 2024]] &gt;= EOMONTH(tblBdays[[#This Row],[Birthday 2024]],0) - 4</f>
        <v>1</v>
      </c>
      <c r="K1073" s="317" t="b">
        <f>DAY(DATE(YEAR(tblBdays[[#This Row],[Birthday 2024]]),MONTH(tblBdays[[#This Row],[Birthday 2024]]) + 6,DAY(tblBdays[[#This Row],[Birthday 2024]]))) = DAY(tblBdays[[#This Row],[Birthday 2024]])</f>
        <v>1</v>
      </c>
    </row>
    <row r="1074" spans="2:11" ht="23.25" customHeight="1">
      <c r="B1074" s="61" t="s">
        <v>434</v>
      </c>
      <c r="C1074" s="98">
        <v>37931</v>
      </c>
      <c r="D1074" s="98">
        <f>EDATE(tblBdays[[#This Row],[Birthday]],12 * (2024 - YEAR(tblBdays[[#This Row],[Birthday]])))</f>
        <v>45602</v>
      </c>
      <c r="E1074" s="282" t="b">
        <f>ISNUMBER(tblBdays[[#This Row],[Birthday 2024]])</f>
        <v>1</v>
      </c>
      <c r="F1074" s="98" cm="1">
        <f t="array" ref="F10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074" s="98" t="b">
        <f>tblBdays[[#This Row],[3rdTuesdayInMonth]]=tblBdays[[#This Row],[Birthday 2024]]</f>
        <v>0</v>
      </c>
      <c r="H1074" s="284">
        <f>WEEKDAY(tblBdays[[#This Row],[3rdTuesdayInMonth]],2)</f>
        <v>2</v>
      </c>
      <c r="I1074" s="289">
        <f>LOOKUP(tblBdays[[#This Row],[Birthday 2024]],tblPeriods[Period])</f>
        <v>45599</v>
      </c>
      <c r="J1074" s="316" t="b">
        <f>tblBdays[[#This Row],[Birthday 2024]] &gt;= EOMONTH(tblBdays[[#This Row],[Birthday 2024]],0) - 4</f>
        <v>0</v>
      </c>
      <c r="K1074" s="317" t="b">
        <f>DAY(DATE(YEAR(tblBdays[[#This Row],[Birthday 2024]]),MONTH(tblBdays[[#This Row],[Birthday 2024]]) + 6,DAY(tblBdays[[#This Row],[Birthday 2024]]))) = DAY(tblBdays[[#This Row],[Birthday 2024]])</f>
        <v>1</v>
      </c>
    </row>
    <row r="1075" spans="2:11" ht="23.25" customHeight="1">
      <c r="B1075" s="61" t="s">
        <v>1099</v>
      </c>
      <c r="C1075" s="98">
        <v>37121</v>
      </c>
      <c r="D1075" s="98">
        <f>EDATE(tblBdays[[#This Row],[Birthday]],12 * (2024 - YEAR(tblBdays[[#This Row],[Birthday]])))</f>
        <v>45522</v>
      </c>
      <c r="E1075" s="282" t="b">
        <f>ISNUMBER(tblBdays[[#This Row],[Birthday 2024]])</f>
        <v>1</v>
      </c>
      <c r="F1075" s="98" cm="1">
        <f t="array" ref="F10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75" s="98" t="b">
        <f>tblBdays[[#This Row],[3rdTuesdayInMonth]]=tblBdays[[#This Row],[Birthday 2024]]</f>
        <v>0</v>
      </c>
      <c r="H1075" s="284">
        <f>WEEKDAY(tblBdays[[#This Row],[3rdTuesdayInMonth]],2)</f>
        <v>2</v>
      </c>
      <c r="I1075" s="289">
        <f>LOOKUP(tblBdays[[#This Row],[Birthday 2024]],tblPeriods[Period])</f>
        <v>45522</v>
      </c>
      <c r="J1075" s="316" t="b">
        <f>tblBdays[[#This Row],[Birthday 2024]] &gt;= EOMONTH(tblBdays[[#This Row],[Birthday 2024]],0) - 4</f>
        <v>0</v>
      </c>
      <c r="K1075" s="317" t="b">
        <f>DAY(DATE(YEAR(tblBdays[[#This Row],[Birthday 2024]]),MONTH(tblBdays[[#This Row],[Birthday 2024]]) + 6,DAY(tblBdays[[#This Row],[Birthday 2024]]))) = DAY(tblBdays[[#This Row],[Birthday 2024]])</f>
        <v>1</v>
      </c>
    </row>
    <row r="1076" spans="2:11" ht="23.25" customHeight="1">
      <c r="B1076" s="61" t="s">
        <v>1100</v>
      </c>
      <c r="C1076" s="98">
        <v>37917</v>
      </c>
      <c r="D1076" s="98">
        <f>EDATE(tblBdays[[#This Row],[Birthday]],12 * (2024 - YEAR(tblBdays[[#This Row],[Birthday]])))</f>
        <v>45588</v>
      </c>
      <c r="E1076" s="282" t="b">
        <f>ISNUMBER(tblBdays[[#This Row],[Birthday 2024]])</f>
        <v>1</v>
      </c>
      <c r="F1076" s="98" cm="1">
        <f t="array" ref="F10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76" s="98" t="b">
        <f>tblBdays[[#This Row],[3rdTuesdayInMonth]]=tblBdays[[#This Row],[Birthday 2024]]</f>
        <v>0</v>
      </c>
      <c r="H1076" s="284">
        <f>WEEKDAY(tblBdays[[#This Row],[3rdTuesdayInMonth]],2)</f>
        <v>2</v>
      </c>
      <c r="I1076" s="289">
        <f>LOOKUP(tblBdays[[#This Row],[Birthday 2024]],tblPeriods[Period])</f>
        <v>45585</v>
      </c>
      <c r="J1076" s="316" t="b">
        <f>tblBdays[[#This Row],[Birthday 2024]] &gt;= EOMONTH(tblBdays[[#This Row],[Birthday 2024]],0) - 4</f>
        <v>0</v>
      </c>
      <c r="K1076" s="317" t="b">
        <f>DAY(DATE(YEAR(tblBdays[[#This Row],[Birthday 2024]]),MONTH(tblBdays[[#This Row],[Birthday 2024]]) + 6,DAY(tblBdays[[#This Row],[Birthday 2024]]))) = DAY(tblBdays[[#This Row],[Birthday 2024]])</f>
        <v>1</v>
      </c>
    </row>
    <row r="1077" spans="2:11" ht="23.25" customHeight="1">
      <c r="B1077" s="61" t="s">
        <v>1101</v>
      </c>
      <c r="C1077" s="98">
        <v>38175</v>
      </c>
      <c r="D1077" s="98">
        <f>EDATE(tblBdays[[#This Row],[Birthday]],12 * (2024 - YEAR(tblBdays[[#This Row],[Birthday]])))</f>
        <v>45480</v>
      </c>
      <c r="E1077" s="282" t="b">
        <f>ISNUMBER(tblBdays[[#This Row],[Birthday 2024]])</f>
        <v>1</v>
      </c>
      <c r="F1077" s="98" cm="1">
        <f t="array" ref="F10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77" s="98" t="b">
        <f>tblBdays[[#This Row],[3rdTuesdayInMonth]]=tblBdays[[#This Row],[Birthday 2024]]</f>
        <v>0</v>
      </c>
      <c r="H1077" s="284">
        <f>WEEKDAY(tblBdays[[#This Row],[3rdTuesdayInMonth]],2)</f>
        <v>2</v>
      </c>
      <c r="I1077" s="289">
        <f>LOOKUP(tblBdays[[#This Row],[Birthday 2024]],tblPeriods[Period])</f>
        <v>45480</v>
      </c>
      <c r="J1077" s="316" t="b">
        <f>tblBdays[[#This Row],[Birthday 2024]] &gt;= EOMONTH(tblBdays[[#This Row],[Birthday 2024]],0) - 4</f>
        <v>0</v>
      </c>
      <c r="K1077" s="317" t="b">
        <f>DAY(DATE(YEAR(tblBdays[[#This Row],[Birthday 2024]]),MONTH(tblBdays[[#This Row],[Birthday 2024]]) + 6,DAY(tblBdays[[#This Row],[Birthday 2024]]))) = DAY(tblBdays[[#This Row],[Birthday 2024]])</f>
        <v>1</v>
      </c>
    </row>
    <row r="1078" spans="2:11" ht="23.25" customHeight="1">
      <c r="B1078" s="61" t="s">
        <v>1102</v>
      </c>
      <c r="C1078" s="98">
        <v>37635</v>
      </c>
      <c r="D1078" s="98">
        <f>EDATE(tblBdays[[#This Row],[Birthday]],12 * (2024 - YEAR(tblBdays[[#This Row],[Birthday]])))</f>
        <v>45305</v>
      </c>
      <c r="E1078" s="282" t="b">
        <f>ISNUMBER(tblBdays[[#This Row],[Birthday 2024]])</f>
        <v>1</v>
      </c>
      <c r="F1078" s="98" cm="1">
        <f t="array" ref="F10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78" s="98" t="b">
        <f>tblBdays[[#This Row],[3rdTuesdayInMonth]]=tblBdays[[#This Row],[Birthday 2024]]</f>
        <v>0</v>
      </c>
      <c r="H1078" s="284">
        <f>WEEKDAY(tblBdays[[#This Row],[3rdTuesdayInMonth]],2)</f>
        <v>2</v>
      </c>
      <c r="I1078" s="289">
        <f>LOOKUP(tblBdays[[#This Row],[Birthday 2024]],tblPeriods[Period])</f>
        <v>45305</v>
      </c>
      <c r="J1078" s="316" t="b">
        <f>tblBdays[[#This Row],[Birthday 2024]] &gt;= EOMONTH(tblBdays[[#This Row],[Birthday 2024]],0) - 4</f>
        <v>0</v>
      </c>
      <c r="K1078" s="317" t="b">
        <f>DAY(DATE(YEAR(tblBdays[[#This Row],[Birthday 2024]]),MONTH(tblBdays[[#This Row],[Birthday 2024]]) + 6,DAY(tblBdays[[#This Row],[Birthday 2024]]))) = DAY(tblBdays[[#This Row],[Birthday 2024]])</f>
        <v>1</v>
      </c>
    </row>
    <row r="1079" spans="2:11" ht="23.25" customHeight="1">
      <c r="B1079" s="61" t="s">
        <v>1103</v>
      </c>
      <c r="C1079" s="98">
        <v>37669</v>
      </c>
      <c r="D1079" s="98">
        <f>EDATE(tblBdays[[#This Row],[Birthday]],12 * (2024 - YEAR(tblBdays[[#This Row],[Birthday]])))</f>
        <v>45339</v>
      </c>
      <c r="E1079" s="282" t="b">
        <f>ISNUMBER(tblBdays[[#This Row],[Birthday 2024]])</f>
        <v>1</v>
      </c>
      <c r="F1079" s="98" cm="1">
        <f t="array" ref="F10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079" s="98" t="b">
        <f>tblBdays[[#This Row],[3rdTuesdayInMonth]]=tblBdays[[#This Row],[Birthday 2024]]</f>
        <v>0</v>
      </c>
      <c r="H1079" s="284">
        <f>WEEKDAY(tblBdays[[#This Row],[3rdTuesdayInMonth]],2)</f>
        <v>2</v>
      </c>
      <c r="I1079" s="289">
        <f>LOOKUP(tblBdays[[#This Row],[Birthday 2024]],tblPeriods[Period])</f>
        <v>45333</v>
      </c>
      <c r="J1079" s="316" t="b">
        <f>tblBdays[[#This Row],[Birthday 2024]] &gt;= EOMONTH(tblBdays[[#This Row],[Birthday 2024]],0) - 4</f>
        <v>0</v>
      </c>
      <c r="K1079" s="317" t="b">
        <f>DAY(DATE(YEAR(tblBdays[[#This Row],[Birthday 2024]]),MONTH(tblBdays[[#This Row],[Birthday 2024]]) + 6,DAY(tblBdays[[#This Row],[Birthday 2024]]))) = DAY(tblBdays[[#This Row],[Birthday 2024]])</f>
        <v>1</v>
      </c>
    </row>
    <row r="1080" spans="2:11" ht="23.25" customHeight="1">
      <c r="B1080" s="61" t="s">
        <v>1104</v>
      </c>
      <c r="C1080" s="98">
        <v>37324</v>
      </c>
      <c r="D1080" s="98">
        <f>EDATE(tblBdays[[#This Row],[Birthday]],12 * (2024 - YEAR(tblBdays[[#This Row],[Birthday]])))</f>
        <v>45360</v>
      </c>
      <c r="E1080" s="282" t="b">
        <f>ISNUMBER(tblBdays[[#This Row],[Birthday 2024]])</f>
        <v>1</v>
      </c>
      <c r="F1080" s="98" cm="1">
        <f t="array" ref="F10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80" s="98" t="b">
        <f>tblBdays[[#This Row],[3rdTuesdayInMonth]]=tblBdays[[#This Row],[Birthday 2024]]</f>
        <v>0</v>
      </c>
      <c r="H1080" s="284">
        <f>WEEKDAY(tblBdays[[#This Row],[3rdTuesdayInMonth]],2)</f>
        <v>2</v>
      </c>
      <c r="I1080" s="289">
        <f>LOOKUP(tblBdays[[#This Row],[Birthday 2024]],tblPeriods[Period])</f>
        <v>45354</v>
      </c>
      <c r="J1080" s="316" t="b">
        <f>tblBdays[[#This Row],[Birthday 2024]] &gt;= EOMONTH(tblBdays[[#This Row],[Birthday 2024]],0) - 4</f>
        <v>0</v>
      </c>
      <c r="K1080" s="317" t="b">
        <f>DAY(DATE(YEAR(tblBdays[[#This Row],[Birthday 2024]]),MONTH(tblBdays[[#This Row],[Birthday 2024]]) + 6,DAY(tblBdays[[#This Row],[Birthday 2024]]))) = DAY(tblBdays[[#This Row],[Birthday 2024]])</f>
        <v>1</v>
      </c>
    </row>
    <row r="1081" spans="2:11" ht="23.25" customHeight="1">
      <c r="B1081" s="61" t="s">
        <v>1105</v>
      </c>
      <c r="C1081" s="98">
        <v>37127</v>
      </c>
      <c r="D1081" s="98">
        <f>EDATE(tblBdays[[#This Row],[Birthday]],12 * (2024 - YEAR(tblBdays[[#This Row],[Birthday]])))</f>
        <v>45528</v>
      </c>
      <c r="E1081" s="282" t="b">
        <f>ISNUMBER(tblBdays[[#This Row],[Birthday 2024]])</f>
        <v>1</v>
      </c>
      <c r="F1081" s="98" cm="1">
        <f t="array" ref="F10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81" s="98" t="b">
        <f>tblBdays[[#This Row],[3rdTuesdayInMonth]]=tblBdays[[#This Row],[Birthday 2024]]</f>
        <v>0</v>
      </c>
      <c r="H1081" s="284">
        <f>WEEKDAY(tblBdays[[#This Row],[3rdTuesdayInMonth]],2)</f>
        <v>2</v>
      </c>
      <c r="I1081" s="289">
        <f>LOOKUP(tblBdays[[#This Row],[Birthday 2024]],tblPeriods[Period])</f>
        <v>45522</v>
      </c>
      <c r="J1081" s="316" t="b">
        <f>tblBdays[[#This Row],[Birthday 2024]] &gt;= EOMONTH(tblBdays[[#This Row],[Birthday 2024]],0) - 4</f>
        <v>0</v>
      </c>
      <c r="K1081" s="317" t="b">
        <f>DAY(DATE(YEAR(tblBdays[[#This Row],[Birthday 2024]]),MONTH(tblBdays[[#This Row],[Birthday 2024]]) + 6,DAY(tblBdays[[#This Row],[Birthday 2024]]))) = DAY(tblBdays[[#This Row],[Birthday 2024]])</f>
        <v>1</v>
      </c>
    </row>
    <row r="1082" spans="2:11" ht="23.25" customHeight="1">
      <c r="B1082" s="61" t="s">
        <v>1106</v>
      </c>
      <c r="C1082" s="98">
        <v>38169</v>
      </c>
      <c r="D1082" s="98">
        <f>EDATE(tblBdays[[#This Row],[Birthday]],12 * (2024 - YEAR(tblBdays[[#This Row],[Birthday]])))</f>
        <v>45474</v>
      </c>
      <c r="E1082" s="282" t="b">
        <f>ISNUMBER(tblBdays[[#This Row],[Birthday 2024]])</f>
        <v>1</v>
      </c>
      <c r="F1082" s="98" cm="1">
        <f t="array" ref="F10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82" s="98" t="b">
        <f>tblBdays[[#This Row],[3rdTuesdayInMonth]]=tblBdays[[#This Row],[Birthday 2024]]</f>
        <v>0</v>
      </c>
      <c r="H1082" s="284">
        <f>WEEKDAY(tblBdays[[#This Row],[3rdTuesdayInMonth]],2)</f>
        <v>2</v>
      </c>
      <c r="I1082" s="289">
        <f>LOOKUP(tblBdays[[#This Row],[Birthday 2024]],tblPeriods[Period])</f>
        <v>45473</v>
      </c>
      <c r="J1082" s="316" t="b">
        <f>tblBdays[[#This Row],[Birthday 2024]] &gt;= EOMONTH(tblBdays[[#This Row],[Birthday 2024]],0) - 4</f>
        <v>0</v>
      </c>
      <c r="K1082" s="317" t="b">
        <f>DAY(DATE(YEAR(tblBdays[[#This Row],[Birthday 2024]]),MONTH(tblBdays[[#This Row],[Birthday 2024]]) + 6,DAY(tblBdays[[#This Row],[Birthday 2024]]))) = DAY(tblBdays[[#This Row],[Birthday 2024]])</f>
        <v>1</v>
      </c>
    </row>
    <row r="1083" spans="2:11" ht="23.25" customHeight="1">
      <c r="B1083" s="61" t="s">
        <v>1107</v>
      </c>
      <c r="C1083" s="98">
        <v>37804</v>
      </c>
      <c r="D1083" s="98">
        <f>EDATE(tblBdays[[#This Row],[Birthday]],12 * (2024 - YEAR(tblBdays[[#This Row],[Birthday]])))</f>
        <v>45475</v>
      </c>
      <c r="E1083" s="282" t="b">
        <f>ISNUMBER(tblBdays[[#This Row],[Birthday 2024]])</f>
        <v>1</v>
      </c>
      <c r="F1083" s="98" cm="1">
        <f t="array" ref="F10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83" s="98" t="b">
        <f>tblBdays[[#This Row],[3rdTuesdayInMonth]]=tblBdays[[#This Row],[Birthday 2024]]</f>
        <v>0</v>
      </c>
      <c r="H1083" s="284">
        <f>WEEKDAY(tblBdays[[#This Row],[3rdTuesdayInMonth]],2)</f>
        <v>2</v>
      </c>
      <c r="I1083" s="289">
        <f>LOOKUP(tblBdays[[#This Row],[Birthday 2024]],tblPeriods[Period])</f>
        <v>45473</v>
      </c>
      <c r="J1083" s="316" t="b">
        <f>tblBdays[[#This Row],[Birthday 2024]] &gt;= EOMONTH(tblBdays[[#This Row],[Birthday 2024]],0) - 4</f>
        <v>0</v>
      </c>
      <c r="K1083" s="317" t="b">
        <f>DAY(DATE(YEAR(tblBdays[[#This Row],[Birthday 2024]]),MONTH(tblBdays[[#This Row],[Birthday 2024]]) + 6,DAY(tblBdays[[#This Row],[Birthday 2024]]))) = DAY(tblBdays[[#This Row],[Birthday 2024]])</f>
        <v>1</v>
      </c>
    </row>
    <row r="1084" spans="2:11" ht="23.25" customHeight="1">
      <c r="B1084" s="61" t="s">
        <v>1108</v>
      </c>
      <c r="C1084" s="98">
        <v>37458</v>
      </c>
      <c r="D1084" s="98">
        <f>EDATE(tblBdays[[#This Row],[Birthday]],12 * (2024 - YEAR(tblBdays[[#This Row],[Birthday]])))</f>
        <v>45494</v>
      </c>
      <c r="E1084" s="282" t="b">
        <f>ISNUMBER(tblBdays[[#This Row],[Birthday 2024]])</f>
        <v>1</v>
      </c>
      <c r="F1084" s="98" cm="1">
        <f t="array" ref="F10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084" s="98" t="b">
        <f>tblBdays[[#This Row],[3rdTuesdayInMonth]]=tblBdays[[#This Row],[Birthday 2024]]</f>
        <v>0</v>
      </c>
      <c r="H1084" s="284">
        <f>WEEKDAY(tblBdays[[#This Row],[3rdTuesdayInMonth]],2)</f>
        <v>2</v>
      </c>
      <c r="I1084" s="289">
        <f>LOOKUP(tblBdays[[#This Row],[Birthday 2024]],tblPeriods[Period])</f>
        <v>45494</v>
      </c>
      <c r="J1084" s="316" t="b">
        <f>tblBdays[[#This Row],[Birthday 2024]] &gt;= EOMONTH(tblBdays[[#This Row],[Birthday 2024]],0) - 4</f>
        <v>0</v>
      </c>
      <c r="K1084" s="317" t="b">
        <f>DAY(DATE(YEAR(tblBdays[[#This Row],[Birthday 2024]]),MONTH(tblBdays[[#This Row],[Birthday 2024]]) + 6,DAY(tblBdays[[#This Row],[Birthday 2024]]))) = DAY(tblBdays[[#This Row],[Birthday 2024]])</f>
        <v>1</v>
      </c>
    </row>
    <row r="1085" spans="2:11" ht="23.25" customHeight="1">
      <c r="B1085" s="61" t="s">
        <v>1109</v>
      </c>
      <c r="C1085" s="98">
        <v>37926</v>
      </c>
      <c r="D1085" s="98">
        <f>EDATE(tblBdays[[#This Row],[Birthday]],12 * (2024 - YEAR(tblBdays[[#This Row],[Birthday]])))</f>
        <v>45597</v>
      </c>
      <c r="E1085" s="282" t="b">
        <f>ISNUMBER(tblBdays[[#This Row],[Birthday 2024]])</f>
        <v>1</v>
      </c>
      <c r="F1085" s="98" cm="1">
        <f t="array" ref="F10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085" s="98" t="b">
        <f>tblBdays[[#This Row],[3rdTuesdayInMonth]]=tblBdays[[#This Row],[Birthday 2024]]</f>
        <v>0</v>
      </c>
      <c r="H1085" s="284">
        <f>WEEKDAY(tblBdays[[#This Row],[3rdTuesdayInMonth]],2)</f>
        <v>2</v>
      </c>
      <c r="I1085" s="289">
        <f>LOOKUP(tblBdays[[#This Row],[Birthday 2024]],tblPeriods[Period])</f>
        <v>45592</v>
      </c>
      <c r="J1085" s="316" t="b">
        <f>tblBdays[[#This Row],[Birthday 2024]] &gt;= EOMONTH(tblBdays[[#This Row],[Birthday 2024]],0) - 4</f>
        <v>0</v>
      </c>
      <c r="K1085" s="317" t="b">
        <f>DAY(DATE(YEAR(tblBdays[[#This Row],[Birthday 2024]]),MONTH(tblBdays[[#This Row],[Birthday 2024]]) + 6,DAY(tblBdays[[#This Row],[Birthday 2024]]))) = DAY(tblBdays[[#This Row],[Birthday 2024]])</f>
        <v>1</v>
      </c>
    </row>
    <row r="1086" spans="2:11" ht="23.25" customHeight="1">
      <c r="B1086" s="61" t="s">
        <v>1110</v>
      </c>
      <c r="C1086" s="98">
        <v>37471</v>
      </c>
      <c r="D1086" s="98">
        <f>EDATE(tblBdays[[#This Row],[Birthday]],12 * (2024 - YEAR(tblBdays[[#This Row],[Birthday]])))</f>
        <v>45507</v>
      </c>
      <c r="E1086" s="282" t="b">
        <f>ISNUMBER(tblBdays[[#This Row],[Birthday 2024]])</f>
        <v>1</v>
      </c>
      <c r="F1086" s="98" cm="1">
        <f t="array" ref="F10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86" s="98" t="b">
        <f>tblBdays[[#This Row],[3rdTuesdayInMonth]]=tblBdays[[#This Row],[Birthday 2024]]</f>
        <v>0</v>
      </c>
      <c r="H1086" s="284">
        <f>WEEKDAY(tblBdays[[#This Row],[3rdTuesdayInMonth]],2)</f>
        <v>2</v>
      </c>
      <c r="I1086" s="289">
        <f>LOOKUP(tblBdays[[#This Row],[Birthday 2024]],tblPeriods[Period])</f>
        <v>45501</v>
      </c>
      <c r="J1086" s="316" t="b">
        <f>tblBdays[[#This Row],[Birthday 2024]] &gt;= EOMONTH(tblBdays[[#This Row],[Birthday 2024]],0) - 4</f>
        <v>0</v>
      </c>
      <c r="K1086" s="317" t="b">
        <f>DAY(DATE(YEAR(tblBdays[[#This Row],[Birthday 2024]]),MONTH(tblBdays[[#This Row],[Birthday 2024]]) + 6,DAY(tblBdays[[#This Row],[Birthday 2024]]))) = DAY(tblBdays[[#This Row],[Birthday 2024]])</f>
        <v>1</v>
      </c>
    </row>
    <row r="1087" spans="2:11" ht="23.25" customHeight="1">
      <c r="B1087" s="61" t="s">
        <v>1111</v>
      </c>
      <c r="C1087" s="98">
        <v>37969</v>
      </c>
      <c r="D1087" s="98">
        <f>EDATE(tblBdays[[#This Row],[Birthday]],12 * (2024 - YEAR(tblBdays[[#This Row],[Birthday]])))</f>
        <v>45640</v>
      </c>
      <c r="E1087" s="282" t="b">
        <f>ISNUMBER(tblBdays[[#This Row],[Birthday 2024]])</f>
        <v>1</v>
      </c>
      <c r="F1087" s="98" cm="1">
        <f t="array" ref="F10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87" s="98" t="b">
        <f>tblBdays[[#This Row],[3rdTuesdayInMonth]]=tblBdays[[#This Row],[Birthday 2024]]</f>
        <v>0</v>
      </c>
      <c r="H1087" s="284">
        <f>WEEKDAY(tblBdays[[#This Row],[3rdTuesdayInMonth]],2)</f>
        <v>2</v>
      </c>
      <c r="I1087" s="289">
        <f>LOOKUP(tblBdays[[#This Row],[Birthday 2024]],tblPeriods[Period])</f>
        <v>45634</v>
      </c>
      <c r="J1087" s="316" t="b">
        <f>tblBdays[[#This Row],[Birthday 2024]] &gt;= EOMONTH(tblBdays[[#This Row],[Birthday 2024]],0) - 4</f>
        <v>0</v>
      </c>
      <c r="K1087" s="317" t="b">
        <f>DAY(DATE(YEAR(tblBdays[[#This Row],[Birthday 2024]]),MONTH(tblBdays[[#This Row],[Birthday 2024]]) + 6,DAY(tblBdays[[#This Row],[Birthday 2024]]))) = DAY(tblBdays[[#This Row],[Birthday 2024]])</f>
        <v>1</v>
      </c>
    </row>
    <row r="1088" spans="2:11" ht="23.25" customHeight="1">
      <c r="B1088" s="61" t="s">
        <v>1112</v>
      </c>
      <c r="C1088" s="98">
        <v>38228</v>
      </c>
      <c r="D1088" s="98">
        <f>EDATE(tblBdays[[#This Row],[Birthday]],12 * (2024 - YEAR(tblBdays[[#This Row],[Birthday]])))</f>
        <v>45533</v>
      </c>
      <c r="E1088" s="282" t="b">
        <f>ISNUMBER(tblBdays[[#This Row],[Birthday 2024]])</f>
        <v>1</v>
      </c>
      <c r="F1088" s="98" cm="1">
        <f t="array" ref="F10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88" s="98" t="b">
        <f>tblBdays[[#This Row],[3rdTuesdayInMonth]]=tblBdays[[#This Row],[Birthday 2024]]</f>
        <v>0</v>
      </c>
      <c r="H1088" s="284">
        <f>WEEKDAY(tblBdays[[#This Row],[3rdTuesdayInMonth]],2)</f>
        <v>2</v>
      </c>
      <c r="I1088" s="289">
        <f>LOOKUP(tblBdays[[#This Row],[Birthday 2024]],tblPeriods[Period])</f>
        <v>45529</v>
      </c>
      <c r="J1088" s="316" t="b">
        <f>tblBdays[[#This Row],[Birthday 2024]] &gt;= EOMONTH(tblBdays[[#This Row],[Birthday 2024]],0) - 4</f>
        <v>1</v>
      </c>
      <c r="K1088" s="317" t="b">
        <f>DAY(DATE(YEAR(tblBdays[[#This Row],[Birthday 2024]]),MONTH(tblBdays[[#This Row],[Birthday 2024]]) + 6,DAY(tblBdays[[#This Row],[Birthday 2024]]))) = DAY(tblBdays[[#This Row],[Birthday 2024]])</f>
        <v>0</v>
      </c>
    </row>
    <row r="1089" spans="2:11" ht="23.25" customHeight="1">
      <c r="B1089" s="61" t="s">
        <v>1113</v>
      </c>
      <c r="C1089" s="98">
        <v>38290</v>
      </c>
      <c r="D1089" s="98">
        <f>EDATE(tblBdays[[#This Row],[Birthday]],12 * (2024 - YEAR(tblBdays[[#This Row],[Birthday]])))</f>
        <v>45595</v>
      </c>
      <c r="E1089" s="282" t="b">
        <f>ISNUMBER(tblBdays[[#This Row],[Birthday 2024]])</f>
        <v>1</v>
      </c>
      <c r="F1089" s="98" cm="1">
        <f t="array" ref="F10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089" s="98" t="b">
        <f>tblBdays[[#This Row],[3rdTuesdayInMonth]]=tblBdays[[#This Row],[Birthday 2024]]</f>
        <v>0</v>
      </c>
      <c r="H1089" s="284">
        <f>WEEKDAY(tblBdays[[#This Row],[3rdTuesdayInMonth]],2)</f>
        <v>2</v>
      </c>
      <c r="I1089" s="289">
        <f>LOOKUP(tblBdays[[#This Row],[Birthday 2024]],tblPeriods[Period])</f>
        <v>45592</v>
      </c>
      <c r="J1089" s="316" t="b">
        <f>tblBdays[[#This Row],[Birthday 2024]] &gt;= EOMONTH(tblBdays[[#This Row],[Birthday 2024]],0) - 4</f>
        <v>1</v>
      </c>
      <c r="K1089" s="317" t="b">
        <f>DAY(DATE(YEAR(tblBdays[[#This Row],[Birthday 2024]]),MONTH(tblBdays[[#This Row],[Birthday 2024]]) + 6,DAY(tblBdays[[#This Row],[Birthday 2024]]))) = DAY(tblBdays[[#This Row],[Birthday 2024]])</f>
        <v>1</v>
      </c>
    </row>
    <row r="1090" spans="2:11" ht="23.25" customHeight="1">
      <c r="B1090" s="61" t="s">
        <v>1114</v>
      </c>
      <c r="C1090" s="98">
        <v>38028</v>
      </c>
      <c r="D1090" s="98">
        <f>EDATE(tblBdays[[#This Row],[Birthday]],12 * (2024 - YEAR(tblBdays[[#This Row],[Birthday]])))</f>
        <v>45333</v>
      </c>
      <c r="E1090" s="282" t="b">
        <f>ISNUMBER(tblBdays[[#This Row],[Birthday 2024]])</f>
        <v>1</v>
      </c>
      <c r="F1090" s="98" cm="1">
        <f t="array" ref="F10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090" s="98" t="b">
        <f>tblBdays[[#This Row],[3rdTuesdayInMonth]]=tblBdays[[#This Row],[Birthday 2024]]</f>
        <v>0</v>
      </c>
      <c r="H1090" s="284">
        <f>WEEKDAY(tblBdays[[#This Row],[3rdTuesdayInMonth]],2)</f>
        <v>2</v>
      </c>
      <c r="I1090" s="289">
        <f>LOOKUP(tblBdays[[#This Row],[Birthday 2024]],tblPeriods[Period])</f>
        <v>45333</v>
      </c>
      <c r="J1090" s="316" t="b">
        <f>tblBdays[[#This Row],[Birthday 2024]] &gt;= EOMONTH(tblBdays[[#This Row],[Birthday 2024]],0) - 4</f>
        <v>0</v>
      </c>
      <c r="K1090" s="317" t="b">
        <f>DAY(DATE(YEAR(tblBdays[[#This Row],[Birthday 2024]]),MONTH(tblBdays[[#This Row],[Birthday 2024]]) + 6,DAY(tblBdays[[#This Row],[Birthday 2024]]))) = DAY(tblBdays[[#This Row],[Birthday 2024]])</f>
        <v>1</v>
      </c>
    </row>
    <row r="1091" spans="2:11" ht="23.25" customHeight="1">
      <c r="B1091" s="61" t="s">
        <v>1115</v>
      </c>
      <c r="C1091" s="98">
        <v>37278</v>
      </c>
      <c r="D1091" s="98">
        <f>EDATE(tblBdays[[#This Row],[Birthday]],12 * (2024 - YEAR(tblBdays[[#This Row],[Birthday]])))</f>
        <v>45313</v>
      </c>
      <c r="E1091" s="282" t="b">
        <f>ISNUMBER(tblBdays[[#This Row],[Birthday 2024]])</f>
        <v>1</v>
      </c>
      <c r="F1091" s="98" cm="1">
        <f t="array" ref="F10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91" s="98" t="b">
        <f>tblBdays[[#This Row],[3rdTuesdayInMonth]]=tblBdays[[#This Row],[Birthday 2024]]</f>
        <v>0</v>
      </c>
      <c r="H1091" s="284">
        <f>WEEKDAY(tblBdays[[#This Row],[3rdTuesdayInMonth]],2)</f>
        <v>2</v>
      </c>
      <c r="I1091" s="289">
        <f>LOOKUP(tblBdays[[#This Row],[Birthday 2024]],tblPeriods[Period])</f>
        <v>45312</v>
      </c>
      <c r="J1091" s="316" t="b">
        <f>tblBdays[[#This Row],[Birthday 2024]] &gt;= EOMONTH(tblBdays[[#This Row],[Birthday 2024]],0) - 4</f>
        <v>0</v>
      </c>
      <c r="K1091" s="317" t="b">
        <f>DAY(DATE(YEAR(tblBdays[[#This Row],[Birthday 2024]]),MONTH(tblBdays[[#This Row],[Birthday 2024]]) + 6,DAY(tblBdays[[#This Row],[Birthday 2024]]))) = DAY(tblBdays[[#This Row],[Birthday 2024]])</f>
        <v>1</v>
      </c>
    </row>
    <row r="1092" spans="2:11" ht="23.25" customHeight="1">
      <c r="B1092" s="61" t="s">
        <v>1116</v>
      </c>
      <c r="C1092" s="98">
        <v>37624</v>
      </c>
      <c r="D1092" s="98">
        <f>EDATE(tblBdays[[#This Row],[Birthday]],12 * (2024 - YEAR(tblBdays[[#This Row],[Birthday]])))</f>
        <v>45294</v>
      </c>
      <c r="E1092" s="282" t="b">
        <f>ISNUMBER(tblBdays[[#This Row],[Birthday 2024]])</f>
        <v>1</v>
      </c>
      <c r="F1092" s="98" cm="1">
        <f t="array" ref="F10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92" s="98" t="b">
        <f>tblBdays[[#This Row],[3rdTuesdayInMonth]]=tblBdays[[#This Row],[Birthday 2024]]</f>
        <v>0</v>
      </c>
      <c r="H1092" s="284">
        <f>WEEKDAY(tblBdays[[#This Row],[3rdTuesdayInMonth]],2)</f>
        <v>2</v>
      </c>
      <c r="I1092" s="289" t="e">
        <f>LOOKUP(tblBdays[[#This Row],[Birthday 2024]],tblPeriods[Period])</f>
        <v>#N/A</v>
      </c>
      <c r="J1092" s="316" t="b">
        <f>tblBdays[[#This Row],[Birthday 2024]] &gt;= EOMONTH(tblBdays[[#This Row],[Birthday 2024]],0) - 4</f>
        <v>0</v>
      </c>
      <c r="K1092" s="317" t="b">
        <f>DAY(DATE(YEAR(tblBdays[[#This Row],[Birthday 2024]]),MONTH(tblBdays[[#This Row],[Birthday 2024]]) + 6,DAY(tblBdays[[#This Row],[Birthday 2024]]))) = DAY(tblBdays[[#This Row],[Birthday 2024]])</f>
        <v>1</v>
      </c>
    </row>
    <row r="1093" spans="2:11" ht="23.25" customHeight="1">
      <c r="B1093" s="61" t="s">
        <v>1117</v>
      </c>
      <c r="C1093" s="98">
        <v>37637</v>
      </c>
      <c r="D1093" s="98">
        <f>EDATE(tblBdays[[#This Row],[Birthday]],12 * (2024 - YEAR(tblBdays[[#This Row],[Birthday]])))</f>
        <v>45307</v>
      </c>
      <c r="E1093" s="282" t="b">
        <f>ISNUMBER(tblBdays[[#This Row],[Birthday 2024]])</f>
        <v>1</v>
      </c>
      <c r="F1093" s="98" cm="1">
        <f t="array" ref="F10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93" s="98" t="b">
        <f>tblBdays[[#This Row],[3rdTuesdayInMonth]]=tblBdays[[#This Row],[Birthday 2024]]</f>
        <v>1</v>
      </c>
      <c r="H1093" s="284">
        <f>WEEKDAY(tblBdays[[#This Row],[3rdTuesdayInMonth]],2)</f>
        <v>2</v>
      </c>
      <c r="I1093" s="289">
        <f>LOOKUP(tblBdays[[#This Row],[Birthday 2024]],tblPeriods[Period])</f>
        <v>45305</v>
      </c>
      <c r="J1093" s="316" t="b">
        <f>tblBdays[[#This Row],[Birthday 2024]] &gt;= EOMONTH(tblBdays[[#This Row],[Birthday 2024]],0) - 4</f>
        <v>0</v>
      </c>
      <c r="K1093" s="317" t="b">
        <f>DAY(DATE(YEAR(tblBdays[[#This Row],[Birthday 2024]]),MONTH(tblBdays[[#This Row],[Birthday 2024]]) + 6,DAY(tblBdays[[#This Row],[Birthday 2024]]))) = DAY(tblBdays[[#This Row],[Birthday 2024]])</f>
        <v>1</v>
      </c>
    </row>
    <row r="1094" spans="2:11" ht="23.25" customHeight="1">
      <c r="B1094" s="61" t="s">
        <v>1118</v>
      </c>
      <c r="C1094" s="98">
        <v>38082</v>
      </c>
      <c r="D1094" s="98">
        <f>EDATE(tblBdays[[#This Row],[Birthday]],12 * (2024 - YEAR(tblBdays[[#This Row],[Birthday]])))</f>
        <v>45387</v>
      </c>
      <c r="E1094" s="282" t="b">
        <f>ISNUMBER(tblBdays[[#This Row],[Birthday 2024]])</f>
        <v>1</v>
      </c>
      <c r="F1094" s="98" cm="1">
        <f t="array" ref="F10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094" s="98" t="b">
        <f>tblBdays[[#This Row],[3rdTuesdayInMonth]]=tblBdays[[#This Row],[Birthday 2024]]</f>
        <v>0</v>
      </c>
      <c r="H1094" s="284">
        <f>WEEKDAY(tblBdays[[#This Row],[3rdTuesdayInMonth]],2)</f>
        <v>2</v>
      </c>
      <c r="I1094" s="289">
        <f>LOOKUP(tblBdays[[#This Row],[Birthday 2024]],tblPeriods[Period])</f>
        <v>45382</v>
      </c>
      <c r="J1094" s="316" t="b">
        <f>tblBdays[[#This Row],[Birthday 2024]] &gt;= EOMONTH(tblBdays[[#This Row],[Birthday 2024]],0) - 4</f>
        <v>0</v>
      </c>
      <c r="K1094" s="317" t="b">
        <f>DAY(DATE(YEAR(tblBdays[[#This Row],[Birthday 2024]]),MONTH(tblBdays[[#This Row],[Birthday 2024]]) + 6,DAY(tblBdays[[#This Row],[Birthday 2024]]))) = DAY(tblBdays[[#This Row],[Birthday 2024]])</f>
        <v>1</v>
      </c>
    </row>
    <row r="1095" spans="2:11" ht="23.25" customHeight="1">
      <c r="B1095" s="61" t="s">
        <v>1119</v>
      </c>
      <c r="C1095" s="98">
        <v>37645</v>
      </c>
      <c r="D1095" s="98">
        <f>EDATE(tblBdays[[#This Row],[Birthday]],12 * (2024 - YEAR(tblBdays[[#This Row],[Birthday]])))</f>
        <v>45315</v>
      </c>
      <c r="E1095" s="282" t="b">
        <f>ISNUMBER(tblBdays[[#This Row],[Birthday 2024]])</f>
        <v>1</v>
      </c>
      <c r="F1095" s="98" cm="1">
        <f t="array" ref="F10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095" s="98" t="b">
        <f>tblBdays[[#This Row],[3rdTuesdayInMonth]]=tblBdays[[#This Row],[Birthday 2024]]</f>
        <v>0</v>
      </c>
      <c r="H1095" s="284">
        <f>WEEKDAY(tblBdays[[#This Row],[3rdTuesdayInMonth]],2)</f>
        <v>2</v>
      </c>
      <c r="I1095" s="289">
        <f>LOOKUP(tblBdays[[#This Row],[Birthday 2024]],tblPeriods[Period])</f>
        <v>45312</v>
      </c>
      <c r="J1095" s="316" t="b">
        <f>tblBdays[[#This Row],[Birthday 2024]] &gt;= EOMONTH(tblBdays[[#This Row],[Birthday 2024]],0) - 4</f>
        <v>0</v>
      </c>
      <c r="K1095" s="317" t="b">
        <f>DAY(DATE(YEAR(tblBdays[[#This Row],[Birthday 2024]]),MONTH(tblBdays[[#This Row],[Birthday 2024]]) + 6,DAY(tblBdays[[#This Row],[Birthday 2024]]))) = DAY(tblBdays[[#This Row],[Birthday 2024]])</f>
        <v>1</v>
      </c>
    </row>
    <row r="1096" spans="2:11" ht="23.25" customHeight="1">
      <c r="B1096" s="61" t="s">
        <v>1120</v>
      </c>
      <c r="C1096" s="98">
        <v>37682</v>
      </c>
      <c r="D1096" s="98">
        <f>EDATE(tblBdays[[#This Row],[Birthday]],12 * (2024 - YEAR(tblBdays[[#This Row],[Birthday]])))</f>
        <v>45353</v>
      </c>
      <c r="E1096" s="282" t="b">
        <f>ISNUMBER(tblBdays[[#This Row],[Birthday 2024]])</f>
        <v>1</v>
      </c>
      <c r="F1096" s="98" cm="1">
        <f t="array" ref="F10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096" s="98" t="b">
        <f>tblBdays[[#This Row],[3rdTuesdayInMonth]]=tblBdays[[#This Row],[Birthday 2024]]</f>
        <v>0</v>
      </c>
      <c r="H1096" s="284">
        <f>WEEKDAY(tblBdays[[#This Row],[3rdTuesdayInMonth]],2)</f>
        <v>2</v>
      </c>
      <c r="I1096" s="289">
        <f>LOOKUP(tblBdays[[#This Row],[Birthday 2024]],tblPeriods[Period])</f>
        <v>45347</v>
      </c>
      <c r="J1096" s="316" t="b">
        <f>tblBdays[[#This Row],[Birthday 2024]] &gt;= EOMONTH(tblBdays[[#This Row],[Birthday 2024]],0) - 4</f>
        <v>0</v>
      </c>
      <c r="K1096" s="317" t="b">
        <f>DAY(DATE(YEAR(tblBdays[[#This Row],[Birthday 2024]]),MONTH(tblBdays[[#This Row],[Birthday 2024]]) + 6,DAY(tblBdays[[#This Row],[Birthday 2024]]))) = DAY(tblBdays[[#This Row],[Birthday 2024]])</f>
        <v>1</v>
      </c>
    </row>
    <row r="1097" spans="2:11" ht="23.25" customHeight="1">
      <c r="B1097" s="61" t="s">
        <v>1121</v>
      </c>
      <c r="C1097" s="98">
        <v>37050</v>
      </c>
      <c r="D1097" s="98">
        <f>EDATE(tblBdays[[#This Row],[Birthday]],12 * (2024 - YEAR(tblBdays[[#This Row],[Birthday]])))</f>
        <v>45451</v>
      </c>
      <c r="E1097" s="282" t="b">
        <f>ISNUMBER(tblBdays[[#This Row],[Birthday 2024]])</f>
        <v>1</v>
      </c>
      <c r="F1097" s="98" cm="1">
        <f t="array" ref="F10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097" s="98" t="b">
        <f>tblBdays[[#This Row],[3rdTuesdayInMonth]]=tblBdays[[#This Row],[Birthday 2024]]</f>
        <v>0</v>
      </c>
      <c r="H1097" s="284">
        <f>WEEKDAY(tblBdays[[#This Row],[3rdTuesdayInMonth]],2)</f>
        <v>2</v>
      </c>
      <c r="I1097" s="289">
        <f>LOOKUP(tblBdays[[#This Row],[Birthday 2024]],tblPeriods[Period])</f>
        <v>45445</v>
      </c>
      <c r="J1097" s="316" t="b">
        <f>tblBdays[[#This Row],[Birthday 2024]] &gt;= EOMONTH(tblBdays[[#This Row],[Birthday 2024]],0) - 4</f>
        <v>0</v>
      </c>
      <c r="K1097" s="317" t="b">
        <f>DAY(DATE(YEAR(tblBdays[[#This Row],[Birthday 2024]]),MONTH(tblBdays[[#This Row],[Birthday 2024]]) + 6,DAY(tblBdays[[#This Row],[Birthday 2024]]))) = DAY(tblBdays[[#This Row],[Birthday 2024]])</f>
        <v>1</v>
      </c>
    </row>
    <row r="1098" spans="2:11" ht="23.25" customHeight="1">
      <c r="B1098" s="61" t="s">
        <v>1122</v>
      </c>
      <c r="C1098" s="98">
        <v>38592</v>
      </c>
      <c r="D1098" s="98">
        <f>EDATE(tblBdays[[#This Row],[Birthday]],12 * (2024 - YEAR(tblBdays[[#This Row],[Birthday]])))</f>
        <v>45532</v>
      </c>
      <c r="E1098" s="282" t="b">
        <f>ISNUMBER(tblBdays[[#This Row],[Birthday 2024]])</f>
        <v>1</v>
      </c>
      <c r="F1098" s="98" cm="1">
        <f t="array" ref="F10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098" s="98" t="b">
        <f>tblBdays[[#This Row],[3rdTuesdayInMonth]]=tblBdays[[#This Row],[Birthday 2024]]</f>
        <v>0</v>
      </c>
      <c r="H1098" s="284">
        <f>WEEKDAY(tblBdays[[#This Row],[3rdTuesdayInMonth]],2)</f>
        <v>2</v>
      </c>
      <c r="I1098" s="289">
        <f>LOOKUP(tblBdays[[#This Row],[Birthday 2024]],tblPeriods[Period])</f>
        <v>45529</v>
      </c>
      <c r="J1098" s="316" t="b">
        <f>tblBdays[[#This Row],[Birthday 2024]] &gt;= EOMONTH(tblBdays[[#This Row],[Birthday 2024]],0) - 4</f>
        <v>1</v>
      </c>
      <c r="K1098" s="317" t="b">
        <f>DAY(DATE(YEAR(tblBdays[[#This Row],[Birthday 2024]]),MONTH(tblBdays[[#This Row],[Birthday 2024]]) + 6,DAY(tblBdays[[#This Row],[Birthday 2024]]))) = DAY(tblBdays[[#This Row],[Birthday 2024]])</f>
        <v>1</v>
      </c>
    </row>
    <row r="1099" spans="2:11" ht="23.25" customHeight="1">
      <c r="B1099" s="61" t="s">
        <v>1123</v>
      </c>
      <c r="C1099" s="98">
        <v>38323</v>
      </c>
      <c r="D1099" s="98">
        <f>EDATE(tblBdays[[#This Row],[Birthday]],12 * (2024 - YEAR(tblBdays[[#This Row],[Birthday]])))</f>
        <v>45628</v>
      </c>
      <c r="E1099" s="282" t="b">
        <f>ISNUMBER(tblBdays[[#This Row],[Birthday 2024]])</f>
        <v>1</v>
      </c>
      <c r="F1099" s="98" cm="1">
        <f t="array" ref="F10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099" s="98" t="b">
        <f>tblBdays[[#This Row],[3rdTuesdayInMonth]]=tblBdays[[#This Row],[Birthday 2024]]</f>
        <v>0</v>
      </c>
      <c r="H1099" s="284">
        <f>WEEKDAY(tblBdays[[#This Row],[3rdTuesdayInMonth]],2)</f>
        <v>2</v>
      </c>
      <c r="I1099" s="289">
        <f>LOOKUP(tblBdays[[#This Row],[Birthday 2024]],tblPeriods[Period])</f>
        <v>45627</v>
      </c>
      <c r="J1099" s="316" t="b">
        <f>tblBdays[[#This Row],[Birthday 2024]] &gt;= EOMONTH(tblBdays[[#This Row],[Birthday 2024]],0) - 4</f>
        <v>0</v>
      </c>
      <c r="K1099" s="317" t="b">
        <f>DAY(DATE(YEAR(tblBdays[[#This Row],[Birthday 2024]]),MONTH(tblBdays[[#This Row],[Birthday 2024]]) + 6,DAY(tblBdays[[#This Row],[Birthday 2024]]))) = DAY(tblBdays[[#This Row],[Birthday 2024]])</f>
        <v>1</v>
      </c>
    </row>
    <row r="1100" spans="2:11" ht="23.25" customHeight="1">
      <c r="B1100" s="61" t="s">
        <v>1124</v>
      </c>
      <c r="C1100" s="98">
        <v>36996</v>
      </c>
      <c r="D1100" s="98">
        <f>EDATE(tblBdays[[#This Row],[Birthday]],12 * (2024 - YEAR(tblBdays[[#This Row],[Birthday]])))</f>
        <v>45397</v>
      </c>
      <c r="E1100" s="282" t="b">
        <f>ISNUMBER(tblBdays[[#This Row],[Birthday 2024]])</f>
        <v>1</v>
      </c>
      <c r="F1100" s="98" cm="1">
        <f t="array" ref="F11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00" s="98" t="b">
        <f>tblBdays[[#This Row],[3rdTuesdayInMonth]]=tblBdays[[#This Row],[Birthday 2024]]</f>
        <v>0</v>
      </c>
      <c r="H1100" s="284">
        <f>WEEKDAY(tblBdays[[#This Row],[3rdTuesdayInMonth]],2)</f>
        <v>2</v>
      </c>
      <c r="I1100" s="289">
        <f>LOOKUP(tblBdays[[#This Row],[Birthday 2024]],tblPeriods[Period])</f>
        <v>45396</v>
      </c>
      <c r="J1100" s="316" t="b">
        <f>tblBdays[[#This Row],[Birthday 2024]] &gt;= EOMONTH(tblBdays[[#This Row],[Birthday 2024]],0) - 4</f>
        <v>0</v>
      </c>
      <c r="K1100" s="317" t="b">
        <f>DAY(DATE(YEAR(tblBdays[[#This Row],[Birthday 2024]]),MONTH(tblBdays[[#This Row],[Birthday 2024]]) + 6,DAY(tblBdays[[#This Row],[Birthday 2024]]))) = DAY(tblBdays[[#This Row],[Birthday 2024]])</f>
        <v>1</v>
      </c>
    </row>
    <row r="1101" spans="2:11" ht="23.25" customHeight="1">
      <c r="B1101" s="61" t="s">
        <v>1125</v>
      </c>
      <c r="C1101" s="98">
        <v>38193</v>
      </c>
      <c r="D1101" s="98">
        <f>EDATE(tblBdays[[#This Row],[Birthday]],12 * (2024 - YEAR(tblBdays[[#This Row],[Birthday]])))</f>
        <v>45498</v>
      </c>
      <c r="E1101" s="282" t="b">
        <f>ISNUMBER(tblBdays[[#This Row],[Birthday 2024]])</f>
        <v>1</v>
      </c>
      <c r="F1101" s="98" cm="1">
        <f t="array" ref="F11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01" s="98" t="b">
        <f>tblBdays[[#This Row],[3rdTuesdayInMonth]]=tblBdays[[#This Row],[Birthday 2024]]</f>
        <v>0</v>
      </c>
      <c r="H1101" s="284">
        <f>WEEKDAY(tblBdays[[#This Row],[3rdTuesdayInMonth]],2)</f>
        <v>2</v>
      </c>
      <c r="I1101" s="289">
        <f>LOOKUP(tblBdays[[#This Row],[Birthday 2024]],tblPeriods[Period])</f>
        <v>45494</v>
      </c>
      <c r="J1101" s="316" t="b">
        <f>tblBdays[[#This Row],[Birthday 2024]] &gt;= EOMONTH(tblBdays[[#This Row],[Birthday 2024]],0) - 4</f>
        <v>0</v>
      </c>
      <c r="K1101" s="317" t="b">
        <f>DAY(DATE(YEAR(tblBdays[[#This Row],[Birthday 2024]]),MONTH(tblBdays[[#This Row],[Birthday 2024]]) + 6,DAY(tblBdays[[#This Row],[Birthday 2024]]))) = DAY(tblBdays[[#This Row],[Birthday 2024]])</f>
        <v>1</v>
      </c>
    </row>
    <row r="1102" spans="2:11" ht="23.25" customHeight="1">
      <c r="B1102" s="61" t="s">
        <v>1126</v>
      </c>
      <c r="C1102" s="98">
        <v>37019</v>
      </c>
      <c r="D1102" s="98">
        <f>EDATE(tblBdays[[#This Row],[Birthday]],12 * (2024 - YEAR(tblBdays[[#This Row],[Birthday]])))</f>
        <v>45420</v>
      </c>
      <c r="E1102" s="282" t="b">
        <f>ISNUMBER(tblBdays[[#This Row],[Birthday 2024]])</f>
        <v>1</v>
      </c>
      <c r="F1102" s="98" cm="1">
        <f t="array" ref="F11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02" s="98" t="b">
        <f>tblBdays[[#This Row],[3rdTuesdayInMonth]]=tblBdays[[#This Row],[Birthday 2024]]</f>
        <v>0</v>
      </c>
      <c r="H1102" s="284">
        <f>WEEKDAY(tblBdays[[#This Row],[3rdTuesdayInMonth]],2)</f>
        <v>2</v>
      </c>
      <c r="I1102" s="289">
        <f>LOOKUP(tblBdays[[#This Row],[Birthday 2024]],tblPeriods[Period])</f>
        <v>45417</v>
      </c>
      <c r="J1102" s="316" t="b">
        <f>tblBdays[[#This Row],[Birthday 2024]] &gt;= EOMONTH(tblBdays[[#This Row],[Birthday 2024]],0) - 4</f>
        <v>0</v>
      </c>
      <c r="K1102" s="317" t="b">
        <f>DAY(DATE(YEAR(tblBdays[[#This Row],[Birthday 2024]]),MONTH(tblBdays[[#This Row],[Birthday 2024]]) + 6,DAY(tblBdays[[#This Row],[Birthday 2024]]))) = DAY(tblBdays[[#This Row],[Birthday 2024]])</f>
        <v>1</v>
      </c>
    </row>
    <row r="1103" spans="2:11" ht="23.25" customHeight="1">
      <c r="B1103" s="61" t="s">
        <v>1127</v>
      </c>
      <c r="C1103" s="98">
        <v>37036</v>
      </c>
      <c r="D1103" s="98">
        <f>EDATE(tblBdays[[#This Row],[Birthday]],12 * (2024 - YEAR(tblBdays[[#This Row],[Birthday]])))</f>
        <v>45437</v>
      </c>
      <c r="E1103" s="282" t="b">
        <f>ISNUMBER(tblBdays[[#This Row],[Birthday 2024]])</f>
        <v>1</v>
      </c>
      <c r="F1103" s="98" cm="1">
        <f t="array" ref="F11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03" s="98" t="b">
        <f>tblBdays[[#This Row],[3rdTuesdayInMonth]]=tblBdays[[#This Row],[Birthday 2024]]</f>
        <v>0</v>
      </c>
      <c r="H1103" s="284">
        <f>WEEKDAY(tblBdays[[#This Row],[3rdTuesdayInMonth]],2)</f>
        <v>2</v>
      </c>
      <c r="I1103" s="289">
        <f>LOOKUP(tblBdays[[#This Row],[Birthday 2024]],tblPeriods[Period])</f>
        <v>45431</v>
      </c>
      <c r="J1103" s="316" t="b">
        <f>tblBdays[[#This Row],[Birthday 2024]] &gt;= EOMONTH(tblBdays[[#This Row],[Birthday 2024]],0) - 4</f>
        <v>0</v>
      </c>
      <c r="K1103" s="317" t="b">
        <f>DAY(DATE(YEAR(tblBdays[[#This Row],[Birthday 2024]]),MONTH(tblBdays[[#This Row],[Birthday 2024]]) + 6,DAY(tblBdays[[#This Row],[Birthday 2024]]))) = DAY(tblBdays[[#This Row],[Birthday 2024]])</f>
        <v>1</v>
      </c>
    </row>
    <row r="1104" spans="2:11" ht="23.25" customHeight="1">
      <c r="B1104" s="61" t="s">
        <v>1128</v>
      </c>
      <c r="C1104" s="98">
        <v>37480</v>
      </c>
      <c r="D1104" s="98">
        <f>EDATE(tblBdays[[#This Row],[Birthday]],12 * (2024 - YEAR(tblBdays[[#This Row],[Birthday]])))</f>
        <v>45516</v>
      </c>
      <c r="E1104" s="282" t="b">
        <f>ISNUMBER(tblBdays[[#This Row],[Birthday 2024]])</f>
        <v>1</v>
      </c>
      <c r="F1104" s="98" cm="1">
        <f t="array" ref="F11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04" s="98" t="b">
        <f>tblBdays[[#This Row],[3rdTuesdayInMonth]]=tblBdays[[#This Row],[Birthday 2024]]</f>
        <v>0</v>
      </c>
      <c r="H1104" s="284">
        <f>WEEKDAY(tblBdays[[#This Row],[3rdTuesdayInMonth]],2)</f>
        <v>2</v>
      </c>
      <c r="I1104" s="289">
        <f>LOOKUP(tblBdays[[#This Row],[Birthday 2024]],tblPeriods[Period])</f>
        <v>45515</v>
      </c>
      <c r="J1104" s="316" t="b">
        <f>tblBdays[[#This Row],[Birthday 2024]] &gt;= EOMONTH(tblBdays[[#This Row],[Birthday 2024]],0) - 4</f>
        <v>0</v>
      </c>
      <c r="K1104" s="317" t="b">
        <f>DAY(DATE(YEAR(tblBdays[[#This Row],[Birthday 2024]]),MONTH(tblBdays[[#This Row],[Birthday 2024]]) + 6,DAY(tblBdays[[#This Row],[Birthday 2024]]))) = DAY(tblBdays[[#This Row],[Birthday 2024]])</f>
        <v>1</v>
      </c>
    </row>
    <row r="1105" spans="2:11" ht="23.25" customHeight="1">
      <c r="B1105" s="61" t="s">
        <v>1129</v>
      </c>
      <c r="C1105" s="98">
        <v>36940</v>
      </c>
      <c r="D1105" s="98">
        <f>EDATE(tblBdays[[#This Row],[Birthday]],12 * (2024 - YEAR(tblBdays[[#This Row],[Birthday]])))</f>
        <v>45340</v>
      </c>
      <c r="E1105" s="282" t="b">
        <f>ISNUMBER(tblBdays[[#This Row],[Birthday 2024]])</f>
        <v>1</v>
      </c>
      <c r="F1105" s="98" cm="1">
        <f t="array" ref="F11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05" s="98" t="b">
        <f>tblBdays[[#This Row],[3rdTuesdayInMonth]]=tblBdays[[#This Row],[Birthday 2024]]</f>
        <v>0</v>
      </c>
      <c r="H1105" s="284">
        <f>WEEKDAY(tblBdays[[#This Row],[3rdTuesdayInMonth]],2)</f>
        <v>2</v>
      </c>
      <c r="I1105" s="289">
        <f>LOOKUP(tblBdays[[#This Row],[Birthday 2024]],tblPeriods[Period])</f>
        <v>45340</v>
      </c>
      <c r="J1105" s="316" t="b">
        <f>tblBdays[[#This Row],[Birthday 2024]] &gt;= EOMONTH(tblBdays[[#This Row],[Birthday 2024]],0) - 4</f>
        <v>0</v>
      </c>
      <c r="K1105" s="317" t="b">
        <f>DAY(DATE(YEAR(tblBdays[[#This Row],[Birthday 2024]]),MONTH(tblBdays[[#This Row],[Birthday 2024]]) + 6,DAY(tblBdays[[#This Row],[Birthday 2024]]))) = DAY(tblBdays[[#This Row],[Birthday 2024]])</f>
        <v>1</v>
      </c>
    </row>
    <row r="1106" spans="2:11" ht="23.25" customHeight="1">
      <c r="B1106" s="61" t="s">
        <v>1130</v>
      </c>
      <c r="C1106" s="98">
        <v>38037</v>
      </c>
      <c r="D1106" s="98">
        <f>EDATE(tblBdays[[#This Row],[Birthday]],12 * (2024 - YEAR(tblBdays[[#This Row],[Birthday]])))</f>
        <v>45342</v>
      </c>
      <c r="E1106" s="282" t="b">
        <f>ISNUMBER(tblBdays[[#This Row],[Birthday 2024]])</f>
        <v>1</v>
      </c>
      <c r="F1106" s="98" cm="1">
        <f t="array" ref="F11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06" s="98" t="b">
        <f>tblBdays[[#This Row],[3rdTuesdayInMonth]]=tblBdays[[#This Row],[Birthday 2024]]</f>
        <v>1</v>
      </c>
      <c r="H1106" s="284">
        <f>WEEKDAY(tblBdays[[#This Row],[3rdTuesdayInMonth]],2)</f>
        <v>2</v>
      </c>
      <c r="I1106" s="289">
        <f>LOOKUP(tblBdays[[#This Row],[Birthday 2024]],tblPeriods[Period])</f>
        <v>45340</v>
      </c>
      <c r="J1106" s="316" t="b">
        <f>tblBdays[[#This Row],[Birthday 2024]] &gt;= EOMONTH(tblBdays[[#This Row],[Birthday 2024]],0) - 4</f>
        <v>0</v>
      </c>
      <c r="K1106" s="317" t="b">
        <f>DAY(DATE(YEAR(tblBdays[[#This Row],[Birthday 2024]]),MONTH(tblBdays[[#This Row],[Birthday 2024]]) + 6,DAY(tblBdays[[#This Row],[Birthday 2024]]))) = DAY(tblBdays[[#This Row],[Birthday 2024]])</f>
        <v>1</v>
      </c>
    </row>
    <row r="1107" spans="2:11" ht="23.25" customHeight="1">
      <c r="B1107" s="61" t="s">
        <v>1131</v>
      </c>
      <c r="C1107" s="98">
        <v>38018</v>
      </c>
      <c r="D1107" s="98">
        <f>EDATE(tblBdays[[#This Row],[Birthday]],12 * (2024 - YEAR(tblBdays[[#This Row],[Birthday]])))</f>
        <v>45323</v>
      </c>
      <c r="E1107" s="282" t="b">
        <f>ISNUMBER(tblBdays[[#This Row],[Birthday 2024]])</f>
        <v>1</v>
      </c>
      <c r="F1107" s="98" cm="1">
        <f t="array" ref="F11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07" s="98" t="b">
        <f>tblBdays[[#This Row],[3rdTuesdayInMonth]]=tblBdays[[#This Row],[Birthday 2024]]</f>
        <v>0</v>
      </c>
      <c r="H1107" s="284">
        <f>WEEKDAY(tblBdays[[#This Row],[3rdTuesdayInMonth]],2)</f>
        <v>2</v>
      </c>
      <c r="I1107" s="289">
        <f>LOOKUP(tblBdays[[#This Row],[Birthday 2024]],tblPeriods[Period])</f>
        <v>45319</v>
      </c>
      <c r="J1107" s="316" t="b">
        <f>tblBdays[[#This Row],[Birthday 2024]] &gt;= EOMONTH(tblBdays[[#This Row],[Birthday 2024]],0) - 4</f>
        <v>0</v>
      </c>
      <c r="K1107" s="317" t="b">
        <f>DAY(DATE(YEAR(tblBdays[[#This Row],[Birthday 2024]]),MONTH(tblBdays[[#This Row],[Birthday 2024]]) + 6,DAY(tblBdays[[#This Row],[Birthday 2024]]))) = DAY(tblBdays[[#This Row],[Birthday 2024]])</f>
        <v>1</v>
      </c>
    </row>
    <row r="1108" spans="2:11" ht="23.25" customHeight="1">
      <c r="B1108" s="61" t="s">
        <v>1132</v>
      </c>
      <c r="C1108" s="98">
        <v>37257</v>
      </c>
      <c r="D1108" s="98">
        <f>EDATE(tblBdays[[#This Row],[Birthday]],12 * (2024 - YEAR(tblBdays[[#This Row],[Birthday]])))</f>
        <v>45292</v>
      </c>
      <c r="E1108" s="282" t="b">
        <f>ISNUMBER(tblBdays[[#This Row],[Birthday 2024]])</f>
        <v>1</v>
      </c>
      <c r="F1108" s="98" cm="1">
        <f t="array" ref="F11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08" s="98" t="b">
        <f>tblBdays[[#This Row],[3rdTuesdayInMonth]]=tblBdays[[#This Row],[Birthday 2024]]</f>
        <v>0</v>
      </c>
      <c r="H1108" s="284">
        <f>WEEKDAY(tblBdays[[#This Row],[3rdTuesdayInMonth]],2)</f>
        <v>2</v>
      </c>
      <c r="I1108" s="289" t="e">
        <f>LOOKUP(tblBdays[[#This Row],[Birthday 2024]],tblPeriods[Period])</f>
        <v>#N/A</v>
      </c>
      <c r="J1108" s="316" t="b">
        <f>tblBdays[[#This Row],[Birthday 2024]] &gt;= EOMONTH(tblBdays[[#This Row],[Birthday 2024]],0) - 4</f>
        <v>0</v>
      </c>
      <c r="K1108" s="317" t="b">
        <f>DAY(DATE(YEAR(tblBdays[[#This Row],[Birthday 2024]]),MONTH(tblBdays[[#This Row],[Birthday 2024]]) + 6,DAY(tblBdays[[#This Row],[Birthday 2024]]))) = DAY(tblBdays[[#This Row],[Birthday 2024]])</f>
        <v>1</v>
      </c>
    </row>
    <row r="1109" spans="2:11" ht="23.25" customHeight="1">
      <c r="B1109" s="61" t="s">
        <v>1133</v>
      </c>
      <c r="C1109" s="98">
        <v>37276</v>
      </c>
      <c r="D1109" s="98">
        <f>EDATE(tblBdays[[#This Row],[Birthday]],12 * (2024 - YEAR(tblBdays[[#This Row],[Birthday]])))</f>
        <v>45311</v>
      </c>
      <c r="E1109" s="282" t="b">
        <f>ISNUMBER(tblBdays[[#This Row],[Birthday 2024]])</f>
        <v>1</v>
      </c>
      <c r="F1109" s="98" cm="1">
        <f t="array" ref="F11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09" s="98" t="b">
        <f>tblBdays[[#This Row],[3rdTuesdayInMonth]]=tblBdays[[#This Row],[Birthday 2024]]</f>
        <v>0</v>
      </c>
      <c r="H1109" s="284">
        <f>WEEKDAY(tblBdays[[#This Row],[3rdTuesdayInMonth]],2)</f>
        <v>2</v>
      </c>
      <c r="I1109" s="289">
        <f>LOOKUP(tblBdays[[#This Row],[Birthday 2024]],tblPeriods[Period])</f>
        <v>45305</v>
      </c>
      <c r="J1109" s="316" t="b">
        <f>tblBdays[[#This Row],[Birthday 2024]] &gt;= EOMONTH(tblBdays[[#This Row],[Birthday 2024]],0) - 4</f>
        <v>0</v>
      </c>
      <c r="K1109" s="317" t="b">
        <f>DAY(DATE(YEAR(tblBdays[[#This Row],[Birthday 2024]]),MONTH(tblBdays[[#This Row],[Birthday 2024]]) + 6,DAY(tblBdays[[#This Row],[Birthday 2024]]))) = DAY(tblBdays[[#This Row],[Birthday 2024]])</f>
        <v>1</v>
      </c>
    </row>
    <row r="1110" spans="2:11" ht="23.25" customHeight="1">
      <c r="B1110" s="61" t="s">
        <v>1134</v>
      </c>
      <c r="C1110" s="98">
        <v>36951</v>
      </c>
      <c r="D1110" s="98">
        <f>EDATE(tblBdays[[#This Row],[Birthday]],12 * (2024 - YEAR(tblBdays[[#This Row],[Birthday]])))</f>
        <v>45352</v>
      </c>
      <c r="E1110" s="282" t="b">
        <f>ISNUMBER(tblBdays[[#This Row],[Birthday 2024]])</f>
        <v>1</v>
      </c>
      <c r="F1110" s="98" cm="1">
        <f t="array" ref="F11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10" s="98" t="b">
        <f>tblBdays[[#This Row],[3rdTuesdayInMonth]]=tblBdays[[#This Row],[Birthday 2024]]</f>
        <v>0</v>
      </c>
      <c r="H1110" s="284">
        <f>WEEKDAY(tblBdays[[#This Row],[3rdTuesdayInMonth]],2)</f>
        <v>2</v>
      </c>
      <c r="I1110" s="289">
        <f>LOOKUP(tblBdays[[#This Row],[Birthday 2024]],tblPeriods[Period])</f>
        <v>45347</v>
      </c>
      <c r="J1110" s="316" t="b">
        <f>tblBdays[[#This Row],[Birthday 2024]] &gt;= EOMONTH(tblBdays[[#This Row],[Birthday 2024]],0) - 4</f>
        <v>0</v>
      </c>
      <c r="K1110" s="317" t="b">
        <f>DAY(DATE(YEAR(tblBdays[[#This Row],[Birthday 2024]]),MONTH(tblBdays[[#This Row],[Birthday 2024]]) + 6,DAY(tblBdays[[#This Row],[Birthday 2024]]))) = DAY(tblBdays[[#This Row],[Birthday 2024]])</f>
        <v>1</v>
      </c>
    </row>
    <row r="1111" spans="2:11" ht="23.25" customHeight="1">
      <c r="B1111" s="61" t="s">
        <v>1135</v>
      </c>
      <c r="C1111" s="98">
        <v>37511</v>
      </c>
      <c r="D1111" s="98">
        <f>EDATE(tblBdays[[#This Row],[Birthday]],12 * (2024 - YEAR(tblBdays[[#This Row],[Birthday]])))</f>
        <v>45547</v>
      </c>
      <c r="E1111" s="282" t="b">
        <f>ISNUMBER(tblBdays[[#This Row],[Birthday 2024]])</f>
        <v>1</v>
      </c>
      <c r="F1111" s="98" cm="1">
        <f t="array" ref="F11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11" s="98" t="b">
        <f>tblBdays[[#This Row],[3rdTuesdayInMonth]]=tblBdays[[#This Row],[Birthday 2024]]</f>
        <v>0</v>
      </c>
      <c r="H1111" s="284">
        <f>WEEKDAY(tblBdays[[#This Row],[3rdTuesdayInMonth]],2)</f>
        <v>2</v>
      </c>
      <c r="I1111" s="289">
        <f>LOOKUP(tblBdays[[#This Row],[Birthday 2024]],tblPeriods[Period])</f>
        <v>45543</v>
      </c>
      <c r="J1111" s="316" t="b">
        <f>tblBdays[[#This Row],[Birthday 2024]] &gt;= EOMONTH(tblBdays[[#This Row],[Birthday 2024]],0) - 4</f>
        <v>0</v>
      </c>
      <c r="K1111" s="317" t="b">
        <f>DAY(DATE(YEAR(tblBdays[[#This Row],[Birthday 2024]]),MONTH(tblBdays[[#This Row],[Birthday 2024]]) + 6,DAY(tblBdays[[#This Row],[Birthday 2024]]))) = DAY(tblBdays[[#This Row],[Birthday 2024]])</f>
        <v>1</v>
      </c>
    </row>
    <row r="1112" spans="2:11" ht="23.25" customHeight="1">
      <c r="B1112" s="61" t="s">
        <v>1136</v>
      </c>
      <c r="C1112" s="98">
        <v>37474</v>
      </c>
      <c r="D1112" s="98">
        <f>EDATE(tblBdays[[#This Row],[Birthday]],12 * (2024 - YEAR(tblBdays[[#This Row],[Birthday]])))</f>
        <v>45510</v>
      </c>
      <c r="E1112" s="282" t="b">
        <f>ISNUMBER(tblBdays[[#This Row],[Birthday 2024]])</f>
        <v>1</v>
      </c>
      <c r="F1112" s="98" cm="1">
        <f t="array" ref="F11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12" s="98" t="b">
        <f>tblBdays[[#This Row],[3rdTuesdayInMonth]]=tblBdays[[#This Row],[Birthday 2024]]</f>
        <v>0</v>
      </c>
      <c r="H1112" s="284">
        <f>WEEKDAY(tblBdays[[#This Row],[3rdTuesdayInMonth]],2)</f>
        <v>2</v>
      </c>
      <c r="I1112" s="289">
        <f>LOOKUP(tblBdays[[#This Row],[Birthday 2024]],tblPeriods[Period])</f>
        <v>45508</v>
      </c>
      <c r="J1112" s="316" t="b">
        <f>tblBdays[[#This Row],[Birthday 2024]] &gt;= EOMONTH(tblBdays[[#This Row],[Birthday 2024]],0) - 4</f>
        <v>0</v>
      </c>
      <c r="K1112" s="317" t="b">
        <f>DAY(DATE(YEAR(tblBdays[[#This Row],[Birthday 2024]]),MONTH(tblBdays[[#This Row],[Birthday 2024]]) + 6,DAY(tblBdays[[#This Row],[Birthday 2024]]))) = DAY(tblBdays[[#This Row],[Birthday 2024]])</f>
        <v>1</v>
      </c>
    </row>
    <row r="1113" spans="2:11" ht="23.25" customHeight="1">
      <c r="B1113" s="61" t="s">
        <v>1137</v>
      </c>
      <c r="C1113" s="98">
        <v>37849</v>
      </c>
      <c r="D1113" s="98">
        <f>EDATE(tblBdays[[#This Row],[Birthday]],12 * (2024 - YEAR(tblBdays[[#This Row],[Birthday]])))</f>
        <v>45520</v>
      </c>
      <c r="E1113" s="282" t="b">
        <f>ISNUMBER(tblBdays[[#This Row],[Birthday 2024]])</f>
        <v>1</v>
      </c>
      <c r="F1113" s="98" cm="1">
        <f t="array" ref="F11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13" s="98" t="b">
        <f>tblBdays[[#This Row],[3rdTuesdayInMonth]]=tblBdays[[#This Row],[Birthday 2024]]</f>
        <v>0</v>
      </c>
      <c r="H1113" s="284">
        <f>WEEKDAY(tblBdays[[#This Row],[3rdTuesdayInMonth]],2)</f>
        <v>2</v>
      </c>
      <c r="I1113" s="289">
        <f>LOOKUP(tblBdays[[#This Row],[Birthday 2024]],tblPeriods[Period])</f>
        <v>45515</v>
      </c>
      <c r="J1113" s="316" t="b">
        <f>tblBdays[[#This Row],[Birthday 2024]] &gt;= EOMONTH(tblBdays[[#This Row],[Birthday 2024]],0) - 4</f>
        <v>0</v>
      </c>
      <c r="K1113" s="317" t="b">
        <f>DAY(DATE(YEAR(tblBdays[[#This Row],[Birthday 2024]]),MONTH(tblBdays[[#This Row],[Birthday 2024]]) + 6,DAY(tblBdays[[#This Row],[Birthday 2024]]))) = DAY(tblBdays[[#This Row],[Birthday 2024]])</f>
        <v>1</v>
      </c>
    </row>
    <row r="1114" spans="2:11" ht="23.25" customHeight="1">
      <c r="B1114" s="61" t="s">
        <v>1138</v>
      </c>
      <c r="C1114" s="98">
        <v>37355</v>
      </c>
      <c r="D1114" s="98">
        <f>EDATE(tblBdays[[#This Row],[Birthday]],12 * (2024 - YEAR(tblBdays[[#This Row],[Birthday]])))</f>
        <v>45391</v>
      </c>
      <c r="E1114" s="282" t="b">
        <f>ISNUMBER(tblBdays[[#This Row],[Birthday 2024]])</f>
        <v>1</v>
      </c>
      <c r="F1114" s="98" cm="1">
        <f t="array" ref="F11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14" s="98" t="b">
        <f>tblBdays[[#This Row],[3rdTuesdayInMonth]]=tblBdays[[#This Row],[Birthday 2024]]</f>
        <v>0</v>
      </c>
      <c r="H1114" s="284">
        <f>WEEKDAY(tblBdays[[#This Row],[3rdTuesdayInMonth]],2)</f>
        <v>2</v>
      </c>
      <c r="I1114" s="289">
        <f>LOOKUP(tblBdays[[#This Row],[Birthday 2024]],tblPeriods[Period])</f>
        <v>45389</v>
      </c>
      <c r="J1114" s="316" t="b">
        <f>tblBdays[[#This Row],[Birthday 2024]] &gt;= EOMONTH(tblBdays[[#This Row],[Birthday 2024]],0) - 4</f>
        <v>0</v>
      </c>
      <c r="K1114" s="317" t="b">
        <f>DAY(DATE(YEAR(tblBdays[[#This Row],[Birthday 2024]]),MONTH(tblBdays[[#This Row],[Birthday 2024]]) + 6,DAY(tblBdays[[#This Row],[Birthday 2024]]))) = DAY(tblBdays[[#This Row],[Birthday 2024]])</f>
        <v>1</v>
      </c>
    </row>
    <row r="1115" spans="2:11" ht="23.25" customHeight="1">
      <c r="B1115" s="61" t="s">
        <v>1139</v>
      </c>
      <c r="C1115" s="98">
        <v>35712</v>
      </c>
      <c r="D1115" s="98">
        <f>EDATE(tblBdays[[#This Row],[Birthday]],12 * (2024 - YEAR(tblBdays[[#This Row],[Birthday]])))</f>
        <v>45574</v>
      </c>
      <c r="E1115" s="282" t="b">
        <f>ISNUMBER(tblBdays[[#This Row],[Birthday 2024]])</f>
        <v>1</v>
      </c>
      <c r="F1115" s="98" cm="1">
        <f t="array" ref="F11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15" s="98" t="b">
        <f>tblBdays[[#This Row],[3rdTuesdayInMonth]]=tblBdays[[#This Row],[Birthday 2024]]</f>
        <v>0</v>
      </c>
      <c r="H1115" s="284">
        <f>WEEKDAY(tblBdays[[#This Row],[3rdTuesdayInMonth]],2)</f>
        <v>2</v>
      </c>
      <c r="I1115" s="289">
        <f>LOOKUP(tblBdays[[#This Row],[Birthday 2024]],tblPeriods[Period])</f>
        <v>45571</v>
      </c>
      <c r="J1115" s="316" t="b">
        <f>tblBdays[[#This Row],[Birthday 2024]] &gt;= EOMONTH(tblBdays[[#This Row],[Birthday 2024]],0) - 4</f>
        <v>0</v>
      </c>
      <c r="K1115" s="317" t="b">
        <f>DAY(DATE(YEAR(tblBdays[[#This Row],[Birthday 2024]]),MONTH(tblBdays[[#This Row],[Birthday 2024]]) + 6,DAY(tblBdays[[#This Row],[Birthday 2024]]))) = DAY(tblBdays[[#This Row],[Birthday 2024]])</f>
        <v>1</v>
      </c>
    </row>
    <row r="1116" spans="2:11" ht="23.25" customHeight="1">
      <c r="B1116" s="61" t="s">
        <v>1140</v>
      </c>
      <c r="C1116" s="98">
        <v>38070</v>
      </c>
      <c r="D1116" s="98">
        <f>EDATE(tblBdays[[#This Row],[Birthday]],12 * (2024 - YEAR(tblBdays[[#This Row],[Birthday]])))</f>
        <v>45375</v>
      </c>
      <c r="E1116" s="282" t="b">
        <f>ISNUMBER(tblBdays[[#This Row],[Birthday 2024]])</f>
        <v>1</v>
      </c>
      <c r="F1116" s="98" cm="1">
        <f t="array" ref="F11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16" s="98" t="b">
        <f>tblBdays[[#This Row],[3rdTuesdayInMonth]]=tblBdays[[#This Row],[Birthday 2024]]</f>
        <v>0</v>
      </c>
      <c r="H1116" s="284">
        <f>WEEKDAY(tblBdays[[#This Row],[3rdTuesdayInMonth]],2)</f>
        <v>2</v>
      </c>
      <c r="I1116" s="289">
        <f>LOOKUP(tblBdays[[#This Row],[Birthday 2024]],tblPeriods[Period])</f>
        <v>45375</v>
      </c>
      <c r="J1116" s="316" t="b">
        <f>tblBdays[[#This Row],[Birthday 2024]] &gt;= EOMONTH(tblBdays[[#This Row],[Birthday 2024]],0) - 4</f>
        <v>0</v>
      </c>
      <c r="K1116" s="317" t="b">
        <f>DAY(DATE(YEAR(tblBdays[[#This Row],[Birthday 2024]]),MONTH(tblBdays[[#This Row],[Birthday 2024]]) + 6,DAY(tblBdays[[#This Row],[Birthday 2024]]))) = DAY(tblBdays[[#This Row],[Birthday 2024]])</f>
        <v>1</v>
      </c>
    </row>
    <row r="1117" spans="2:11" ht="23.25" customHeight="1">
      <c r="B1117" s="61" t="s">
        <v>1141</v>
      </c>
      <c r="C1117" s="98">
        <v>36967</v>
      </c>
      <c r="D1117" s="98">
        <f>EDATE(tblBdays[[#This Row],[Birthday]],12 * (2024 - YEAR(tblBdays[[#This Row],[Birthday]])))</f>
        <v>45368</v>
      </c>
      <c r="E1117" s="282" t="b">
        <f>ISNUMBER(tblBdays[[#This Row],[Birthday 2024]])</f>
        <v>1</v>
      </c>
      <c r="F1117" s="98" cm="1">
        <f t="array" ref="F11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17" s="98" t="b">
        <f>tblBdays[[#This Row],[3rdTuesdayInMonth]]=tblBdays[[#This Row],[Birthday 2024]]</f>
        <v>0</v>
      </c>
      <c r="H1117" s="284">
        <f>WEEKDAY(tblBdays[[#This Row],[3rdTuesdayInMonth]],2)</f>
        <v>2</v>
      </c>
      <c r="I1117" s="289">
        <f>LOOKUP(tblBdays[[#This Row],[Birthday 2024]],tblPeriods[Period])</f>
        <v>45368</v>
      </c>
      <c r="J1117" s="316" t="b">
        <f>tblBdays[[#This Row],[Birthday 2024]] &gt;= EOMONTH(tblBdays[[#This Row],[Birthday 2024]],0) - 4</f>
        <v>0</v>
      </c>
      <c r="K1117" s="317" t="b">
        <f>DAY(DATE(YEAR(tblBdays[[#This Row],[Birthday 2024]]),MONTH(tblBdays[[#This Row],[Birthday 2024]]) + 6,DAY(tblBdays[[#This Row],[Birthday 2024]]))) = DAY(tblBdays[[#This Row],[Birthday 2024]])</f>
        <v>1</v>
      </c>
    </row>
    <row r="1118" spans="2:11" ht="23.25" customHeight="1">
      <c r="B1118" s="61" t="s">
        <v>1142</v>
      </c>
      <c r="C1118" s="98">
        <v>38138</v>
      </c>
      <c r="D1118" s="98">
        <f>EDATE(tblBdays[[#This Row],[Birthday]],12 * (2024 - YEAR(tblBdays[[#This Row],[Birthday]])))</f>
        <v>45443</v>
      </c>
      <c r="E1118" s="282" t="b">
        <f>ISNUMBER(tblBdays[[#This Row],[Birthday 2024]])</f>
        <v>1</v>
      </c>
      <c r="F1118" s="98" cm="1">
        <f t="array" ref="F11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18" s="98" t="b">
        <f>tblBdays[[#This Row],[3rdTuesdayInMonth]]=tblBdays[[#This Row],[Birthday 2024]]</f>
        <v>0</v>
      </c>
      <c r="H1118" s="284">
        <f>WEEKDAY(tblBdays[[#This Row],[3rdTuesdayInMonth]],2)</f>
        <v>2</v>
      </c>
      <c r="I1118" s="289">
        <f>LOOKUP(tblBdays[[#This Row],[Birthday 2024]],tblPeriods[Period])</f>
        <v>45438</v>
      </c>
      <c r="J1118" s="316" t="b">
        <f>tblBdays[[#This Row],[Birthday 2024]] &gt;= EOMONTH(tblBdays[[#This Row],[Birthday 2024]],0) - 4</f>
        <v>1</v>
      </c>
      <c r="K1118" s="317" t="b">
        <f>DAY(DATE(YEAR(tblBdays[[#This Row],[Birthday 2024]]),MONTH(tblBdays[[#This Row],[Birthday 2024]]) + 6,DAY(tblBdays[[#This Row],[Birthday 2024]]))) = DAY(tblBdays[[#This Row],[Birthday 2024]])</f>
        <v>0</v>
      </c>
    </row>
    <row r="1119" spans="2:11" ht="23.25" customHeight="1">
      <c r="B1119" s="61" t="s">
        <v>1143</v>
      </c>
      <c r="C1119" s="98">
        <v>36989</v>
      </c>
      <c r="D1119" s="98">
        <f>EDATE(tblBdays[[#This Row],[Birthday]],12 * (2024 - YEAR(tblBdays[[#This Row],[Birthday]])))</f>
        <v>45390</v>
      </c>
      <c r="E1119" s="282" t="b">
        <f>ISNUMBER(tblBdays[[#This Row],[Birthday 2024]])</f>
        <v>1</v>
      </c>
      <c r="F1119" s="98" cm="1">
        <f t="array" ref="F11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19" s="98" t="b">
        <f>tblBdays[[#This Row],[3rdTuesdayInMonth]]=tblBdays[[#This Row],[Birthday 2024]]</f>
        <v>0</v>
      </c>
      <c r="H1119" s="284">
        <f>WEEKDAY(tblBdays[[#This Row],[3rdTuesdayInMonth]],2)</f>
        <v>2</v>
      </c>
      <c r="I1119" s="289">
        <f>LOOKUP(tblBdays[[#This Row],[Birthday 2024]],tblPeriods[Period])</f>
        <v>45389</v>
      </c>
      <c r="J1119" s="316" t="b">
        <f>tblBdays[[#This Row],[Birthday 2024]] &gt;= EOMONTH(tblBdays[[#This Row],[Birthday 2024]],0) - 4</f>
        <v>0</v>
      </c>
      <c r="K1119" s="317" t="b">
        <f>DAY(DATE(YEAR(tblBdays[[#This Row],[Birthday 2024]]),MONTH(tblBdays[[#This Row],[Birthday 2024]]) + 6,DAY(tblBdays[[#This Row],[Birthday 2024]]))) = DAY(tblBdays[[#This Row],[Birthday 2024]])</f>
        <v>1</v>
      </c>
    </row>
    <row r="1120" spans="2:11" ht="23.25" customHeight="1">
      <c r="B1120" s="61" t="s">
        <v>1144</v>
      </c>
      <c r="C1120" s="98">
        <v>38007</v>
      </c>
      <c r="D1120" s="98">
        <f>EDATE(tblBdays[[#This Row],[Birthday]],12 * (2024 - YEAR(tblBdays[[#This Row],[Birthday]])))</f>
        <v>45312</v>
      </c>
      <c r="E1120" s="282" t="b">
        <f>ISNUMBER(tblBdays[[#This Row],[Birthday 2024]])</f>
        <v>1</v>
      </c>
      <c r="F1120" s="98" cm="1">
        <f t="array" ref="F11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20" s="98" t="b">
        <f>tblBdays[[#This Row],[3rdTuesdayInMonth]]=tblBdays[[#This Row],[Birthday 2024]]</f>
        <v>0</v>
      </c>
      <c r="H1120" s="284">
        <f>WEEKDAY(tblBdays[[#This Row],[3rdTuesdayInMonth]],2)</f>
        <v>2</v>
      </c>
      <c r="I1120" s="289">
        <f>LOOKUP(tblBdays[[#This Row],[Birthday 2024]],tblPeriods[Period])</f>
        <v>45312</v>
      </c>
      <c r="J1120" s="316" t="b">
        <f>tblBdays[[#This Row],[Birthday 2024]] &gt;= EOMONTH(tblBdays[[#This Row],[Birthday 2024]],0) - 4</f>
        <v>0</v>
      </c>
      <c r="K1120" s="317" t="b">
        <f>DAY(DATE(YEAR(tblBdays[[#This Row],[Birthday 2024]]),MONTH(tblBdays[[#This Row],[Birthday 2024]]) + 6,DAY(tblBdays[[#This Row],[Birthday 2024]]))) = DAY(tblBdays[[#This Row],[Birthday 2024]])</f>
        <v>1</v>
      </c>
    </row>
    <row r="1121" spans="2:11" ht="23.25" customHeight="1">
      <c r="B1121" s="61" t="s">
        <v>1145</v>
      </c>
      <c r="C1121" s="98">
        <v>38335</v>
      </c>
      <c r="D1121" s="98">
        <f>EDATE(tblBdays[[#This Row],[Birthday]],12 * (2024 - YEAR(tblBdays[[#This Row],[Birthday]])))</f>
        <v>45640</v>
      </c>
      <c r="E1121" s="282" t="b">
        <f>ISNUMBER(tblBdays[[#This Row],[Birthday 2024]])</f>
        <v>1</v>
      </c>
      <c r="F1121" s="98" cm="1">
        <f t="array" ref="F11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121" s="98" t="b">
        <f>tblBdays[[#This Row],[3rdTuesdayInMonth]]=tblBdays[[#This Row],[Birthday 2024]]</f>
        <v>0</v>
      </c>
      <c r="H1121" s="284">
        <f>WEEKDAY(tblBdays[[#This Row],[3rdTuesdayInMonth]],2)</f>
        <v>2</v>
      </c>
      <c r="I1121" s="289">
        <f>LOOKUP(tblBdays[[#This Row],[Birthday 2024]],tblPeriods[Period])</f>
        <v>45634</v>
      </c>
      <c r="J1121" s="316" t="b">
        <f>tblBdays[[#This Row],[Birthday 2024]] &gt;= EOMONTH(tblBdays[[#This Row],[Birthday 2024]],0) - 4</f>
        <v>0</v>
      </c>
      <c r="K1121" s="317" t="b">
        <f>DAY(DATE(YEAR(tblBdays[[#This Row],[Birthday 2024]]),MONTH(tblBdays[[#This Row],[Birthday 2024]]) + 6,DAY(tblBdays[[#This Row],[Birthday 2024]]))) = DAY(tblBdays[[#This Row],[Birthday 2024]])</f>
        <v>1</v>
      </c>
    </row>
    <row r="1122" spans="2:11" ht="23.25" customHeight="1">
      <c r="B1122" s="61" t="s">
        <v>1146</v>
      </c>
      <c r="C1122" s="98">
        <v>37649</v>
      </c>
      <c r="D1122" s="98">
        <f>EDATE(tblBdays[[#This Row],[Birthday]],12 * (2024 - YEAR(tblBdays[[#This Row],[Birthday]])))</f>
        <v>45319</v>
      </c>
      <c r="E1122" s="282" t="b">
        <f>ISNUMBER(tblBdays[[#This Row],[Birthday 2024]])</f>
        <v>1</v>
      </c>
      <c r="F1122" s="98" cm="1">
        <f t="array" ref="F11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22" s="98" t="b">
        <f>tblBdays[[#This Row],[3rdTuesdayInMonth]]=tblBdays[[#This Row],[Birthday 2024]]</f>
        <v>0</v>
      </c>
      <c r="H1122" s="284">
        <f>WEEKDAY(tblBdays[[#This Row],[3rdTuesdayInMonth]],2)</f>
        <v>2</v>
      </c>
      <c r="I1122" s="289">
        <f>LOOKUP(tblBdays[[#This Row],[Birthday 2024]],tblPeriods[Period])</f>
        <v>45319</v>
      </c>
      <c r="J1122" s="316" t="b">
        <f>tblBdays[[#This Row],[Birthday 2024]] &gt;= EOMONTH(tblBdays[[#This Row],[Birthday 2024]],0) - 4</f>
        <v>1</v>
      </c>
      <c r="K1122" s="317" t="b">
        <f>DAY(DATE(YEAR(tblBdays[[#This Row],[Birthday 2024]]),MONTH(tblBdays[[#This Row],[Birthday 2024]]) + 6,DAY(tblBdays[[#This Row],[Birthday 2024]]))) = DAY(tblBdays[[#This Row],[Birthday 2024]])</f>
        <v>1</v>
      </c>
    </row>
    <row r="1123" spans="2:11" ht="23.25" customHeight="1">
      <c r="B1123" s="61" t="s">
        <v>1147</v>
      </c>
      <c r="C1123" s="98">
        <v>37819</v>
      </c>
      <c r="D1123" s="98">
        <f>EDATE(tblBdays[[#This Row],[Birthday]],12 * (2024 - YEAR(tblBdays[[#This Row],[Birthday]])))</f>
        <v>45490</v>
      </c>
      <c r="E1123" s="282" t="b">
        <f>ISNUMBER(tblBdays[[#This Row],[Birthday 2024]])</f>
        <v>1</v>
      </c>
      <c r="F1123" s="98" cm="1">
        <f t="array" ref="F11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23" s="98" t="b">
        <f>tblBdays[[#This Row],[3rdTuesdayInMonth]]=tblBdays[[#This Row],[Birthday 2024]]</f>
        <v>0</v>
      </c>
      <c r="H1123" s="284">
        <f>WEEKDAY(tblBdays[[#This Row],[3rdTuesdayInMonth]],2)</f>
        <v>2</v>
      </c>
      <c r="I1123" s="289">
        <f>LOOKUP(tblBdays[[#This Row],[Birthday 2024]],tblPeriods[Period])</f>
        <v>45487</v>
      </c>
      <c r="J1123" s="316" t="b">
        <f>tblBdays[[#This Row],[Birthday 2024]] &gt;= EOMONTH(tblBdays[[#This Row],[Birthday 2024]],0) - 4</f>
        <v>0</v>
      </c>
      <c r="K1123" s="317" t="b">
        <f>DAY(DATE(YEAR(tblBdays[[#This Row],[Birthday 2024]]),MONTH(tblBdays[[#This Row],[Birthday 2024]]) + 6,DAY(tblBdays[[#This Row],[Birthday 2024]]))) = DAY(tblBdays[[#This Row],[Birthday 2024]])</f>
        <v>1</v>
      </c>
    </row>
    <row r="1124" spans="2:11" ht="23.25" customHeight="1">
      <c r="B1124" s="61" t="s">
        <v>1148</v>
      </c>
      <c r="C1124" s="98">
        <v>37748</v>
      </c>
      <c r="D1124" s="98">
        <f>EDATE(tblBdays[[#This Row],[Birthday]],12 * (2024 - YEAR(tblBdays[[#This Row],[Birthday]])))</f>
        <v>45419</v>
      </c>
      <c r="E1124" s="282" t="b">
        <f>ISNUMBER(tblBdays[[#This Row],[Birthday 2024]])</f>
        <v>1</v>
      </c>
      <c r="F1124" s="98" cm="1">
        <f t="array" ref="F11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24" s="98" t="b">
        <f>tblBdays[[#This Row],[3rdTuesdayInMonth]]=tblBdays[[#This Row],[Birthday 2024]]</f>
        <v>0</v>
      </c>
      <c r="H1124" s="284">
        <f>WEEKDAY(tblBdays[[#This Row],[3rdTuesdayInMonth]],2)</f>
        <v>2</v>
      </c>
      <c r="I1124" s="289">
        <f>LOOKUP(tblBdays[[#This Row],[Birthday 2024]],tblPeriods[Period])</f>
        <v>45417</v>
      </c>
      <c r="J1124" s="316" t="b">
        <f>tblBdays[[#This Row],[Birthday 2024]] &gt;= EOMONTH(tblBdays[[#This Row],[Birthday 2024]],0) - 4</f>
        <v>0</v>
      </c>
      <c r="K1124" s="317" t="b">
        <f>DAY(DATE(YEAR(tblBdays[[#This Row],[Birthday 2024]]),MONTH(tblBdays[[#This Row],[Birthday 2024]]) + 6,DAY(tblBdays[[#This Row],[Birthday 2024]]))) = DAY(tblBdays[[#This Row],[Birthday 2024]])</f>
        <v>1</v>
      </c>
    </row>
    <row r="1125" spans="2:11" ht="23.25" customHeight="1">
      <c r="B1125" s="61" t="s">
        <v>1149</v>
      </c>
      <c r="C1125" s="98">
        <v>37963</v>
      </c>
      <c r="D1125" s="98">
        <f>EDATE(tblBdays[[#This Row],[Birthday]],12 * (2024 - YEAR(tblBdays[[#This Row],[Birthday]])))</f>
        <v>45634</v>
      </c>
      <c r="E1125" s="282" t="b">
        <f>ISNUMBER(tblBdays[[#This Row],[Birthday 2024]])</f>
        <v>1</v>
      </c>
      <c r="F1125" s="98" cm="1">
        <f t="array" ref="F11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125" s="98" t="b">
        <f>tblBdays[[#This Row],[3rdTuesdayInMonth]]=tblBdays[[#This Row],[Birthday 2024]]</f>
        <v>0</v>
      </c>
      <c r="H1125" s="284">
        <f>WEEKDAY(tblBdays[[#This Row],[3rdTuesdayInMonth]],2)</f>
        <v>2</v>
      </c>
      <c r="I1125" s="289">
        <f>LOOKUP(tblBdays[[#This Row],[Birthday 2024]],tblPeriods[Period])</f>
        <v>45634</v>
      </c>
      <c r="J1125" s="316" t="b">
        <f>tblBdays[[#This Row],[Birthday 2024]] &gt;= EOMONTH(tblBdays[[#This Row],[Birthday 2024]],0) - 4</f>
        <v>0</v>
      </c>
      <c r="K1125" s="317" t="b">
        <f>DAY(DATE(YEAR(tblBdays[[#This Row],[Birthday 2024]]),MONTH(tblBdays[[#This Row],[Birthday 2024]]) + 6,DAY(tblBdays[[#This Row],[Birthday 2024]]))) = DAY(tblBdays[[#This Row],[Birthday 2024]])</f>
        <v>1</v>
      </c>
    </row>
    <row r="1126" spans="2:11" ht="23.25" customHeight="1">
      <c r="B1126" s="61" t="s">
        <v>1150</v>
      </c>
      <c r="C1126" s="98">
        <v>36951</v>
      </c>
      <c r="D1126" s="98">
        <f>EDATE(tblBdays[[#This Row],[Birthday]],12 * (2024 - YEAR(tblBdays[[#This Row],[Birthday]])))</f>
        <v>45352</v>
      </c>
      <c r="E1126" s="282" t="b">
        <f>ISNUMBER(tblBdays[[#This Row],[Birthday 2024]])</f>
        <v>1</v>
      </c>
      <c r="F1126" s="98" cm="1">
        <f t="array" ref="F11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26" s="98" t="b">
        <f>tblBdays[[#This Row],[3rdTuesdayInMonth]]=tblBdays[[#This Row],[Birthday 2024]]</f>
        <v>0</v>
      </c>
      <c r="H1126" s="284">
        <f>WEEKDAY(tblBdays[[#This Row],[3rdTuesdayInMonth]],2)</f>
        <v>2</v>
      </c>
      <c r="I1126" s="289">
        <f>LOOKUP(tblBdays[[#This Row],[Birthday 2024]],tblPeriods[Period])</f>
        <v>45347</v>
      </c>
      <c r="J1126" s="316" t="b">
        <f>tblBdays[[#This Row],[Birthday 2024]] &gt;= EOMONTH(tblBdays[[#This Row],[Birthday 2024]],0) - 4</f>
        <v>0</v>
      </c>
      <c r="K1126" s="317" t="b">
        <f>DAY(DATE(YEAR(tblBdays[[#This Row],[Birthday 2024]]),MONTH(tblBdays[[#This Row],[Birthday 2024]]) + 6,DAY(tblBdays[[#This Row],[Birthday 2024]]))) = DAY(tblBdays[[#This Row],[Birthday 2024]])</f>
        <v>1</v>
      </c>
    </row>
    <row r="1127" spans="2:11" ht="23.25" customHeight="1">
      <c r="B1127" s="61" t="s">
        <v>1151</v>
      </c>
      <c r="C1127" s="98">
        <v>37655</v>
      </c>
      <c r="D1127" s="98">
        <f>EDATE(tblBdays[[#This Row],[Birthday]],12 * (2024 - YEAR(tblBdays[[#This Row],[Birthday]])))</f>
        <v>45325</v>
      </c>
      <c r="E1127" s="282" t="b">
        <f>ISNUMBER(tblBdays[[#This Row],[Birthday 2024]])</f>
        <v>1</v>
      </c>
      <c r="F1127" s="98" cm="1">
        <f t="array" ref="F11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27" s="98" t="b">
        <f>tblBdays[[#This Row],[3rdTuesdayInMonth]]=tblBdays[[#This Row],[Birthday 2024]]</f>
        <v>0</v>
      </c>
      <c r="H1127" s="284">
        <f>WEEKDAY(tblBdays[[#This Row],[3rdTuesdayInMonth]],2)</f>
        <v>2</v>
      </c>
      <c r="I1127" s="289">
        <f>LOOKUP(tblBdays[[#This Row],[Birthday 2024]],tblPeriods[Period])</f>
        <v>45319</v>
      </c>
      <c r="J1127" s="316" t="b">
        <f>tblBdays[[#This Row],[Birthday 2024]] &gt;= EOMONTH(tblBdays[[#This Row],[Birthday 2024]],0) - 4</f>
        <v>0</v>
      </c>
      <c r="K1127" s="317" t="b">
        <f>DAY(DATE(YEAR(tblBdays[[#This Row],[Birthday 2024]]),MONTH(tblBdays[[#This Row],[Birthday 2024]]) + 6,DAY(tblBdays[[#This Row],[Birthday 2024]]))) = DAY(tblBdays[[#This Row],[Birthday 2024]])</f>
        <v>1</v>
      </c>
    </row>
    <row r="1128" spans="2:11" ht="23.25" customHeight="1">
      <c r="B1128" s="61" t="s">
        <v>1152</v>
      </c>
      <c r="C1128" s="98">
        <v>37452</v>
      </c>
      <c r="D1128" s="98">
        <f>EDATE(tblBdays[[#This Row],[Birthday]],12 * (2024 - YEAR(tblBdays[[#This Row],[Birthday]])))</f>
        <v>45488</v>
      </c>
      <c r="E1128" s="282" t="b">
        <f>ISNUMBER(tblBdays[[#This Row],[Birthday 2024]])</f>
        <v>1</v>
      </c>
      <c r="F1128" s="98" cm="1">
        <f t="array" ref="F11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28" s="98" t="b">
        <f>tblBdays[[#This Row],[3rdTuesdayInMonth]]=tblBdays[[#This Row],[Birthday 2024]]</f>
        <v>0</v>
      </c>
      <c r="H1128" s="284">
        <f>WEEKDAY(tblBdays[[#This Row],[3rdTuesdayInMonth]],2)</f>
        <v>2</v>
      </c>
      <c r="I1128" s="289">
        <f>LOOKUP(tblBdays[[#This Row],[Birthday 2024]],tblPeriods[Period])</f>
        <v>45487</v>
      </c>
      <c r="J1128" s="316" t="b">
        <f>tblBdays[[#This Row],[Birthday 2024]] &gt;= EOMONTH(tblBdays[[#This Row],[Birthday 2024]],0) - 4</f>
        <v>0</v>
      </c>
      <c r="K1128" s="317" t="b">
        <f>DAY(DATE(YEAR(tblBdays[[#This Row],[Birthday 2024]]),MONTH(tblBdays[[#This Row],[Birthday 2024]]) + 6,DAY(tblBdays[[#This Row],[Birthday 2024]]))) = DAY(tblBdays[[#This Row],[Birthday 2024]])</f>
        <v>1</v>
      </c>
    </row>
    <row r="1129" spans="2:11" ht="23.25" customHeight="1">
      <c r="B1129" s="61" t="s">
        <v>1153</v>
      </c>
      <c r="C1129" s="98">
        <v>37326</v>
      </c>
      <c r="D1129" s="98">
        <f>EDATE(tblBdays[[#This Row],[Birthday]],12 * (2024 - YEAR(tblBdays[[#This Row],[Birthday]])))</f>
        <v>45362</v>
      </c>
      <c r="E1129" s="282" t="b">
        <f>ISNUMBER(tblBdays[[#This Row],[Birthday 2024]])</f>
        <v>1</v>
      </c>
      <c r="F1129" s="98" cm="1">
        <f t="array" ref="F11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29" s="98" t="b">
        <f>tblBdays[[#This Row],[3rdTuesdayInMonth]]=tblBdays[[#This Row],[Birthday 2024]]</f>
        <v>0</v>
      </c>
      <c r="H1129" s="284">
        <f>WEEKDAY(tblBdays[[#This Row],[3rdTuesdayInMonth]],2)</f>
        <v>2</v>
      </c>
      <c r="I1129" s="289">
        <f>LOOKUP(tblBdays[[#This Row],[Birthday 2024]],tblPeriods[Period])</f>
        <v>45361</v>
      </c>
      <c r="J1129" s="316" t="b">
        <f>tblBdays[[#This Row],[Birthday 2024]] &gt;= EOMONTH(tblBdays[[#This Row],[Birthday 2024]],0) - 4</f>
        <v>0</v>
      </c>
      <c r="K1129" s="317" t="b">
        <f>DAY(DATE(YEAR(tblBdays[[#This Row],[Birthday 2024]]),MONTH(tblBdays[[#This Row],[Birthday 2024]]) + 6,DAY(tblBdays[[#This Row],[Birthday 2024]]))) = DAY(tblBdays[[#This Row],[Birthday 2024]])</f>
        <v>1</v>
      </c>
    </row>
    <row r="1130" spans="2:11" ht="23.25" customHeight="1">
      <c r="B1130" s="61" t="s">
        <v>1154</v>
      </c>
      <c r="C1130" s="98">
        <v>37889</v>
      </c>
      <c r="D1130" s="98">
        <f>EDATE(tblBdays[[#This Row],[Birthday]],12 * (2024 - YEAR(tblBdays[[#This Row],[Birthday]])))</f>
        <v>45560</v>
      </c>
      <c r="E1130" s="282" t="b">
        <f>ISNUMBER(tblBdays[[#This Row],[Birthday 2024]])</f>
        <v>1</v>
      </c>
      <c r="F1130" s="98" cm="1">
        <f t="array" ref="F11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30" s="98" t="b">
        <f>tblBdays[[#This Row],[3rdTuesdayInMonth]]=tblBdays[[#This Row],[Birthday 2024]]</f>
        <v>0</v>
      </c>
      <c r="H1130" s="284">
        <f>WEEKDAY(tblBdays[[#This Row],[3rdTuesdayInMonth]],2)</f>
        <v>2</v>
      </c>
      <c r="I1130" s="289">
        <f>LOOKUP(tblBdays[[#This Row],[Birthday 2024]],tblPeriods[Period])</f>
        <v>45557</v>
      </c>
      <c r="J1130" s="316" t="b">
        <f>tblBdays[[#This Row],[Birthday 2024]] &gt;= EOMONTH(tblBdays[[#This Row],[Birthday 2024]],0) - 4</f>
        <v>0</v>
      </c>
      <c r="K1130" s="317" t="b">
        <f>DAY(DATE(YEAR(tblBdays[[#This Row],[Birthday 2024]]),MONTH(tblBdays[[#This Row],[Birthday 2024]]) + 6,DAY(tblBdays[[#This Row],[Birthday 2024]]))) = DAY(tblBdays[[#This Row],[Birthday 2024]])</f>
        <v>1</v>
      </c>
    </row>
    <row r="1131" spans="2:11" ht="23.25" customHeight="1">
      <c r="B1131" s="61" t="s">
        <v>1155</v>
      </c>
      <c r="C1131" s="98">
        <v>37801</v>
      </c>
      <c r="D1131" s="98">
        <f>EDATE(tblBdays[[#This Row],[Birthday]],12 * (2024 - YEAR(tblBdays[[#This Row],[Birthday]])))</f>
        <v>45472</v>
      </c>
      <c r="E1131" s="282" t="b">
        <f>ISNUMBER(tblBdays[[#This Row],[Birthday 2024]])</f>
        <v>1</v>
      </c>
      <c r="F1131" s="98" cm="1">
        <f t="array" ref="F11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31" s="98" t="b">
        <f>tblBdays[[#This Row],[3rdTuesdayInMonth]]=tblBdays[[#This Row],[Birthday 2024]]</f>
        <v>0</v>
      </c>
      <c r="H1131" s="284">
        <f>WEEKDAY(tblBdays[[#This Row],[3rdTuesdayInMonth]],2)</f>
        <v>2</v>
      </c>
      <c r="I1131" s="289">
        <f>LOOKUP(tblBdays[[#This Row],[Birthday 2024]],tblPeriods[Period])</f>
        <v>45466</v>
      </c>
      <c r="J1131" s="316" t="b">
        <f>tblBdays[[#This Row],[Birthday 2024]] &gt;= EOMONTH(tblBdays[[#This Row],[Birthday 2024]],0) - 4</f>
        <v>1</v>
      </c>
      <c r="K1131" s="317" t="b">
        <f>DAY(DATE(YEAR(tblBdays[[#This Row],[Birthday 2024]]),MONTH(tblBdays[[#This Row],[Birthday 2024]]) + 6,DAY(tblBdays[[#This Row],[Birthday 2024]]))) = DAY(tblBdays[[#This Row],[Birthday 2024]])</f>
        <v>1</v>
      </c>
    </row>
    <row r="1132" spans="2:11" ht="23.25" customHeight="1">
      <c r="B1132" s="61" t="s">
        <v>1156</v>
      </c>
      <c r="C1132" s="98">
        <v>38348</v>
      </c>
      <c r="D1132" s="98">
        <f>EDATE(tblBdays[[#This Row],[Birthday]],12 * (2024 - YEAR(tblBdays[[#This Row],[Birthday]])))</f>
        <v>45653</v>
      </c>
      <c r="E1132" s="282" t="b">
        <f>ISNUMBER(tblBdays[[#This Row],[Birthday 2024]])</f>
        <v>1</v>
      </c>
      <c r="F1132" s="98" cm="1">
        <f t="array" ref="F11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132" s="98" t="b">
        <f>tblBdays[[#This Row],[3rdTuesdayInMonth]]=tblBdays[[#This Row],[Birthday 2024]]</f>
        <v>0</v>
      </c>
      <c r="H1132" s="284">
        <f>WEEKDAY(tblBdays[[#This Row],[3rdTuesdayInMonth]],2)</f>
        <v>2</v>
      </c>
      <c r="I1132" s="289">
        <f>LOOKUP(tblBdays[[#This Row],[Birthday 2024]],tblPeriods[Period])</f>
        <v>45648</v>
      </c>
      <c r="J1132" s="316" t="b">
        <f>tblBdays[[#This Row],[Birthday 2024]] &gt;= EOMONTH(tblBdays[[#This Row],[Birthday 2024]],0) - 4</f>
        <v>1</v>
      </c>
      <c r="K1132" s="317" t="b">
        <f>DAY(DATE(YEAR(tblBdays[[#This Row],[Birthday 2024]]),MONTH(tblBdays[[#This Row],[Birthday 2024]]) + 6,DAY(tblBdays[[#This Row],[Birthday 2024]]))) = DAY(tblBdays[[#This Row],[Birthday 2024]])</f>
        <v>1</v>
      </c>
    </row>
    <row r="1133" spans="2:11" ht="23.25" customHeight="1">
      <c r="B1133" s="61" t="s">
        <v>1157</v>
      </c>
      <c r="C1133" s="98">
        <v>38007</v>
      </c>
      <c r="D1133" s="98">
        <f>EDATE(tblBdays[[#This Row],[Birthday]],12 * (2024 - YEAR(tblBdays[[#This Row],[Birthday]])))</f>
        <v>45312</v>
      </c>
      <c r="E1133" s="282" t="b">
        <f>ISNUMBER(tblBdays[[#This Row],[Birthday 2024]])</f>
        <v>1</v>
      </c>
      <c r="F1133" s="98" cm="1">
        <f t="array" ref="F11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33" s="98" t="b">
        <f>tblBdays[[#This Row],[3rdTuesdayInMonth]]=tblBdays[[#This Row],[Birthday 2024]]</f>
        <v>0</v>
      </c>
      <c r="H1133" s="284">
        <f>WEEKDAY(tblBdays[[#This Row],[3rdTuesdayInMonth]],2)</f>
        <v>2</v>
      </c>
      <c r="I1133" s="289">
        <f>LOOKUP(tblBdays[[#This Row],[Birthday 2024]],tblPeriods[Period])</f>
        <v>45312</v>
      </c>
      <c r="J1133" s="316" t="b">
        <f>tblBdays[[#This Row],[Birthday 2024]] &gt;= EOMONTH(tblBdays[[#This Row],[Birthday 2024]],0) - 4</f>
        <v>0</v>
      </c>
      <c r="K1133" s="317" t="b">
        <f>DAY(DATE(YEAR(tblBdays[[#This Row],[Birthday 2024]]),MONTH(tblBdays[[#This Row],[Birthday 2024]]) + 6,DAY(tblBdays[[#This Row],[Birthday 2024]]))) = DAY(tblBdays[[#This Row],[Birthday 2024]])</f>
        <v>1</v>
      </c>
    </row>
    <row r="1134" spans="2:11" ht="23.25" customHeight="1">
      <c r="B1134" s="61" t="s">
        <v>1158</v>
      </c>
      <c r="C1134" s="98">
        <v>37339</v>
      </c>
      <c r="D1134" s="98">
        <f>EDATE(tblBdays[[#This Row],[Birthday]],12 * (2024 - YEAR(tblBdays[[#This Row],[Birthday]])))</f>
        <v>45375</v>
      </c>
      <c r="E1134" s="282" t="b">
        <f>ISNUMBER(tblBdays[[#This Row],[Birthday 2024]])</f>
        <v>1</v>
      </c>
      <c r="F1134" s="98" cm="1">
        <f t="array" ref="F11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34" s="98" t="b">
        <f>tblBdays[[#This Row],[3rdTuesdayInMonth]]=tblBdays[[#This Row],[Birthday 2024]]</f>
        <v>0</v>
      </c>
      <c r="H1134" s="284">
        <f>WEEKDAY(tblBdays[[#This Row],[3rdTuesdayInMonth]],2)</f>
        <v>2</v>
      </c>
      <c r="I1134" s="289">
        <f>LOOKUP(tblBdays[[#This Row],[Birthday 2024]],tblPeriods[Period])</f>
        <v>45375</v>
      </c>
      <c r="J1134" s="316" t="b">
        <f>tblBdays[[#This Row],[Birthday 2024]] &gt;= EOMONTH(tblBdays[[#This Row],[Birthday 2024]],0) - 4</f>
        <v>0</v>
      </c>
      <c r="K1134" s="317" t="b">
        <f>DAY(DATE(YEAR(tblBdays[[#This Row],[Birthday 2024]]),MONTH(tblBdays[[#This Row],[Birthday 2024]]) + 6,DAY(tblBdays[[#This Row],[Birthday 2024]]))) = DAY(tblBdays[[#This Row],[Birthday 2024]])</f>
        <v>1</v>
      </c>
    </row>
    <row r="1135" spans="2:11" ht="23.25" customHeight="1">
      <c r="B1135" s="61" t="s">
        <v>1159</v>
      </c>
      <c r="C1135" s="98">
        <v>37416</v>
      </c>
      <c r="D1135" s="98">
        <f>EDATE(tblBdays[[#This Row],[Birthday]],12 * (2024 - YEAR(tblBdays[[#This Row],[Birthday]])))</f>
        <v>45452</v>
      </c>
      <c r="E1135" s="282" t="b">
        <f>ISNUMBER(tblBdays[[#This Row],[Birthday 2024]])</f>
        <v>1</v>
      </c>
      <c r="F1135" s="98" cm="1">
        <f t="array" ref="F11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35" s="98" t="b">
        <f>tblBdays[[#This Row],[3rdTuesdayInMonth]]=tblBdays[[#This Row],[Birthday 2024]]</f>
        <v>0</v>
      </c>
      <c r="H1135" s="284">
        <f>WEEKDAY(tblBdays[[#This Row],[3rdTuesdayInMonth]],2)</f>
        <v>2</v>
      </c>
      <c r="I1135" s="289">
        <f>LOOKUP(tblBdays[[#This Row],[Birthday 2024]],tblPeriods[Period])</f>
        <v>45452</v>
      </c>
      <c r="J1135" s="316" t="b">
        <f>tblBdays[[#This Row],[Birthday 2024]] &gt;= EOMONTH(tblBdays[[#This Row],[Birthday 2024]],0) - 4</f>
        <v>0</v>
      </c>
      <c r="K1135" s="317" t="b">
        <f>DAY(DATE(YEAR(tblBdays[[#This Row],[Birthday 2024]]),MONTH(tblBdays[[#This Row],[Birthday 2024]]) + 6,DAY(tblBdays[[#This Row],[Birthday 2024]]))) = DAY(tblBdays[[#This Row],[Birthday 2024]])</f>
        <v>1</v>
      </c>
    </row>
    <row r="1136" spans="2:11" ht="23.25" customHeight="1">
      <c r="B1136" s="61" t="s">
        <v>1160</v>
      </c>
      <c r="C1136" s="98">
        <v>38278</v>
      </c>
      <c r="D1136" s="98">
        <f>EDATE(tblBdays[[#This Row],[Birthday]],12 * (2024 - YEAR(tblBdays[[#This Row],[Birthday]])))</f>
        <v>45583</v>
      </c>
      <c r="E1136" s="282" t="b">
        <f>ISNUMBER(tblBdays[[#This Row],[Birthday 2024]])</f>
        <v>1</v>
      </c>
      <c r="F1136" s="98" cm="1">
        <f t="array" ref="F11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36" s="98" t="b">
        <f>tblBdays[[#This Row],[3rdTuesdayInMonth]]=tblBdays[[#This Row],[Birthday 2024]]</f>
        <v>0</v>
      </c>
      <c r="H1136" s="284">
        <f>WEEKDAY(tblBdays[[#This Row],[3rdTuesdayInMonth]],2)</f>
        <v>2</v>
      </c>
      <c r="I1136" s="289">
        <f>LOOKUP(tblBdays[[#This Row],[Birthday 2024]],tblPeriods[Period])</f>
        <v>45578</v>
      </c>
      <c r="J1136" s="316" t="b">
        <f>tblBdays[[#This Row],[Birthday 2024]] &gt;= EOMONTH(tblBdays[[#This Row],[Birthday 2024]],0) - 4</f>
        <v>0</v>
      </c>
      <c r="K1136" s="317" t="b">
        <f>DAY(DATE(YEAR(tblBdays[[#This Row],[Birthday 2024]]),MONTH(tblBdays[[#This Row],[Birthday 2024]]) + 6,DAY(tblBdays[[#This Row],[Birthday 2024]]))) = DAY(tblBdays[[#This Row],[Birthday 2024]])</f>
        <v>1</v>
      </c>
    </row>
    <row r="1137" spans="2:11" ht="23.25" customHeight="1">
      <c r="B1137" s="61" t="s">
        <v>1161</v>
      </c>
      <c r="C1137" s="98">
        <v>37167</v>
      </c>
      <c r="D1137" s="98">
        <f>EDATE(tblBdays[[#This Row],[Birthday]],12 * (2024 - YEAR(tblBdays[[#This Row],[Birthday]])))</f>
        <v>45568</v>
      </c>
      <c r="E1137" s="282" t="b">
        <f>ISNUMBER(tblBdays[[#This Row],[Birthday 2024]])</f>
        <v>1</v>
      </c>
      <c r="F1137" s="98" cm="1">
        <f t="array" ref="F11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37" s="98" t="b">
        <f>tblBdays[[#This Row],[3rdTuesdayInMonth]]=tblBdays[[#This Row],[Birthday 2024]]</f>
        <v>0</v>
      </c>
      <c r="H1137" s="284">
        <f>WEEKDAY(tblBdays[[#This Row],[3rdTuesdayInMonth]],2)</f>
        <v>2</v>
      </c>
      <c r="I1137" s="289">
        <f>LOOKUP(tblBdays[[#This Row],[Birthday 2024]],tblPeriods[Period])</f>
        <v>45564</v>
      </c>
      <c r="J1137" s="316" t="b">
        <f>tblBdays[[#This Row],[Birthday 2024]] &gt;= EOMONTH(tblBdays[[#This Row],[Birthday 2024]],0) - 4</f>
        <v>0</v>
      </c>
      <c r="K1137" s="317" t="b">
        <f>DAY(DATE(YEAR(tblBdays[[#This Row],[Birthday 2024]]),MONTH(tblBdays[[#This Row],[Birthday 2024]]) + 6,DAY(tblBdays[[#This Row],[Birthday 2024]]))) = DAY(tblBdays[[#This Row],[Birthday 2024]])</f>
        <v>1</v>
      </c>
    </row>
    <row r="1138" spans="2:11" ht="23.25" customHeight="1">
      <c r="B1138" s="61" t="s">
        <v>1162</v>
      </c>
      <c r="C1138" s="98">
        <v>37198</v>
      </c>
      <c r="D1138" s="98">
        <f>EDATE(tblBdays[[#This Row],[Birthday]],12 * (2024 - YEAR(tblBdays[[#This Row],[Birthday]])))</f>
        <v>45599</v>
      </c>
      <c r="E1138" s="282" t="b">
        <f>ISNUMBER(tblBdays[[#This Row],[Birthday 2024]])</f>
        <v>1</v>
      </c>
      <c r="F1138" s="98" cm="1">
        <f t="array" ref="F11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38" s="98" t="b">
        <f>tblBdays[[#This Row],[3rdTuesdayInMonth]]=tblBdays[[#This Row],[Birthday 2024]]</f>
        <v>0</v>
      </c>
      <c r="H1138" s="284">
        <f>WEEKDAY(tblBdays[[#This Row],[3rdTuesdayInMonth]],2)</f>
        <v>2</v>
      </c>
      <c r="I1138" s="289">
        <f>LOOKUP(tblBdays[[#This Row],[Birthday 2024]],tblPeriods[Period])</f>
        <v>45599</v>
      </c>
      <c r="J1138" s="316" t="b">
        <f>tblBdays[[#This Row],[Birthday 2024]] &gt;= EOMONTH(tblBdays[[#This Row],[Birthday 2024]],0) - 4</f>
        <v>0</v>
      </c>
      <c r="K1138" s="317" t="b">
        <f>DAY(DATE(YEAR(tblBdays[[#This Row],[Birthday 2024]]),MONTH(tblBdays[[#This Row],[Birthday 2024]]) + 6,DAY(tblBdays[[#This Row],[Birthday 2024]]))) = DAY(tblBdays[[#This Row],[Birthday 2024]])</f>
        <v>1</v>
      </c>
    </row>
    <row r="1139" spans="2:11" ht="23.25" customHeight="1">
      <c r="B1139" s="61" t="s">
        <v>1163</v>
      </c>
      <c r="C1139" s="98">
        <v>36994</v>
      </c>
      <c r="D1139" s="98">
        <f>EDATE(tblBdays[[#This Row],[Birthday]],12 * (2024 - YEAR(tblBdays[[#This Row],[Birthday]])))</f>
        <v>45395</v>
      </c>
      <c r="E1139" s="282" t="b">
        <f>ISNUMBER(tblBdays[[#This Row],[Birthday 2024]])</f>
        <v>1</v>
      </c>
      <c r="F1139" s="98" cm="1">
        <f t="array" ref="F11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39" s="98" t="b">
        <f>tblBdays[[#This Row],[3rdTuesdayInMonth]]=tblBdays[[#This Row],[Birthday 2024]]</f>
        <v>0</v>
      </c>
      <c r="H1139" s="284">
        <f>WEEKDAY(tblBdays[[#This Row],[3rdTuesdayInMonth]],2)</f>
        <v>2</v>
      </c>
      <c r="I1139" s="289">
        <f>LOOKUP(tblBdays[[#This Row],[Birthday 2024]],tblPeriods[Period])</f>
        <v>45389</v>
      </c>
      <c r="J1139" s="316" t="b">
        <f>tblBdays[[#This Row],[Birthday 2024]] &gt;= EOMONTH(tblBdays[[#This Row],[Birthday 2024]],0) - 4</f>
        <v>0</v>
      </c>
      <c r="K1139" s="317" t="b">
        <f>DAY(DATE(YEAR(tblBdays[[#This Row],[Birthday 2024]]),MONTH(tblBdays[[#This Row],[Birthday 2024]]) + 6,DAY(tblBdays[[#This Row],[Birthday 2024]]))) = DAY(tblBdays[[#This Row],[Birthday 2024]])</f>
        <v>1</v>
      </c>
    </row>
    <row r="1140" spans="2:11" ht="23.25" customHeight="1">
      <c r="B1140" s="61" t="s">
        <v>1164</v>
      </c>
      <c r="C1140" s="98">
        <v>38260</v>
      </c>
      <c r="D1140" s="98">
        <f>EDATE(tblBdays[[#This Row],[Birthday]],12 * (2024 - YEAR(tblBdays[[#This Row],[Birthday]])))</f>
        <v>45565</v>
      </c>
      <c r="E1140" s="282" t="b">
        <f>ISNUMBER(tblBdays[[#This Row],[Birthday 2024]])</f>
        <v>1</v>
      </c>
      <c r="F1140" s="98" cm="1">
        <f t="array" ref="F11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40" s="98" t="b">
        <f>tblBdays[[#This Row],[3rdTuesdayInMonth]]=tblBdays[[#This Row],[Birthday 2024]]</f>
        <v>0</v>
      </c>
      <c r="H1140" s="284">
        <f>WEEKDAY(tblBdays[[#This Row],[3rdTuesdayInMonth]],2)</f>
        <v>2</v>
      </c>
      <c r="I1140" s="289">
        <f>LOOKUP(tblBdays[[#This Row],[Birthday 2024]],tblPeriods[Period])</f>
        <v>45564</v>
      </c>
      <c r="J1140" s="316" t="b">
        <f>tblBdays[[#This Row],[Birthday 2024]] &gt;= EOMONTH(tblBdays[[#This Row],[Birthday 2024]],0) - 4</f>
        <v>1</v>
      </c>
      <c r="K1140" s="317" t="b">
        <f>DAY(DATE(YEAR(tblBdays[[#This Row],[Birthday 2024]]),MONTH(tblBdays[[#This Row],[Birthday 2024]]) + 6,DAY(tblBdays[[#This Row],[Birthday 2024]]))) = DAY(tblBdays[[#This Row],[Birthday 2024]])</f>
        <v>1</v>
      </c>
    </row>
    <row r="1141" spans="2:11" ht="23.25" customHeight="1">
      <c r="B1141" s="61" t="s">
        <v>1165</v>
      </c>
      <c r="C1141" s="98">
        <v>37696</v>
      </c>
      <c r="D1141" s="98">
        <f>EDATE(tblBdays[[#This Row],[Birthday]],12 * (2024 - YEAR(tblBdays[[#This Row],[Birthday]])))</f>
        <v>45367</v>
      </c>
      <c r="E1141" s="282" t="b">
        <f>ISNUMBER(tblBdays[[#This Row],[Birthday 2024]])</f>
        <v>1</v>
      </c>
      <c r="F1141" s="98" cm="1">
        <f t="array" ref="F11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41" s="98" t="b">
        <f>tblBdays[[#This Row],[3rdTuesdayInMonth]]=tblBdays[[#This Row],[Birthday 2024]]</f>
        <v>0</v>
      </c>
      <c r="H1141" s="284">
        <f>WEEKDAY(tblBdays[[#This Row],[3rdTuesdayInMonth]],2)</f>
        <v>2</v>
      </c>
      <c r="I1141" s="289">
        <f>LOOKUP(tblBdays[[#This Row],[Birthday 2024]],tblPeriods[Period])</f>
        <v>45361</v>
      </c>
      <c r="J1141" s="316" t="b">
        <f>tblBdays[[#This Row],[Birthday 2024]] &gt;= EOMONTH(tblBdays[[#This Row],[Birthday 2024]],0) - 4</f>
        <v>0</v>
      </c>
      <c r="K1141" s="317" t="b">
        <f>DAY(DATE(YEAR(tblBdays[[#This Row],[Birthday 2024]]),MONTH(tblBdays[[#This Row],[Birthday 2024]]) + 6,DAY(tblBdays[[#This Row],[Birthday 2024]]))) = DAY(tblBdays[[#This Row],[Birthday 2024]])</f>
        <v>1</v>
      </c>
    </row>
    <row r="1142" spans="2:11" ht="23.25" customHeight="1">
      <c r="B1142" s="61" t="s">
        <v>1166</v>
      </c>
      <c r="C1142" s="98">
        <v>37475</v>
      </c>
      <c r="D1142" s="98">
        <f>EDATE(tblBdays[[#This Row],[Birthday]],12 * (2024 - YEAR(tblBdays[[#This Row],[Birthday]])))</f>
        <v>45511</v>
      </c>
      <c r="E1142" s="282" t="b">
        <f>ISNUMBER(tblBdays[[#This Row],[Birthday 2024]])</f>
        <v>1</v>
      </c>
      <c r="F1142" s="98" cm="1">
        <f t="array" ref="F11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42" s="98" t="b">
        <f>tblBdays[[#This Row],[3rdTuesdayInMonth]]=tblBdays[[#This Row],[Birthday 2024]]</f>
        <v>0</v>
      </c>
      <c r="H1142" s="284">
        <f>WEEKDAY(tblBdays[[#This Row],[3rdTuesdayInMonth]],2)</f>
        <v>2</v>
      </c>
      <c r="I1142" s="289">
        <f>LOOKUP(tblBdays[[#This Row],[Birthday 2024]],tblPeriods[Period])</f>
        <v>45508</v>
      </c>
      <c r="J1142" s="316" t="b">
        <f>tblBdays[[#This Row],[Birthday 2024]] &gt;= EOMONTH(tblBdays[[#This Row],[Birthday 2024]],0) - 4</f>
        <v>0</v>
      </c>
      <c r="K1142" s="317" t="b">
        <f>DAY(DATE(YEAR(tblBdays[[#This Row],[Birthday 2024]]),MONTH(tblBdays[[#This Row],[Birthday 2024]]) + 6,DAY(tblBdays[[#This Row],[Birthday 2024]]))) = DAY(tblBdays[[#This Row],[Birthday 2024]])</f>
        <v>1</v>
      </c>
    </row>
    <row r="1143" spans="2:11" ht="23.25" customHeight="1">
      <c r="B1143" s="61" t="s">
        <v>1167</v>
      </c>
      <c r="C1143" s="98">
        <v>38291</v>
      </c>
      <c r="D1143" s="98">
        <f>EDATE(tblBdays[[#This Row],[Birthday]],12 * (2024 - YEAR(tblBdays[[#This Row],[Birthday]])))</f>
        <v>45596</v>
      </c>
      <c r="E1143" s="282" t="b">
        <f>ISNUMBER(tblBdays[[#This Row],[Birthday 2024]])</f>
        <v>1</v>
      </c>
      <c r="F1143" s="98" cm="1">
        <f t="array" ref="F11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43" s="98" t="b">
        <f>tblBdays[[#This Row],[3rdTuesdayInMonth]]=tblBdays[[#This Row],[Birthday 2024]]</f>
        <v>0</v>
      </c>
      <c r="H1143" s="284">
        <f>WEEKDAY(tblBdays[[#This Row],[3rdTuesdayInMonth]],2)</f>
        <v>2</v>
      </c>
      <c r="I1143" s="289">
        <f>LOOKUP(tblBdays[[#This Row],[Birthday 2024]],tblPeriods[Period])</f>
        <v>45592</v>
      </c>
      <c r="J1143" s="316" t="b">
        <f>tblBdays[[#This Row],[Birthday 2024]] &gt;= EOMONTH(tblBdays[[#This Row],[Birthday 2024]],0) - 4</f>
        <v>1</v>
      </c>
      <c r="K1143" s="317" t="b">
        <f>DAY(DATE(YEAR(tblBdays[[#This Row],[Birthday 2024]]),MONTH(tblBdays[[#This Row],[Birthday 2024]]) + 6,DAY(tblBdays[[#This Row],[Birthday 2024]]))) = DAY(tblBdays[[#This Row],[Birthday 2024]])</f>
        <v>0</v>
      </c>
    </row>
    <row r="1144" spans="2:11" ht="23.25" customHeight="1">
      <c r="B1144" s="61" t="s">
        <v>371</v>
      </c>
      <c r="C1144" s="98">
        <v>37905</v>
      </c>
      <c r="D1144" s="98">
        <f>EDATE(tblBdays[[#This Row],[Birthday]],12 * (2024 - YEAR(tblBdays[[#This Row],[Birthday]])))</f>
        <v>45576</v>
      </c>
      <c r="E1144" s="282" t="b">
        <f>ISNUMBER(tblBdays[[#This Row],[Birthday 2024]])</f>
        <v>1</v>
      </c>
      <c r="F1144" s="98" cm="1">
        <f t="array" ref="F11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44" s="98" t="b">
        <f>tblBdays[[#This Row],[3rdTuesdayInMonth]]=tblBdays[[#This Row],[Birthday 2024]]</f>
        <v>0</v>
      </c>
      <c r="H1144" s="284">
        <f>WEEKDAY(tblBdays[[#This Row],[3rdTuesdayInMonth]],2)</f>
        <v>2</v>
      </c>
      <c r="I1144" s="289">
        <f>LOOKUP(tblBdays[[#This Row],[Birthday 2024]],tblPeriods[Period])</f>
        <v>45571</v>
      </c>
      <c r="J1144" s="316" t="b">
        <f>tblBdays[[#This Row],[Birthday 2024]] &gt;= EOMONTH(tblBdays[[#This Row],[Birthday 2024]],0) - 4</f>
        <v>0</v>
      </c>
      <c r="K1144" s="317" t="b">
        <f>DAY(DATE(YEAR(tblBdays[[#This Row],[Birthday 2024]]),MONTH(tblBdays[[#This Row],[Birthday 2024]]) + 6,DAY(tblBdays[[#This Row],[Birthday 2024]]))) = DAY(tblBdays[[#This Row],[Birthday 2024]])</f>
        <v>1</v>
      </c>
    </row>
    <row r="1145" spans="2:11" ht="23.25" customHeight="1">
      <c r="B1145" s="61" t="s">
        <v>1168</v>
      </c>
      <c r="C1145" s="98">
        <v>37921</v>
      </c>
      <c r="D1145" s="98">
        <f>EDATE(tblBdays[[#This Row],[Birthday]],12 * (2024 - YEAR(tblBdays[[#This Row],[Birthday]])))</f>
        <v>45592</v>
      </c>
      <c r="E1145" s="282" t="b">
        <f>ISNUMBER(tblBdays[[#This Row],[Birthday 2024]])</f>
        <v>1</v>
      </c>
      <c r="F1145" s="98" cm="1">
        <f t="array" ref="F11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45" s="98" t="b">
        <f>tblBdays[[#This Row],[3rdTuesdayInMonth]]=tblBdays[[#This Row],[Birthday 2024]]</f>
        <v>0</v>
      </c>
      <c r="H1145" s="284">
        <f>WEEKDAY(tblBdays[[#This Row],[3rdTuesdayInMonth]],2)</f>
        <v>2</v>
      </c>
      <c r="I1145" s="289">
        <f>LOOKUP(tblBdays[[#This Row],[Birthday 2024]],tblPeriods[Period])</f>
        <v>45592</v>
      </c>
      <c r="J1145" s="316" t="b">
        <f>tblBdays[[#This Row],[Birthday 2024]] &gt;= EOMONTH(tblBdays[[#This Row],[Birthday 2024]],0) - 4</f>
        <v>1</v>
      </c>
      <c r="K1145" s="317" t="b">
        <f>DAY(DATE(YEAR(tblBdays[[#This Row],[Birthday 2024]]),MONTH(tblBdays[[#This Row],[Birthday 2024]]) + 6,DAY(tblBdays[[#This Row],[Birthday 2024]]))) = DAY(tblBdays[[#This Row],[Birthday 2024]])</f>
        <v>1</v>
      </c>
    </row>
    <row r="1146" spans="2:11" ht="23.25" customHeight="1">
      <c r="B1146" s="61" t="s">
        <v>1169</v>
      </c>
      <c r="C1146" s="98">
        <v>37279</v>
      </c>
      <c r="D1146" s="98">
        <f>EDATE(tblBdays[[#This Row],[Birthday]],12 * (2024 - YEAR(tblBdays[[#This Row],[Birthday]])))</f>
        <v>45314</v>
      </c>
      <c r="E1146" s="282" t="b">
        <f>ISNUMBER(tblBdays[[#This Row],[Birthday 2024]])</f>
        <v>1</v>
      </c>
      <c r="F1146" s="98" cm="1">
        <f t="array" ref="F11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46" s="98" t="b">
        <f>tblBdays[[#This Row],[3rdTuesdayInMonth]]=tblBdays[[#This Row],[Birthday 2024]]</f>
        <v>0</v>
      </c>
      <c r="H1146" s="284">
        <f>WEEKDAY(tblBdays[[#This Row],[3rdTuesdayInMonth]],2)</f>
        <v>2</v>
      </c>
      <c r="I1146" s="289">
        <f>LOOKUP(tblBdays[[#This Row],[Birthday 2024]],tblPeriods[Period])</f>
        <v>45312</v>
      </c>
      <c r="J1146" s="316" t="b">
        <f>tblBdays[[#This Row],[Birthday 2024]] &gt;= EOMONTH(tblBdays[[#This Row],[Birthday 2024]],0) - 4</f>
        <v>0</v>
      </c>
      <c r="K1146" s="317" t="b">
        <f>DAY(DATE(YEAR(tblBdays[[#This Row],[Birthday 2024]]),MONTH(tblBdays[[#This Row],[Birthday 2024]]) + 6,DAY(tblBdays[[#This Row],[Birthday 2024]]))) = DAY(tblBdays[[#This Row],[Birthday 2024]])</f>
        <v>1</v>
      </c>
    </row>
    <row r="1147" spans="2:11" ht="23.25" customHeight="1">
      <c r="B1147" s="61" t="s">
        <v>1170</v>
      </c>
      <c r="C1147" s="98">
        <v>37522</v>
      </c>
      <c r="D1147" s="98">
        <f>EDATE(tblBdays[[#This Row],[Birthday]],12 * (2024 - YEAR(tblBdays[[#This Row],[Birthday]])))</f>
        <v>45558</v>
      </c>
      <c r="E1147" s="282" t="b">
        <f>ISNUMBER(tblBdays[[#This Row],[Birthday 2024]])</f>
        <v>1</v>
      </c>
      <c r="F1147" s="98" cm="1">
        <f t="array" ref="F11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47" s="98" t="b">
        <f>tblBdays[[#This Row],[3rdTuesdayInMonth]]=tblBdays[[#This Row],[Birthday 2024]]</f>
        <v>0</v>
      </c>
      <c r="H1147" s="284">
        <f>WEEKDAY(tblBdays[[#This Row],[3rdTuesdayInMonth]],2)</f>
        <v>2</v>
      </c>
      <c r="I1147" s="289">
        <f>LOOKUP(tblBdays[[#This Row],[Birthday 2024]],tblPeriods[Period])</f>
        <v>45557</v>
      </c>
      <c r="J1147" s="316" t="b">
        <f>tblBdays[[#This Row],[Birthday 2024]] &gt;= EOMONTH(tblBdays[[#This Row],[Birthday 2024]],0) - 4</f>
        <v>0</v>
      </c>
      <c r="K1147" s="317" t="b">
        <f>DAY(DATE(YEAR(tblBdays[[#This Row],[Birthday 2024]]),MONTH(tblBdays[[#This Row],[Birthday 2024]]) + 6,DAY(tblBdays[[#This Row],[Birthday 2024]]))) = DAY(tblBdays[[#This Row],[Birthday 2024]])</f>
        <v>1</v>
      </c>
    </row>
    <row r="1148" spans="2:11" ht="23.25" customHeight="1">
      <c r="B1148" s="61" t="s">
        <v>1171</v>
      </c>
      <c r="C1148" s="98">
        <v>37237</v>
      </c>
      <c r="D1148" s="98">
        <f>EDATE(tblBdays[[#This Row],[Birthday]],12 * (2024 - YEAR(tblBdays[[#This Row],[Birthday]])))</f>
        <v>45638</v>
      </c>
      <c r="E1148" s="282" t="b">
        <f>ISNUMBER(tblBdays[[#This Row],[Birthday 2024]])</f>
        <v>1</v>
      </c>
      <c r="F1148" s="98" cm="1">
        <f t="array" ref="F11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148" s="98" t="b">
        <f>tblBdays[[#This Row],[3rdTuesdayInMonth]]=tblBdays[[#This Row],[Birthday 2024]]</f>
        <v>0</v>
      </c>
      <c r="H1148" s="284">
        <f>WEEKDAY(tblBdays[[#This Row],[3rdTuesdayInMonth]],2)</f>
        <v>2</v>
      </c>
      <c r="I1148" s="289">
        <f>LOOKUP(tblBdays[[#This Row],[Birthday 2024]],tblPeriods[Period])</f>
        <v>45634</v>
      </c>
      <c r="J1148" s="316" t="b">
        <f>tblBdays[[#This Row],[Birthday 2024]] &gt;= EOMONTH(tblBdays[[#This Row],[Birthday 2024]],0) - 4</f>
        <v>0</v>
      </c>
      <c r="K1148" s="317" t="b">
        <f>DAY(DATE(YEAR(tblBdays[[#This Row],[Birthday 2024]]),MONTH(tblBdays[[#This Row],[Birthday 2024]]) + 6,DAY(tblBdays[[#This Row],[Birthday 2024]]))) = DAY(tblBdays[[#This Row],[Birthday 2024]])</f>
        <v>1</v>
      </c>
    </row>
    <row r="1149" spans="2:11" ht="23.25" customHeight="1">
      <c r="B1149" s="61" t="s">
        <v>1172</v>
      </c>
      <c r="C1149" s="98">
        <v>38279</v>
      </c>
      <c r="D1149" s="98">
        <f>EDATE(tblBdays[[#This Row],[Birthday]],12 * (2024 - YEAR(tblBdays[[#This Row],[Birthday]])))</f>
        <v>45584</v>
      </c>
      <c r="E1149" s="282" t="b">
        <f>ISNUMBER(tblBdays[[#This Row],[Birthday 2024]])</f>
        <v>1</v>
      </c>
      <c r="F1149" s="98" cm="1">
        <f t="array" ref="F11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49" s="98" t="b">
        <f>tblBdays[[#This Row],[3rdTuesdayInMonth]]=tblBdays[[#This Row],[Birthday 2024]]</f>
        <v>0</v>
      </c>
      <c r="H1149" s="284">
        <f>WEEKDAY(tblBdays[[#This Row],[3rdTuesdayInMonth]],2)</f>
        <v>2</v>
      </c>
      <c r="I1149" s="289">
        <f>LOOKUP(tblBdays[[#This Row],[Birthday 2024]],tblPeriods[Period])</f>
        <v>45578</v>
      </c>
      <c r="J1149" s="316" t="b">
        <f>tblBdays[[#This Row],[Birthday 2024]] &gt;= EOMONTH(tblBdays[[#This Row],[Birthday 2024]],0) - 4</f>
        <v>0</v>
      </c>
      <c r="K1149" s="317" t="b">
        <f>DAY(DATE(YEAR(tblBdays[[#This Row],[Birthday 2024]]),MONTH(tblBdays[[#This Row],[Birthday 2024]]) + 6,DAY(tblBdays[[#This Row],[Birthday 2024]]))) = DAY(tblBdays[[#This Row],[Birthday 2024]])</f>
        <v>1</v>
      </c>
    </row>
    <row r="1150" spans="2:11" ht="23.25" customHeight="1">
      <c r="B1150" s="61" t="s">
        <v>1173</v>
      </c>
      <c r="C1150" s="98">
        <v>37580</v>
      </c>
      <c r="D1150" s="98">
        <f>EDATE(tblBdays[[#This Row],[Birthday]],12 * (2024 - YEAR(tblBdays[[#This Row],[Birthday]])))</f>
        <v>45616</v>
      </c>
      <c r="E1150" s="282" t="b">
        <f>ISNUMBER(tblBdays[[#This Row],[Birthday 2024]])</f>
        <v>1</v>
      </c>
      <c r="F1150" s="98" cm="1">
        <f t="array" ref="F11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50" s="98" t="b">
        <f>tblBdays[[#This Row],[3rdTuesdayInMonth]]=tblBdays[[#This Row],[Birthday 2024]]</f>
        <v>0</v>
      </c>
      <c r="H1150" s="284">
        <f>WEEKDAY(tblBdays[[#This Row],[3rdTuesdayInMonth]],2)</f>
        <v>2</v>
      </c>
      <c r="I1150" s="289">
        <f>LOOKUP(tblBdays[[#This Row],[Birthday 2024]],tblPeriods[Period])</f>
        <v>45613</v>
      </c>
      <c r="J1150" s="316" t="b">
        <f>tblBdays[[#This Row],[Birthday 2024]] &gt;= EOMONTH(tblBdays[[#This Row],[Birthday 2024]],0) - 4</f>
        <v>0</v>
      </c>
      <c r="K1150" s="317" t="b">
        <f>DAY(DATE(YEAR(tblBdays[[#This Row],[Birthday 2024]]),MONTH(tblBdays[[#This Row],[Birthday 2024]]) + 6,DAY(tblBdays[[#This Row],[Birthday 2024]]))) = DAY(tblBdays[[#This Row],[Birthday 2024]])</f>
        <v>1</v>
      </c>
    </row>
    <row r="1151" spans="2:11" ht="23.25" customHeight="1">
      <c r="B1151" s="61" t="s">
        <v>1174</v>
      </c>
      <c r="C1151" s="98">
        <v>37630</v>
      </c>
      <c r="D1151" s="98">
        <f>EDATE(tblBdays[[#This Row],[Birthday]],12 * (2024 - YEAR(tblBdays[[#This Row],[Birthday]])))</f>
        <v>45300</v>
      </c>
      <c r="E1151" s="282" t="b">
        <f>ISNUMBER(tblBdays[[#This Row],[Birthday 2024]])</f>
        <v>1</v>
      </c>
      <c r="F1151" s="98" cm="1">
        <f t="array" ref="F11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51" s="98" t="b">
        <f>tblBdays[[#This Row],[3rdTuesdayInMonth]]=tblBdays[[#This Row],[Birthday 2024]]</f>
        <v>0</v>
      </c>
      <c r="H1151" s="284">
        <f>WEEKDAY(tblBdays[[#This Row],[3rdTuesdayInMonth]],2)</f>
        <v>2</v>
      </c>
      <c r="I1151" s="289">
        <f>LOOKUP(tblBdays[[#This Row],[Birthday 2024]],tblPeriods[Period])</f>
        <v>45298</v>
      </c>
      <c r="J1151" s="316" t="b">
        <f>tblBdays[[#This Row],[Birthday 2024]] &gt;= EOMONTH(tblBdays[[#This Row],[Birthday 2024]],0) - 4</f>
        <v>0</v>
      </c>
      <c r="K1151" s="317" t="b">
        <f>DAY(DATE(YEAR(tblBdays[[#This Row],[Birthday 2024]]),MONTH(tblBdays[[#This Row],[Birthday 2024]]) + 6,DAY(tblBdays[[#This Row],[Birthday 2024]]))) = DAY(tblBdays[[#This Row],[Birthday 2024]])</f>
        <v>1</v>
      </c>
    </row>
    <row r="1152" spans="2:11" ht="23.25" customHeight="1">
      <c r="B1152" s="61" t="s">
        <v>1175</v>
      </c>
      <c r="C1152" s="98">
        <v>37982</v>
      </c>
      <c r="D1152" s="98">
        <f>EDATE(tblBdays[[#This Row],[Birthday]],12 * (2024 - YEAR(tblBdays[[#This Row],[Birthday]])))</f>
        <v>45653</v>
      </c>
      <c r="E1152" s="282" t="b">
        <f>ISNUMBER(tblBdays[[#This Row],[Birthday 2024]])</f>
        <v>1</v>
      </c>
      <c r="F1152" s="98" cm="1">
        <f t="array" ref="F11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152" s="98" t="b">
        <f>tblBdays[[#This Row],[3rdTuesdayInMonth]]=tblBdays[[#This Row],[Birthday 2024]]</f>
        <v>0</v>
      </c>
      <c r="H1152" s="284">
        <f>WEEKDAY(tblBdays[[#This Row],[3rdTuesdayInMonth]],2)</f>
        <v>2</v>
      </c>
      <c r="I1152" s="289">
        <f>LOOKUP(tblBdays[[#This Row],[Birthday 2024]],tblPeriods[Period])</f>
        <v>45648</v>
      </c>
      <c r="J1152" s="316" t="b">
        <f>tblBdays[[#This Row],[Birthday 2024]] &gt;= EOMONTH(tblBdays[[#This Row],[Birthday 2024]],0) - 4</f>
        <v>1</v>
      </c>
      <c r="K1152" s="317" t="b">
        <f>DAY(DATE(YEAR(tblBdays[[#This Row],[Birthday 2024]]),MONTH(tblBdays[[#This Row],[Birthday 2024]]) + 6,DAY(tblBdays[[#This Row],[Birthday 2024]]))) = DAY(tblBdays[[#This Row],[Birthday 2024]])</f>
        <v>1</v>
      </c>
    </row>
    <row r="1153" spans="2:11" ht="23.25" customHeight="1">
      <c r="B1153" s="61" t="s">
        <v>1176</v>
      </c>
      <c r="C1153" s="98">
        <v>36997</v>
      </c>
      <c r="D1153" s="98">
        <f>EDATE(tblBdays[[#This Row],[Birthday]],12 * (2024 - YEAR(tblBdays[[#This Row],[Birthday]])))</f>
        <v>45398</v>
      </c>
      <c r="E1153" s="282" t="b">
        <f>ISNUMBER(tblBdays[[#This Row],[Birthday 2024]])</f>
        <v>1</v>
      </c>
      <c r="F1153" s="98" cm="1">
        <f t="array" ref="F11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53" s="98" t="b">
        <f>tblBdays[[#This Row],[3rdTuesdayInMonth]]=tblBdays[[#This Row],[Birthday 2024]]</f>
        <v>1</v>
      </c>
      <c r="H1153" s="284">
        <f>WEEKDAY(tblBdays[[#This Row],[3rdTuesdayInMonth]],2)</f>
        <v>2</v>
      </c>
      <c r="I1153" s="289">
        <f>LOOKUP(tblBdays[[#This Row],[Birthday 2024]],tblPeriods[Period])</f>
        <v>45396</v>
      </c>
      <c r="J1153" s="316" t="b">
        <f>tblBdays[[#This Row],[Birthday 2024]] &gt;= EOMONTH(tblBdays[[#This Row],[Birthday 2024]],0) - 4</f>
        <v>0</v>
      </c>
      <c r="K1153" s="317" t="b">
        <f>DAY(DATE(YEAR(tblBdays[[#This Row],[Birthday 2024]]),MONTH(tblBdays[[#This Row],[Birthday 2024]]) + 6,DAY(tblBdays[[#This Row],[Birthday 2024]]))) = DAY(tblBdays[[#This Row],[Birthday 2024]])</f>
        <v>1</v>
      </c>
    </row>
    <row r="1154" spans="2:11" ht="23.25" customHeight="1">
      <c r="B1154" s="61" t="s">
        <v>1177</v>
      </c>
      <c r="C1154" s="98">
        <v>38151</v>
      </c>
      <c r="D1154" s="98">
        <f>EDATE(tblBdays[[#This Row],[Birthday]],12 * (2024 - YEAR(tblBdays[[#This Row],[Birthday]])))</f>
        <v>45456</v>
      </c>
      <c r="E1154" s="282" t="b">
        <f>ISNUMBER(tblBdays[[#This Row],[Birthday 2024]])</f>
        <v>1</v>
      </c>
      <c r="F1154" s="98" cm="1">
        <f t="array" ref="F11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54" s="98" t="b">
        <f>tblBdays[[#This Row],[3rdTuesdayInMonth]]=tblBdays[[#This Row],[Birthday 2024]]</f>
        <v>0</v>
      </c>
      <c r="H1154" s="284">
        <f>WEEKDAY(tblBdays[[#This Row],[3rdTuesdayInMonth]],2)</f>
        <v>2</v>
      </c>
      <c r="I1154" s="289">
        <f>LOOKUP(tblBdays[[#This Row],[Birthday 2024]],tblPeriods[Period])</f>
        <v>45452</v>
      </c>
      <c r="J1154" s="316" t="b">
        <f>tblBdays[[#This Row],[Birthday 2024]] &gt;= EOMONTH(tblBdays[[#This Row],[Birthday 2024]],0) - 4</f>
        <v>0</v>
      </c>
      <c r="K1154" s="317" t="b">
        <f>DAY(DATE(YEAR(tblBdays[[#This Row],[Birthday 2024]]),MONTH(tblBdays[[#This Row],[Birthday 2024]]) + 6,DAY(tblBdays[[#This Row],[Birthday 2024]]))) = DAY(tblBdays[[#This Row],[Birthday 2024]])</f>
        <v>1</v>
      </c>
    </row>
    <row r="1155" spans="2:11" ht="23.25" customHeight="1">
      <c r="B1155" s="61" t="s">
        <v>1178</v>
      </c>
      <c r="C1155" s="98">
        <v>37829</v>
      </c>
      <c r="D1155" s="98">
        <f>EDATE(tblBdays[[#This Row],[Birthday]],12 * (2024 - YEAR(tblBdays[[#This Row],[Birthday]])))</f>
        <v>45500</v>
      </c>
      <c r="E1155" s="282" t="b">
        <f>ISNUMBER(tblBdays[[#This Row],[Birthday 2024]])</f>
        <v>1</v>
      </c>
      <c r="F1155" s="98" cm="1">
        <f t="array" ref="F11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55" s="98" t="b">
        <f>tblBdays[[#This Row],[3rdTuesdayInMonth]]=tblBdays[[#This Row],[Birthday 2024]]</f>
        <v>0</v>
      </c>
      <c r="H1155" s="284">
        <f>WEEKDAY(tblBdays[[#This Row],[3rdTuesdayInMonth]],2)</f>
        <v>2</v>
      </c>
      <c r="I1155" s="289">
        <f>LOOKUP(tblBdays[[#This Row],[Birthday 2024]],tblPeriods[Period])</f>
        <v>45494</v>
      </c>
      <c r="J1155" s="316" t="b">
        <f>tblBdays[[#This Row],[Birthday 2024]] &gt;= EOMONTH(tblBdays[[#This Row],[Birthday 2024]],0) - 4</f>
        <v>1</v>
      </c>
      <c r="K1155" s="317" t="b">
        <f>DAY(DATE(YEAR(tblBdays[[#This Row],[Birthday 2024]]),MONTH(tblBdays[[#This Row],[Birthday 2024]]) + 6,DAY(tblBdays[[#This Row],[Birthday 2024]]))) = DAY(tblBdays[[#This Row],[Birthday 2024]])</f>
        <v>1</v>
      </c>
    </row>
    <row r="1156" spans="2:11" ht="23.25" customHeight="1">
      <c r="B1156" s="61" t="s">
        <v>178</v>
      </c>
      <c r="C1156" s="98">
        <v>37869</v>
      </c>
      <c r="D1156" s="98">
        <f>EDATE(tblBdays[[#This Row],[Birthday]],12 * (2024 - YEAR(tblBdays[[#This Row],[Birthday]])))</f>
        <v>45540</v>
      </c>
      <c r="E1156" s="282" t="b">
        <f>ISNUMBER(tblBdays[[#This Row],[Birthday 2024]])</f>
        <v>1</v>
      </c>
      <c r="F1156" s="98" cm="1">
        <f t="array" ref="F11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56" s="98" t="b">
        <f>tblBdays[[#This Row],[3rdTuesdayInMonth]]=tblBdays[[#This Row],[Birthday 2024]]</f>
        <v>0</v>
      </c>
      <c r="H1156" s="284">
        <f>WEEKDAY(tblBdays[[#This Row],[3rdTuesdayInMonth]],2)</f>
        <v>2</v>
      </c>
      <c r="I1156" s="289">
        <f>LOOKUP(tblBdays[[#This Row],[Birthday 2024]],tblPeriods[Period])</f>
        <v>45536</v>
      </c>
      <c r="J1156" s="316" t="b">
        <f>tblBdays[[#This Row],[Birthday 2024]] &gt;= EOMONTH(tblBdays[[#This Row],[Birthday 2024]],0) - 4</f>
        <v>0</v>
      </c>
      <c r="K1156" s="317" t="b">
        <f>DAY(DATE(YEAR(tblBdays[[#This Row],[Birthday 2024]]),MONTH(tblBdays[[#This Row],[Birthday 2024]]) + 6,DAY(tblBdays[[#This Row],[Birthday 2024]]))) = DAY(tblBdays[[#This Row],[Birthday 2024]])</f>
        <v>1</v>
      </c>
    </row>
    <row r="1157" spans="2:11" ht="23.25" customHeight="1">
      <c r="B1157" s="61" t="s">
        <v>1179</v>
      </c>
      <c r="C1157" s="98">
        <v>38127</v>
      </c>
      <c r="D1157" s="98">
        <f>EDATE(tblBdays[[#This Row],[Birthday]],12 * (2024 - YEAR(tblBdays[[#This Row],[Birthday]])))</f>
        <v>45432</v>
      </c>
      <c r="E1157" s="282" t="b">
        <f>ISNUMBER(tblBdays[[#This Row],[Birthday 2024]])</f>
        <v>1</v>
      </c>
      <c r="F1157" s="98" cm="1">
        <f t="array" ref="F11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57" s="98" t="b">
        <f>tblBdays[[#This Row],[3rdTuesdayInMonth]]=tblBdays[[#This Row],[Birthday 2024]]</f>
        <v>0</v>
      </c>
      <c r="H1157" s="284">
        <f>WEEKDAY(tblBdays[[#This Row],[3rdTuesdayInMonth]],2)</f>
        <v>2</v>
      </c>
      <c r="I1157" s="289">
        <f>LOOKUP(tblBdays[[#This Row],[Birthday 2024]],tblPeriods[Period])</f>
        <v>45431</v>
      </c>
      <c r="J1157" s="316" t="b">
        <f>tblBdays[[#This Row],[Birthday 2024]] &gt;= EOMONTH(tblBdays[[#This Row],[Birthday 2024]],0) - 4</f>
        <v>0</v>
      </c>
      <c r="K1157" s="317" t="b">
        <f>DAY(DATE(YEAR(tblBdays[[#This Row],[Birthday 2024]]),MONTH(tblBdays[[#This Row],[Birthday 2024]]) + 6,DAY(tblBdays[[#This Row],[Birthday 2024]]))) = DAY(tblBdays[[#This Row],[Birthday 2024]])</f>
        <v>1</v>
      </c>
    </row>
    <row r="1158" spans="2:11" ht="23.25" customHeight="1">
      <c r="B1158" s="61" t="s">
        <v>1180</v>
      </c>
      <c r="C1158" s="98">
        <v>38408</v>
      </c>
      <c r="D1158" s="98">
        <f>EDATE(tblBdays[[#This Row],[Birthday]],12 * (2024 - YEAR(tblBdays[[#This Row],[Birthday]])))</f>
        <v>45347</v>
      </c>
      <c r="E1158" s="282" t="b">
        <f>ISNUMBER(tblBdays[[#This Row],[Birthday 2024]])</f>
        <v>1</v>
      </c>
      <c r="F1158" s="98" cm="1">
        <f t="array" ref="F11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58" s="98" t="b">
        <f>tblBdays[[#This Row],[3rdTuesdayInMonth]]=tblBdays[[#This Row],[Birthday 2024]]</f>
        <v>0</v>
      </c>
      <c r="H1158" s="284">
        <f>WEEKDAY(tblBdays[[#This Row],[3rdTuesdayInMonth]],2)</f>
        <v>2</v>
      </c>
      <c r="I1158" s="289">
        <f>LOOKUP(tblBdays[[#This Row],[Birthday 2024]],tblPeriods[Period])</f>
        <v>45347</v>
      </c>
      <c r="J1158" s="316" t="b">
        <f>tblBdays[[#This Row],[Birthday 2024]] &gt;= EOMONTH(tblBdays[[#This Row],[Birthday 2024]],0) - 4</f>
        <v>1</v>
      </c>
      <c r="K1158" s="317" t="b">
        <f>DAY(DATE(YEAR(tblBdays[[#This Row],[Birthday 2024]]),MONTH(tblBdays[[#This Row],[Birthday 2024]]) + 6,DAY(tblBdays[[#This Row],[Birthday 2024]]))) = DAY(tblBdays[[#This Row],[Birthday 2024]])</f>
        <v>1</v>
      </c>
    </row>
    <row r="1159" spans="2:11" ht="23.25" customHeight="1">
      <c r="B1159" s="61" t="s">
        <v>1181</v>
      </c>
      <c r="C1159" s="98">
        <v>37819</v>
      </c>
      <c r="D1159" s="98">
        <f>EDATE(tblBdays[[#This Row],[Birthday]],12 * (2024 - YEAR(tblBdays[[#This Row],[Birthday]])))</f>
        <v>45490</v>
      </c>
      <c r="E1159" s="282" t="b">
        <f>ISNUMBER(tblBdays[[#This Row],[Birthday 2024]])</f>
        <v>1</v>
      </c>
      <c r="F1159" s="98" cm="1">
        <f t="array" ref="F11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59" s="98" t="b">
        <f>tblBdays[[#This Row],[3rdTuesdayInMonth]]=tblBdays[[#This Row],[Birthday 2024]]</f>
        <v>0</v>
      </c>
      <c r="H1159" s="284">
        <f>WEEKDAY(tblBdays[[#This Row],[3rdTuesdayInMonth]],2)</f>
        <v>2</v>
      </c>
      <c r="I1159" s="289">
        <f>LOOKUP(tblBdays[[#This Row],[Birthday 2024]],tblPeriods[Period])</f>
        <v>45487</v>
      </c>
      <c r="J1159" s="316" t="b">
        <f>tblBdays[[#This Row],[Birthday 2024]] &gt;= EOMONTH(tblBdays[[#This Row],[Birthday 2024]],0) - 4</f>
        <v>0</v>
      </c>
      <c r="K1159" s="317" t="b">
        <f>DAY(DATE(YEAR(tblBdays[[#This Row],[Birthday 2024]]),MONTH(tblBdays[[#This Row],[Birthday 2024]]) + 6,DAY(tblBdays[[#This Row],[Birthday 2024]]))) = DAY(tblBdays[[#This Row],[Birthday 2024]])</f>
        <v>1</v>
      </c>
    </row>
    <row r="1160" spans="2:11" ht="23.25" customHeight="1">
      <c r="B1160" s="61" t="s">
        <v>1182</v>
      </c>
      <c r="C1160" s="98">
        <v>38162</v>
      </c>
      <c r="D1160" s="98">
        <f>EDATE(tblBdays[[#This Row],[Birthday]],12 * (2024 - YEAR(tblBdays[[#This Row],[Birthday]])))</f>
        <v>45467</v>
      </c>
      <c r="E1160" s="282" t="b">
        <f>ISNUMBER(tblBdays[[#This Row],[Birthday 2024]])</f>
        <v>1</v>
      </c>
      <c r="F1160" s="98" cm="1">
        <f t="array" ref="F11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60" s="98" t="b">
        <f>tblBdays[[#This Row],[3rdTuesdayInMonth]]=tblBdays[[#This Row],[Birthday 2024]]</f>
        <v>0</v>
      </c>
      <c r="H1160" s="284">
        <f>WEEKDAY(tblBdays[[#This Row],[3rdTuesdayInMonth]],2)</f>
        <v>2</v>
      </c>
      <c r="I1160" s="289">
        <f>LOOKUP(tblBdays[[#This Row],[Birthday 2024]],tblPeriods[Period])</f>
        <v>45466</v>
      </c>
      <c r="J1160" s="316" t="b">
        <f>tblBdays[[#This Row],[Birthday 2024]] &gt;= EOMONTH(tblBdays[[#This Row],[Birthday 2024]],0) - 4</f>
        <v>0</v>
      </c>
      <c r="K1160" s="317" t="b">
        <f>DAY(DATE(YEAR(tblBdays[[#This Row],[Birthday 2024]]),MONTH(tblBdays[[#This Row],[Birthday 2024]]) + 6,DAY(tblBdays[[#This Row],[Birthday 2024]]))) = DAY(tblBdays[[#This Row],[Birthday 2024]])</f>
        <v>1</v>
      </c>
    </row>
    <row r="1161" spans="2:11" ht="23.25" customHeight="1">
      <c r="B1161" s="61" t="s">
        <v>1183</v>
      </c>
      <c r="C1161" s="98">
        <v>37212</v>
      </c>
      <c r="D1161" s="98">
        <f>EDATE(tblBdays[[#This Row],[Birthday]],12 * (2024 - YEAR(tblBdays[[#This Row],[Birthday]])))</f>
        <v>45613</v>
      </c>
      <c r="E1161" s="282" t="b">
        <f>ISNUMBER(tblBdays[[#This Row],[Birthday 2024]])</f>
        <v>1</v>
      </c>
      <c r="F1161" s="98" cm="1">
        <f t="array" ref="F11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61" s="98" t="b">
        <f>tblBdays[[#This Row],[3rdTuesdayInMonth]]=tblBdays[[#This Row],[Birthday 2024]]</f>
        <v>0</v>
      </c>
      <c r="H1161" s="284">
        <f>WEEKDAY(tblBdays[[#This Row],[3rdTuesdayInMonth]],2)</f>
        <v>2</v>
      </c>
      <c r="I1161" s="289">
        <f>LOOKUP(tblBdays[[#This Row],[Birthday 2024]],tblPeriods[Period])</f>
        <v>45613</v>
      </c>
      <c r="J1161" s="316" t="b">
        <f>tblBdays[[#This Row],[Birthday 2024]] &gt;= EOMONTH(tblBdays[[#This Row],[Birthday 2024]],0) - 4</f>
        <v>0</v>
      </c>
      <c r="K1161" s="317" t="b">
        <f>DAY(DATE(YEAR(tblBdays[[#This Row],[Birthday 2024]]),MONTH(tblBdays[[#This Row],[Birthday 2024]]) + 6,DAY(tblBdays[[#This Row],[Birthday 2024]]))) = DAY(tblBdays[[#This Row],[Birthday 2024]])</f>
        <v>1</v>
      </c>
    </row>
    <row r="1162" spans="2:11" ht="23.25" customHeight="1">
      <c r="B1162" s="61" t="s">
        <v>908</v>
      </c>
      <c r="C1162" s="98">
        <v>37577</v>
      </c>
      <c r="D1162" s="98">
        <f>EDATE(tblBdays[[#This Row],[Birthday]],12 * (2024 - YEAR(tblBdays[[#This Row],[Birthday]])))</f>
        <v>45613</v>
      </c>
      <c r="E1162" s="282" t="b">
        <f>ISNUMBER(tblBdays[[#This Row],[Birthday 2024]])</f>
        <v>1</v>
      </c>
      <c r="F1162" s="98" cm="1">
        <f t="array" ref="F11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62" s="98" t="b">
        <f>tblBdays[[#This Row],[3rdTuesdayInMonth]]=tblBdays[[#This Row],[Birthday 2024]]</f>
        <v>0</v>
      </c>
      <c r="H1162" s="284">
        <f>WEEKDAY(tblBdays[[#This Row],[3rdTuesdayInMonth]],2)</f>
        <v>2</v>
      </c>
      <c r="I1162" s="289">
        <f>LOOKUP(tblBdays[[#This Row],[Birthday 2024]],tblPeriods[Period])</f>
        <v>45613</v>
      </c>
      <c r="J1162" s="316" t="b">
        <f>tblBdays[[#This Row],[Birthday 2024]] &gt;= EOMONTH(tblBdays[[#This Row],[Birthday 2024]],0) - 4</f>
        <v>0</v>
      </c>
      <c r="K1162" s="317" t="b">
        <f>DAY(DATE(YEAR(tblBdays[[#This Row],[Birthday 2024]]),MONTH(tblBdays[[#This Row],[Birthday 2024]]) + 6,DAY(tblBdays[[#This Row],[Birthday 2024]]))) = DAY(tblBdays[[#This Row],[Birthday 2024]])</f>
        <v>1</v>
      </c>
    </row>
    <row r="1163" spans="2:11" ht="23.25" customHeight="1">
      <c r="B1163" s="61" t="s">
        <v>1184</v>
      </c>
      <c r="C1163" s="98">
        <v>37222</v>
      </c>
      <c r="D1163" s="98">
        <f>EDATE(tblBdays[[#This Row],[Birthday]],12 * (2024 - YEAR(tblBdays[[#This Row],[Birthday]])))</f>
        <v>45623</v>
      </c>
      <c r="E1163" s="282" t="b">
        <f>ISNUMBER(tblBdays[[#This Row],[Birthday 2024]])</f>
        <v>1</v>
      </c>
      <c r="F1163" s="98" cm="1">
        <f t="array" ref="F11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63" s="98" t="b">
        <f>tblBdays[[#This Row],[3rdTuesdayInMonth]]=tblBdays[[#This Row],[Birthday 2024]]</f>
        <v>0</v>
      </c>
      <c r="H1163" s="284">
        <f>WEEKDAY(tblBdays[[#This Row],[3rdTuesdayInMonth]],2)</f>
        <v>2</v>
      </c>
      <c r="I1163" s="289">
        <f>LOOKUP(tblBdays[[#This Row],[Birthday 2024]],tblPeriods[Period])</f>
        <v>45620</v>
      </c>
      <c r="J1163" s="316" t="b">
        <f>tblBdays[[#This Row],[Birthday 2024]] &gt;= EOMONTH(tblBdays[[#This Row],[Birthday 2024]],0) - 4</f>
        <v>1</v>
      </c>
      <c r="K1163" s="317" t="b">
        <f>DAY(DATE(YEAR(tblBdays[[#This Row],[Birthday 2024]]),MONTH(tblBdays[[#This Row],[Birthday 2024]]) + 6,DAY(tblBdays[[#This Row],[Birthday 2024]]))) = DAY(tblBdays[[#This Row],[Birthday 2024]])</f>
        <v>1</v>
      </c>
    </row>
    <row r="1164" spans="2:11" ht="23.25" customHeight="1">
      <c r="B1164" s="61" t="s">
        <v>1185</v>
      </c>
      <c r="C1164" s="98">
        <v>37860</v>
      </c>
      <c r="D1164" s="98">
        <f>EDATE(tblBdays[[#This Row],[Birthday]],12 * (2024 - YEAR(tblBdays[[#This Row],[Birthday]])))</f>
        <v>45531</v>
      </c>
      <c r="E1164" s="282" t="b">
        <f>ISNUMBER(tblBdays[[#This Row],[Birthday 2024]])</f>
        <v>1</v>
      </c>
      <c r="F1164" s="98" cm="1">
        <f t="array" ref="F11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64" s="98" t="b">
        <f>tblBdays[[#This Row],[3rdTuesdayInMonth]]=tblBdays[[#This Row],[Birthday 2024]]</f>
        <v>0</v>
      </c>
      <c r="H1164" s="284">
        <f>WEEKDAY(tblBdays[[#This Row],[3rdTuesdayInMonth]],2)</f>
        <v>2</v>
      </c>
      <c r="I1164" s="289">
        <f>LOOKUP(tblBdays[[#This Row],[Birthday 2024]],tblPeriods[Period])</f>
        <v>45529</v>
      </c>
      <c r="J1164" s="316" t="b">
        <f>tblBdays[[#This Row],[Birthday 2024]] &gt;= EOMONTH(tblBdays[[#This Row],[Birthday 2024]],0) - 4</f>
        <v>1</v>
      </c>
      <c r="K1164" s="317" t="b">
        <f>DAY(DATE(YEAR(tblBdays[[#This Row],[Birthday 2024]]),MONTH(tblBdays[[#This Row],[Birthday 2024]]) + 6,DAY(tblBdays[[#This Row],[Birthday 2024]]))) = DAY(tblBdays[[#This Row],[Birthday 2024]])</f>
        <v>1</v>
      </c>
    </row>
    <row r="1165" spans="2:11" ht="23.25" customHeight="1">
      <c r="B1165" s="61" t="s">
        <v>1186</v>
      </c>
      <c r="C1165" s="98">
        <v>37847</v>
      </c>
      <c r="D1165" s="98">
        <f>EDATE(tblBdays[[#This Row],[Birthday]],12 * (2024 - YEAR(tblBdays[[#This Row],[Birthday]])))</f>
        <v>45518</v>
      </c>
      <c r="E1165" s="282" t="b">
        <f>ISNUMBER(tblBdays[[#This Row],[Birthday 2024]])</f>
        <v>1</v>
      </c>
      <c r="F1165" s="98" cm="1">
        <f t="array" ref="F11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65" s="98" t="b">
        <f>tblBdays[[#This Row],[3rdTuesdayInMonth]]=tblBdays[[#This Row],[Birthday 2024]]</f>
        <v>0</v>
      </c>
      <c r="H1165" s="284">
        <f>WEEKDAY(tblBdays[[#This Row],[3rdTuesdayInMonth]],2)</f>
        <v>2</v>
      </c>
      <c r="I1165" s="289">
        <f>LOOKUP(tblBdays[[#This Row],[Birthday 2024]],tblPeriods[Period])</f>
        <v>45515</v>
      </c>
      <c r="J1165" s="316" t="b">
        <f>tblBdays[[#This Row],[Birthday 2024]] &gt;= EOMONTH(tblBdays[[#This Row],[Birthday 2024]],0) - 4</f>
        <v>0</v>
      </c>
      <c r="K1165" s="317" t="b">
        <f>DAY(DATE(YEAR(tblBdays[[#This Row],[Birthday 2024]]),MONTH(tblBdays[[#This Row],[Birthday 2024]]) + 6,DAY(tblBdays[[#This Row],[Birthday 2024]]))) = DAY(tblBdays[[#This Row],[Birthday 2024]])</f>
        <v>1</v>
      </c>
    </row>
    <row r="1166" spans="2:11" ht="23.25" customHeight="1">
      <c r="B1166" s="61" t="s">
        <v>1187</v>
      </c>
      <c r="C1166" s="98">
        <v>37059</v>
      </c>
      <c r="D1166" s="98">
        <f>EDATE(tblBdays[[#This Row],[Birthday]],12 * (2024 - YEAR(tblBdays[[#This Row],[Birthday]])))</f>
        <v>45460</v>
      </c>
      <c r="E1166" s="282" t="b">
        <f>ISNUMBER(tblBdays[[#This Row],[Birthday 2024]])</f>
        <v>1</v>
      </c>
      <c r="F1166" s="98" cm="1">
        <f t="array" ref="F11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66" s="98" t="b">
        <f>tblBdays[[#This Row],[3rdTuesdayInMonth]]=tblBdays[[#This Row],[Birthday 2024]]</f>
        <v>0</v>
      </c>
      <c r="H1166" s="284">
        <f>WEEKDAY(tblBdays[[#This Row],[3rdTuesdayInMonth]],2)</f>
        <v>2</v>
      </c>
      <c r="I1166" s="289">
        <f>LOOKUP(tblBdays[[#This Row],[Birthday 2024]],tblPeriods[Period])</f>
        <v>45459</v>
      </c>
      <c r="J1166" s="316" t="b">
        <f>tblBdays[[#This Row],[Birthday 2024]] &gt;= EOMONTH(tblBdays[[#This Row],[Birthday 2024]],0) - 4</f>
        <v>0</v>
      </c>
      <c r="K1166" s="317" t="b">
        <f>DAY(DATE(YEAR(tblBdays[[#This Row],[Birthday 2024]]),MONTH(tblBdays[[#This Row],[Birthday 2024]]) + 6,DAY(tblBdays[[#This Row],[Birthday 2024]]))) = DAY(tblBdays[[#This Row],[Birthday 2024]])</f>
        <v>1</v>
      </c>
    </row>
    <row r="1167" spans="2:11" ht="23.25" customHeight="1">
      <c r="B1167" s="61" t="s">
        <v>982</v>
      </c>
      <c r="C1167" s="98">
        <v>37182</v>
      </c>
      <c r="D1167" s="98">
        <f>EDATE(tblBdays[[#This Row],[Birthday]],12 * (2024 - YEAR(tblBdays[[#This Row],[Birthday]])))</f>
        <v>45583</v>
      </c>
      <c r="E1167" s="282" t="b">
        <f>ISNUMBER(tblBdays[[#This Row],[Birthday 2024]])</f>
        <v>1</v>
      </c>
      <c r="F1167" s="98" cm="1">
        <f t="array" ref="F11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67" s="98" t="b">
        <f>tblBdays[[#This Row],[3rdTuesdayInMonth]]=tblBdays[[#This Row],[Birthday 2024]]</f>
        <v>0</v>
      </c>
      <c r="H1167" s="284">
        <f>WEEKDAY(tblBdays[[#This Row],[3rdTuesdayInMonth]],2)</f>
        <v>2</v>
      </c>
      <c r="I1167" s="289">
        <f>LOOKUP(tblBdays[[#This Row],[Birthday 2024]],tblPeriods[Period])</f>
        <v>45578</v>
      </c>
      <c r="J1167" s="316" t="b">
        <f>tblBdays[[#This Row],[Birthday 2024]] &gt;= EOMONTH(tblBdays[[#This Row],[Birthday 2024]],0) - 4</f>
        <v>0</v>
      </c>
      <c r="K1167" s="317" t="b">
        <f>DAY(DATE(YEAR(tblBdays[[#This Row],[Birthday 2024]]),MONTH(tblBdays[[#This Row],[Birthday 2024]]) + 6,DAY(tblBdays[[#This Row],[Birthday 2024]]))) = DAY(tblBdays[[#This Row],[Birthday 2024]])</f>
        <v>1</v>
      </c>
    </row>
    <row r="1168" spans="2:11" ht="23.25" customHeight="1">
      <c r="B1168" s="61" t="s">
        <v>1188</v>
      </c>
      <c r="C1168" s="98">
        <v>36899</v>
      </c>
      <c r="D1168" s="98">
        <f>EDATE(tblBdays[[#This Row],[Birthday]],12 * (2024 - YEAR(tblBdays[[#This Row],[Birthday]])))</f>
        <v>45299</v>
      </c>
      <c r="E1168" s="282" t="b">
        <f>ISNUMBER(tblBdays[[#This Row],[Birthday 2024]])</f>
        <v>1</v>
      </c>
      <c r="F1168" s="98" cm="1">
        <f t="array" ref="F11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68" s="98" t="b">
        <f>tblBdays[[#This Row],[3rdTuesdayInMonth]]=tblBdays[[#This Row],[Birthday 2024]]</f>
        <v>0</v>
      </c>
      <c r="H1168" s="284">
        <f>WEEKDAY(tblBdays[[#This Row],[3rdTuesdayInMonth]],2)</f>
        <v>2</v>
      </c>
      <c r="I1168" s="289">
        <f>LOOKUP(tblBdays[[#This Row],[Birthday 2024]],tblPeriods[Period])</f>
        <v>45298</v>
      </c>
      <c r="J1168" s="316" t="b">
        <f>tblBdays[[#This Row],[Birthday 2024]] &gt;= EOMONTH(tblBdays[[#This Row],[Birthday 2024]],0) - 4</f>
        <v>0</v>
      </c>
      <c r="K1168" s="317" t="b">
        <f>DAY(DATE(YEAR(tblBdays[[#This Row],[Birthday 2024]]),MONTH(tblBdays[[#This Row],[Birthday 2024]]) + 6,DAY(tblBdays[[#This Row],[Birthday 2024]]))) = DAY(tblBdays[[#This Row],[Birthday 2024]])</f>
        <v>1</v>
      </c>
    </row>
    <row r="1169" spans="2:11" ht="23.25" customHeight="1">
      <c r="B1169" s="61" t="s">
        <v>1189</v>
      </c>
      <c r="C1169" s="98">
        <v>37323</v>
      </c>
      <c r="D1169" s="98">
        <f>EDATE(tblBdays[[#This Row],[Birthday]],12 * (2024 - YEAR(tblBdays[[#This Row],[Birthday]])))</f>
        <v>45359</v>
      </c>
      <c r="E1169" s="282" t="b">
        <f>ISNUMBER(tblBdays[[#This Row],[Birthday 2024]])</f>
        <v>1</v>
      </c>
      <c r="F1169" s="98" cm="1">
        <f t="array" ref="F11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69" s="98" t="b">
        <f>tblBdays[[#This Row],[3rdTuesdayInMonth]]=tblBdays[[#This Row],[Birthday 2024]]</f>
        <v>0</v>
      </c>
      <c r="H1169" s="284">
        <f>WEEKDAY(tblBdays[[#This Row],[3rdTuesdayInMonth]],2)</f>
        <v>2</v>
      </c>
      <c r="I1169" s="289">
        <f>LOOKUP(tblBdays[[#This Row],[Birthday 2024]],tblPeriods[Period])</f>
        <v>45354</v>
      </c>
      <c r="J1169" s="316" t="b">
        <f>tblBdays[[#This Row],[Birthday 2024]] &gt;= EOMONTH(tblBdays[[#This Row],[Birthday 2024]],0) - 4</f>
        <v>0</v>
      </c>
      <c r="K1169" s="317" t="b">
        <f>DAY(DATE(YEAR(tblBdays[[#This Row],[Birthday 2024]]),MONTH(tblBdays[[#This Row],[Birthday 2024]]) + 6,DAY(tblBdays[[#This Row],[Birthday 2024]]))) = DAY(tblBdays[[#This Row],[Birthday 2024]])</f>
        <v>1</v>
      </c>
    </row>
    <row r="1170" spans="2:11" ht="23.25" customHeight="1">
      <c r="B1170" s="61" t="s">
        <v>1190</v>
      </c>
      <c r="C1170" s="98">
        <v>38280</v>
      </c>
      <c r="D1170" s="98">
        <f>EDATE(tblBdays[[#This Row],[Birthday]],12 * (2024 - YEAR(tblBdays[[#This Row],[Birthday]])))</f>
        <v>45585</v>
      </c>
      <c r="E1170" s="282" t="b">
        <f>ISNUMBER(tblBdays[[#This Row],[Birthday 2024]])</f>
        <v>1</v>
      </c>
      <c r="F1170" s="98" cm="1">
        <f t="array" ref="F11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70" s="98" t="b">
        <f>tblBdays[[#This Row],[3rdTuesdayInMonth]]=tblBdays[[#This Row],[Birthday 2024]]</f>
        <v>0</v>
      </c>
      <c r="H1170" s="284">
        <f>WEEKDAY(tblBdays[[#This Row],[3rdTuesdayInMonth]],2)</f>
        <v>2</v>
      </c>
      <c r="I1170" s="289">
        <f>LOOKUP(tblBdays[[#This Row],[Birthday 2024]],tblPeriods[Period])</f>
        <v>45585</v>
      </c>
      <c r="J1170" s="316" t="b">
        <f>tblBdays[[#This Row],[Birthday 2024]] &gt;= EOMONTH(tblBdays[[#This Row],[Birthday 2024]],0) - 4</f>
        <v>0</v>
      </c>
      <c r="K1170" s="317" t="b">
        <f>DAY(DATE(YEAR(tblBdays[[#This Row],[Birthday 2024]]),MONTH(tblBdays[[#This Row],[Birthday 2024]]) + 6,DAY(tblBdays[[#This Row],[Birthday 2024]]))) = DAY(tblBdays[[#This Row],[Birthday 2024]])</f>
        <v>1</v>
      </c>
    </row>
    <row r="1171" spans="2:11" ht="23.25" customHeight="1">
      <c r="B1171" s="61" t="s">
        <v>1191</v>
      </c>
      <c r="C1171" s="98">
        <v>38170</v>
      </c>
      <c r="D1171" s="98">
        <f>EDATE(tblBdays[[#This Row],[Birthday]],12 * (2024 - YEAR(tblBdays[[#This Row],[Birthday]])))</f>
        <v>45475</v>
      </c>
      <c r="E1171" s="282" t="b">
        <f>ISNUMBER(tblBdays[[#This Row],[Birthday 2024]])</f>
        <v>1</v>
      </c>
      <c r="F1171" s="98" cm="1">
        <f t="array" ref="F11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71" s="98" t="b">
        <f>tblBdays[[#This Row],[3rdTuesdayInMonth]]=tblBdays[[#This Row],[Birthday 2024]]</f>
        <v>0</v>
      </c>
      <c r="H1171" s="284">
        <f>WEEKDAY(tblBdays[[#This Row],[3rdTuesdayInMonth]],2)</f>
        <v>2</v>
      </c>
      <c r="I1171" s="289">
        <f>LOOKUP(tblBdays[[#This Row],[Birthday 2024]],tblPeriods[Period])</f>
        <v>45473</v>
      </c>
      <c r="J1171" s="316" t="b">
        <f>tblBdays[[#This Row],[Birthday 2024]] &gt;= EOMONTH(tblBdays[[#This Row],[Birthday 2024]],0) - 4</f>
        <v>0</v>
      </c>
      <c r="K1171" s="317" t="b">
        <f>DAY(DATE(YEAR(tblBdays[[#This Row],[Birthday 2024]]),MONTH(tblBdays[[#This Row],[Birthday 2024]]) + 6,DAY(tblBdays[[#This Row],[Birthday 2024]]))) = DAY(tblBdays[[#This Row],[Birthday 2024]])</f>
        <v>1</v>
      </c>
    </row>
    <row r="1172" spans="2:11" ht="23.25" customHeight="1">
      <c r="B1172" s="61" t="s">
        <v>1192</v>
      </c>
      <c r="C1172" s="98">
        <v>37401</v>
      </c>
      <c r="D1172" s="98">
        <f>EDATE(tblBdays[[#This Row],[Birthday]],12 * (2024 - YEAR(tblBdays[[#This Row],[Birthday]])))</f>
        <v>45437</v>
      </c>
      <c r="E1172" s="282" t="b">
        <f>ISNUMBER(tblBdays[[#This Row],[Birthday 2024]])</f>
        <v>1</v>
      </c>
      <c r="F1172" s="98" cm="1">
        <f t="array" ref="F11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72" s="98" t="b">
        <f>tblBdays[[#This Row],[3rdTuesdayInMonth]]=tblBdays[[#This Row],[Birthday 2024]]</f>
        <v>0</v>
      </c>
      <c r="H1172" s="284">
        <f>WEEKDAY(tblBdays[[#This Row],[3rdTuesdayInMonth]],2)</f>
        <v>2</v>
      </c>
      <c r="I1172" s="289">
        <f>LOOKUP(tblBdays[[#This Row],[Birthday 2024]],tblPeriods[Period])</f>
        <v>45431</v>
      </c>
      <c r="J1172" s="316" t="b">
        <f>tblBdays[[#This Row],[Birthday 2024]] &gt;= EOMONTH(tblBdays[[#This Row],[Birthday 2024]],0) - 4</f>
        <v>0</v>
      </c>
      <c r="K1172" s="317" t="b">
        <f>DAY(DATE(YEAR(tblBdays[[#This Row],[Birthday 2024]]),MONTH(tblBdays[[#This Row],[Birthday 2024]]) + 6,DAY(tblBdays[[#This Row],[Birthday 2024]]))) = DAY(tblBdays[[#This Row],[Birthday 2024]])</f>
        <v>1</v>
      </c>
    </row>
    <row r="1173" spans="2:11" ht="23.25" customHeight="1">
      <c r="B1173" s="61" t="s">
        <v>1193</v>
      </c>
      <c r="C1173" s="98">
        <v>37715</v>
      </c>
      <c r="D1173" s="98">
        <f>EDATE(tblBdays[[#This Row],[Birthday]],12 * (2024 - YEAR(tblBdays[[#This Row],[Birthday]])))</f>
        <v>45386</v>
      </c>
      <c r="E1173" s="282" t="b">
        <f>ISNUMBER(tblBdays[[#This Row],[Birthday 2024]])</f>
        <v>1</v>
      </c>
      <c r="F1173" s="98" cm="1">
        <f t="array" ref="F11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73" s="98" t="b">
        <f>tblBdays[[#This Row],[3rdTuesdayInMonth]]=tblBdays[[#This Row],[Birthday 2024]]</f>
        <v>0</v>
      </c>
      <c r="H1173" s="284">
        <f>WEEKDAY(tblBdays[[#This Row],[3rdTuesdayInMonth]],2)</f>
        <v>2</v>
      </c>
      <c r="I1173" s="289">
        <f>LOOKUP(tblBdays[[#This Row],[Birthday 2024]],tblPeriods[Period])</f>
        <v>45382</v>
      </c>
      <c r="J1173" s="316" t="b">
        <f>tblBdays[[#This Row],[Birthday 2024]] &gt;= EOMONTH(tblBdays[[#This Row],[Birthday 2024]],0) - 4</f>
        <v>0</v>
      </c>
      <c r="K1173" s="317" t="b">
        <f>DAY(DATE(YEAR(tblBdays[[#This Row],[Birthday 2024]]),MONTH(tblBdays[[#This Row],[Birthday 2024]]) + 6,DAY(tblBdays[[#This Row],[Birthday 2024]]))) = DAY(tblBdays[[#This Row],[Birthday 2024]])</f>
        <v>1</v>
      </c>
    </row>
    <row r="1174" spans="2:11" ht="23.25" customHeight="1">
      <c r="B1174" s="61" t="s">
        <v>1194</v>
      </c>
      <c r="C1174" s="98">
        <v>37194</v>
      </c>
      <c r="D1174" s="98">
        <f>EDATE(tblBdays[[#This Row],[Birthday]],12 * (2024 - YEAR(tblBdays[[#This Row],[Birthday]])))</f>
        <v>45595</v>
      </c>
      <c r="E1174" s="282" t="b">
        <f>ISNUMBER(tblBdays[[#This Row],[Birthday 2024]])</f>
        <v>1</v>
      </c>
      <c r="F1174" s="98" cm="1">
        <f t="array" ref="F11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74" s="98" t="b">
        <f>tblBdays[[#This Row],[3rdTuesdayInMonth]]=tblBdays[[#This Row],[Birthday 2024]]</f>
        <v>0</v>
      </c>
      <c r="H1174" s="284">
        <f>WEEKDAY(tblBdays[[#This Row],[3rdTuesdayInMonth]],2)</f>
        <v>2</v>
      </c>
      <c r="I1174" s="289">
        <f>LOOKUP(tblBdays[[#This Row],[Birthday 2024]],tblPeriods[Period])</f>
        <v>45592</v>
      </c>
      <c r="J1174" s="316" t="b">
        <f>tblBdays[[#This Row],[Birthday 2024]] &gt;= EOMONTH(tblBdays[[#This Row],[Birthday 2024]],0) - 4</f>
        <v>1</v>
      </c>
      <c r="K1174" s="317" t="b">
        <f>DAY(DATE(YEAR(tblBdays[[#This Row],[Birthday 2024]]),MONTH(tblBdays[[#This Row],[Birthday 2024]]) + 6,DAY(tblBdays[[#This Row],[Birthday 2024]]))) = DAY(tblBdays[[#This Row],[Birthday 2024]])</f>
        <v>1</v>
      </c>
    </row>
    <row r="1175" spans="2:11" ht="23.25" customHeight="1">
      <c r="B1175" s="61" t="s">
        <v>1195</v>
      </c>
      <c r="C1175" s="98">
        <v>37531</v>
      </c>
      <c r="D1175" s="98">
        <f>EDATE(tblBdays[[#This Row],[Birthday]],12 * (2024 - YEAR(tblBdays[[#This Row],[Birthday]])))</f>
        <v>45567</v>
      </c>
      <c r="E1175" s="282" t="b">
        <f>ISNUMBER(tblBdays[[#This Row],[Birthday 2024]])</f>
        <v>1</v>
      </c>
      <c r="F1175" s="98" cm="1">
        <f t="array" ref="F11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75" s="98" t="b">
        <f>tblBdays[[#This Row],[3rdTuesdayInMonth]]=tblBdays[[#This Row],[Birthday 2024]]</f>
        <v>0</v>
      </c>
      <c r="H1175" s="284">
        <f>WEEKDAY(tblBdays[[#This Row],[3rdTuesdayInMonth]],2)</f>
        <v>2</v>
      </c>
      <c r="I1175" s="289">
        <f>LOOKUP(tblBdays[[#This Row],[Birthday 2024]],tblPeriods[Period])</f>
        <v>45564</v>
      </c>
      <c r="J1175" s="316" t="b">
        <f>tblBdays[[#This Row],[Birthday 2024]] &gt;= EOMONTH(tblBdays[[#This Row],[Birthday 2024]],0) - 4</f>
        <v>0</v>
      </c>
      <c r="K1175" s="317" t="b">
        <f>DAY(DATE(YEAR(tblBdays[[#This Row],[Birthday 2024]]),MONTH(tblBdays[[#This Row],[Birthday 2024]]) + 6,DAY(tblBdays[[#This Row],[Birthday 2024]]))) = DAY(tblBdays[[#This Row],[Birthday 2024]])</f>
        <v>1</v>
      </c>
    </row>
    <row r="1176" spans="2:11" ht="23.25" customHeight="1">
      <c r="B1176" s="61" t="s">
        <v>1196</v>
      </c>
      <c r="C1176" s="98">
        <v>37646</v>
      </c>
      <c r="D1176" s="98">
        <f>EDATE(tblBdays[[#This Row],[Birthday]],12 * (2024 - YEAR(tblBdays[[#This Row],[Birthday]])))</f>
        <v>45316</v>
      </c>
      <c r="E1176" s="282" t="b">
        <f>ISNUMBER(tblBdays[[#This Row],[Birthday 2024]])</f>
        <v>1</v>
      </c>
      <c r="F1176" s="98" cm="1">
        <f t="array" ref="F11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76" s="98" t="b">
        <f>tblBdays[[#This Row],[3rdTuesdayInMonth]]=tblBdays[[#This Row],[Birthday 2024]]</f>
        <v>0</v>
      </c>
      <c r="H1176" s="284">
        <f>WEEKDAY(tblBdays[[#This Row],[3rdTuesdayInMonth]],2)</f>
        <v>2</v>
      </c>
      <c r="I1176" s="289">
        <f>LOOKUP(tblBdays[[#This Row],[Birthday 2024]],tblPeriods[Period])</f>
        <v>45312</v>
      </c>
      <c r="J1176" s="316" t="b">
        <f>tblBdays[[#This Row],[Birthday 2024]] &gt;= EOMONTH(tblBdays[[#This Row],[Birthday 2024]],0) - 4</f>
        <v>0</v>
      </c>
      <c r="K1176" s="317" t="b">
        <f>DAY(DATE(YEAR(tblBdays[[#This Row],[Birthday 2024]]),MONTH(tblBdays[[#This Row],[Birthday 2024]]) + 6,DAY(tblBdays[[#This Row],[Birthday 2024]]))) = DAY(tblBdays[[#This Row],[Birthday 2024]])</f>
        <v>1</v>
      </c>
    </row>
    <row r="1177" spans="2:11" ht="23.25" customHeight="1">
      <c r="B1177" s="61" t="s">
        <v>1197</v>
      </c>
      <c r="C1177" s="98">
        <v>38300</v>
      </c>
      <c r="D1177" s="98">
        <f>EDATE(tblBdays[[#This Row],[Birthday]],12 * (2024 - YEAR(tblBdays[[#This Row],[Birthday]])))</f>
        <v>45605</v>
      </c>
      <c r="E1177" s="282" t="b">
        <f>ISNUMBER(tblBdays[[#This Row],[Birthday 2024]])</f>
        <v>1</v>
      </c>
      <c r="F1177" s="98" cm="1">
        <f t="array" ref="F11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77" s="98" t="b">
        <f>tblBdays[[#This Row],[3rdTuesdayInMonth]]=tblBdays[[#This Row],[Birthday 2024]]</f>
        <v>0</v>
      </c>
      <c r="H1177" s="284">
        <f>WEEKDAY(tblBdays[[#This Row],[3rdTuesdayInMonth]],2)</f>
        <v>2</v>
      </c>
      <c r="I1177" s="289">
        <f>LOOKUP(tblBdays[[#This Row],[Birthday 2024]],tblPeriods[Period])</f>
        <v>45599</v>
      </c>
      <c r="J1177" s="316" t="b">
        <f>tblBdays[[#This Row],[Birthday 2024]] &gt;= EOMONTH(tblBdays[[#This Row],[Birthday 2024]],0) - 4</f>
        <v>0</v>
      </c>
      <c r="K1177" s="317" t="b">
        <f>DAY(DATE(YEAR(tblBdays[[#This Row],[Birthday 2024]]),MONTH(tblBdays[[#This Row],[Birthday 2024]]) + 6,DAY(tblBdays[[#This Row],[Birthday 2024]]))) = DAY(tblBdays[[#This Row],[Birthday 2024]])</f>
        <v>1</v>
      </c>
    </row>
    <row r="1178" spans="2:11" ht="23.25" customHeight="1">
      <c r="B1178" s="61" t="s">
        <v>1198</v>
      </c>
      <c r="C1178" s="98">
        <v>37648</v>
      </c>
      <c r="D1178" s="98">
        <f>EDATE(tblBdays[[#This Row],[Birthday]],12 * (2024 - YEAR(tblBdays[[#This Row],[Birthday]])))</f>
        <v>45318</v>
      </c>
      <c r="E1178" s="282" t="b">
        <f>ISNUMBER(tblBdays[[#This Row],[Birthday 2024]])</f>
        <v>1</v>
      </c>
      <c r="F1178" s="98" cm="1">
        <f t="array" ref="F11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78" s="98" t="b">
        <f>tblBdays[[#This Row],[3rdTuesdayInMonth]]=tblBdays[[#This Row],[Birthday 2024]]</f>
        <v>0</v>
      </c>
      <c r="H1178" s="284">
        <f>WEEKDAY(tblBdays[[#This Row],[3rdTuesdayInMonth]],2)</f>
        <v>2</v>
      </c>
      <c r="I1178" s="289">
        <f>LOOKUP(tblBdays[[#This Row],[Birthday 2024]],tblPeriods[Period])</f>
        <v>45312</v>
      </c>
      <c r="J1178" s="316" t="b">
        <f>tblBdays[[#This Row],[Birthday 2024]] &gt;= EOMONTH(tblBdays[[#This Row],[Birthday 2024]],0) - 4</f>
        <v>1</v>
      </c>
      <c r="K1178" s="317" t="b">
        <f>DAY(DATE(YEAR(tblBdays[[#This Row],[Birthday 2024]]),MONTH(tblBdays[[#This Row],[Birthday 2024]]) + 6,DAY(tblBdays[[#This Row],[Birthday 2024]]))) = DAY(tblBdays[[#This Row],[Birthday 2024]])</f>
        <v>1</v>
      </c>
    </row>
    <row r="1179" spans="2:11" ht="23.25" customHeight="1">
      <c r="B1179" s="61" t="s">
        <v>1199</v>
      </c>
      <c r="C1179" s="98">
        <v>37133</v>
      </c>
      <c r="D1179" s="98">
        <f>EDATE(tblBdays[[#This Row],[Birthday]],12 * (2024 - YEAR(tblBdays[[#This Row],[Birthday]])))</f>
        <v>45534</v>
      </c>
      <c r="E1179" s="282" t="b">
        <f>ISNUMBER(tblBdays[[#This Row],[Birthday 2024]])</f>
        <v>1</v>
      </c>
      <c r="F1179" s="98" cm="1">
        <f t="array" ref="F11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79" s="98" t="b">
        <f>tblBdays[[#This Row],[3rdTuesdayInMonth]]=tblBdays[[#This Row],[Birthday 2024]]</f>
        <v>0</v>
      </c>
      <c r="H1179" s="284">
        <f>WEEKDAY(tblBdays[[#This Row],[3rdTuesdayInMonth]],2)</f>
        <v>2</v>
      </c>
      <c r="I1179" s="289">
        <f>LOOKUP(tblBdays[[#This Row],[Birthday 2024]],tblPeriods[Period])</f>
        <v>45529</v>
      </c>
      <c r="J1179" s="316" t="b">
        <f>tblBdays[[#This Row],[Birthday 2024]] &gt;= EOMONTH(tblBdays[[#This Row],[Birthday 2024]],0) - 4</f>
        <v>1</v>
      </c>
      <c r="K1179" s="317" t="b">
        <f>DAY(DATE(YEAR(tblBdays[[#This Row],[Birthday 2024]]),MONTH(tblBdays[[#This Row],[Birthday 2024]]) + 6,DAY(tblBdays[[#This Row],[Birthday 2024]]))) = DAY(tblBdays[[#This Row],[Birthday 2024]])</f>
        <v>0</v>
      </c>
    </row>
    <row r="1180" spans="2:11" ht="23.25" customHeight="1">
      <c r="B1180" s="61" t="s">
        <v>1200</v>
      </c>
      <c r="C1180" s="98">
        <v>37707</v>
      </c>
      <c r="D1180" s="98">
        <f>EDATE(tblBdays[[#This Row],[Birthday]],12 * (2024 - YEAR(tblBdays[[#This Row],[Birthday]])))</f>
        <v>45378</v>
      </c>
      <c r="E1180" s="282" t="b">
        <f>ISNUMBER(tblBdays[[#This Row],[Birthday 2024]])</f>
        <v>1</v>
      </c>
      <c r="F1180" s="98" cm="1">
        <f t="array" ref="F11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80" s="98" t="b">
        <f>tblBdays[[#This Row],[3rdTuesdayInMonth]]=tblBdays[[#This Row],[Birthday 2024]]</f>
        <v>0</v>
      </c>
      <c r="H1180" s="284">
        <f>WEEKDAY(tblBdays[[#This Row],[3rdTuesdayInMonth]],2)</f>
        <v>2</v>
      </c>
      <c r="I1180" s="289">
        <f>LOOKUP(tblBdays[[#This Row],[Birthday 2024]],tblPeriods[Period])</f>
        <v>45375</v>
      </c>
      <c r="J1180" s="316" t="b">
        <f>tblBdays[[#This Row],[Birthday 2024]] &gt;= EOMONTH(tblBdays[[#This Row],[Birthday 2024]],0) - 4</f>
        <v>1</v>
      </c>
      <c r="K1180" s="317" t="b">
        <f>DAY(DATE(YEAR(tblBdays[[#This Row],[Birthday 2024]]),MONTH(tblBdays[[#This Row],[Birthday 2024]]) + 6,DAY(tblBdays[[#This Row],[Birthday 2024]]))) = DAY(tblBdays[[#This Row],[Birthday 2024]])</f>
        <v>1</v>
      </c>
    </row>
    <row r="1181" spans="2:11" ht="23.25" customHeight="1">
      <c r="B1181" s="61" t="s">
        <v>1201</v>
      </c>
      <c r="C1181" s="98">
        <v>37301</v>
      </c>
      <c r="D1181" s="98">
        <f>EDATE(tblBdays[[#This Row],[Birthday]],12 * (2024 - YEAR(tblBdays[[#This Row],[Birthday]])))</f>
        <v>45336</v>
      </c>
      <c r="E1181" s="282" t="b">
        <f>ISNUMBER(tblBdays[[#This Row],[Birthday 2024]])</f>
        <v>1</v>
      </c>
      <c r="F1181" s="98" cm="1">
        <f t="array" ref="F11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81" s="98" t="b">
        <f>tblBdays[[#This Row],[3rdTuesdayInMonth]]=tblBdays[[#This Row],[Birthday 2024]]</f>
        <v>0</v>
      </c>
      <c r="H1181" s="284">
        <f>WEEKDAY(tblBdays[[#This Row],[3rdTuesdayInMonth]],2)</f>
        <v>2</v>
      </c>
      <c r="I1181" s="289">
        <f>LOOKUP(tblBdays[[#This Row],[Birthday 2024]],tblPeriods[Period])</f>
        <v>45333</v>
      </c>
      <c r="J1181" s="316" t="b">
        <f>tblBdays[[#This Row],[Birthday 2024]] &gt;= EOMONTH(tblBdays[[#This Row],[Birthday 2024]],0) - 4</f>
        <v>0</v>
      </c>
      <c r="K1181" s="317" t="b">
        <f>DAY(DATE(YEAR(tblBdays[[#This Row],[Birthday 2024]]),MONTH(tblBdays[[#This Row],[Birthday 2024]]) + 6,DAY(tblBdays[[#This Row],[Birthday 2024]]))) = DAY(tblBdays[[#This Row],[Birthday 2024]])</f>
        <v>1</v>
      </c>
    </row>
    <row r="1182" spans="2:11" ht="23.25" customHeight="1">
      <c r="B1182" s="61" t="s">
        <v>1202</v>
      </c>
      <c r="C1182" s="98">
        <v>37772</v>
      </c>
      <c r="D1182" s="98">
        <f>EDATE(tblBdays[[#This Row],[Birthday]],12 * (2024 - YEAR(tblBdays[[#This Row],[Birthday]])))</f>
        <v>45443</v>
      </c>
      <c r="E1182" s="282" t="b">
        <f>ISNUMBER(tblBdays[[#This Row],[Birthday 2024]])</f>
        <v>1</v>
      </c>
      <c r="F1182" s="98" cm="1">
        <f t="array" ref="F11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82" s="98" t="b">
        <f>tblBdays[[#This Row],[3rdTuesdayInMonth]]=tblBdays[[#This Row],[Birthday 2024]]</f>
        <v>0</v>
      </c>
      <c r="H1182" s="284">
        <f>WEEKDAY(tblBdays[[#This Row],[3rdTuesdayInMonth]],2)</f>
        <v>2</v>
      </c>
      <c r="I1182" s="289">
        <f>LOOKUP(tblBdays[[#This Row],[Birthday 2024]],tblPeriods[Period])</f>
        <v>45438</v>
      </c>
      <c r="J1182" s="316" t="b">
        <f>tblBdays[[#This Row],[Birthday 2024]] &gt;= EOMONTH(tblBdays[[#This Row],[Birthday 2024]],0) - 4</f>
        <v>1</v>
      </c>
      <c r="K1182" s="317" t="b">
        <f>DAY(DATE(YEAR(tblBdays[[#This Row],[Birthday 2024]]),MONTH(tblBdays[[#This Row],[Birthday 2024]]) + 6,DAY(tblBdays[[#This Row],[Birthday 2024]]))) = DAY(tblBdays[[#This Row],[Birthday 2024]])</f>
        <v>0</v>
      </c>
    </row>
    <row r="1183" spans="2:11" ht="23.25" customHeight="1">
      <c r="B1183" s="61" t="s">
        <v>1203</v>
      </c>
      <c r="C1183" s="98">
        <v>36920</v>
      </c>
      <c r="D1183" s="98">
        <f>EDATE(tblBdays[[#This Row],[Birthday]],12 * (2024 - YEAR(tblBdays[[#This Row],[Birthday]])))</f>
        <v>45320</v>
      </c>
      <c r="E1183" s="282" t="b">
        <f>ISNUMBER(tblBdays[[#This Row],[Birthday 2024]])</f>
        <v>1</v>
      </c>
      <c r="F1183" s="98" cm="1">
        <f t="array" ref="F11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83" s="98" t="b">
        <f>tblBdays[[#This Row],[3rdTuesdayInMonth]]=tblBdays[[#This Row],[Birthday 2024]]</f>
        <v>0</v>
      </c>
      <c r="H1183" s="284">
        <f>WEEKDAY(tblBdays[[#This Row],[3rdTuesdayInMonth]],2)</f>
        <v>2</v>
      </c>
      <c r="I1183" s="289">
        <f>LOOKUP(tblBdays[[#This Row],[Birthday 2024]],tblPeriods[Period])</f>
        <v>45319</v>
      </c>
      <c r="J1183" s="316" t="b">
        <f>tblBdays[[#This Row],[Birthday 2024]] &gt;= EOMONTH(tblBdays[[#This Row],[Birthday 2024]],0) - 4</f>
        <v>1</v>
      </c>
      <c r="K1183" s="317" t="b">
        <f>DAY(DATE(YEAR(tblBdays[[#This Row],[Birthday 2024]]),MONTH(tblBdays[[#This Row],[Birthday 2024]]) + 6,DAY(tblBdays[[#This Row],[Birthday 2024]]))) = DAY(tblBdays[[#This Row],[Birthday 2024]])</f>
        <v>1</v>
      </c>
    </row>
    <row r="1184" spans="2:11" ht="23.25" customHeight="1">
      <c r="B1184" s="61" t="s">
        <v>1204</v>
      </c>
      <c r="C1184" s="98">
        <v>36923</v>
      </c>
      <c r="D1184" s="98">
        <f>EDATE(tblBdays[[#This Row],[Birthday]],12 * (2024 - YEAR(tblBdays[[#This Row],[Birthday]])))</f>
        <v>45323</v>
      </c>
      <c r="E1184" s="282" t="b">
        <f>ISNUMBER(tblBdays[[#This Row],[Birthday 2024]])</f>
        <v>1</v>
      </c>
      <c r="F1184" s="98" cm="1">
        <f t="array" ref="F11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84" s="98" t="b">
        <f>tblBdays[[#This Row],[3rdTuesdayInMonth]]=tblBdays[[#This Row],[Birthday 2024]]</f>
        <v>0</v>
      </c>
      <c r="H1184" s="284">
        <f>WEEKDAY(tblBdays[[#This Row],[3rdTuesdayInMonth]],2)</f>
        <v>2</v>
      </c>
      <c r="I1184" s="289">
        <f>LOOKUP(tblBdays[[#This Row],[Birthday 2024]],tblPeriods[Period])</f>
        <v>45319</v>
      </c>
      <c r="J1184" s="316" t="b">
        <f>tblBdays[[#This Row],[Birthday 2024]] &gt;= EOMONTH(tblBdays[[#This Row],[Birthday 2024]],0) - 4</f>
        <v>0</v>
      </c>
      <c r="K1184" s="317" t="b">
        <f>DAY(DATE(YEAR(tblBdays[[#This Row],[Birthday 2024]]),MONTH(tblBdays[[#This Row],[Birthday 2024]]) + 6,DAY(tblBdays[[#This Row],[Birthday 2024]]))) = DAY(tblBdays[[#This Row],[Birthday 2024]])</f>
        <v>1</v>
      </c>
    </row>
    <row r="1185" spans="2:11" ht="23.25" customHeight="1">
      <c r="B1185" s="61" t="s">
        <v>1205</v>
      </c>
      <c r="C1185" s="98">
        <v>38359</v>
      </c>
      <c r="D1185" s="98">
        <f>EDATE(tblBdays[[#This Row],[Birthday]],12 * (2024 - YEAR(tblBdays[[#This Row],[Birthday]])))</f>
        <v>45298</v>
      </c>
      <c r="E1185" s="282" t="b">
        <f>ISNUMBER(tblBdays[[#This Row],[Birthday 2024]])</f>
        <v>1</v>
      </c>
      <c r="F1185" s="98" cm="1">
        <f t="array" ref="F11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185" s="98" t="b">
        <f>tblBdays[[#This Row],[3rdTuesdayInMonth]]=tblBdays[[#This Row],[Birthday 2024]]</f>
        <v>0</v>
      </c>
      <c r="H1185" s="284">
        <f>WEEKDAY(tblBdays[[#This Row],[3rdTuesdayInMonth]],2)</f>
        <v>2</v>
      </c>
      <c r="I1185" s="289">
        <f>LOOKUP(tblBdays[[#This Row],[Birthday 2024]],tblPeriods[Period])</f>
        <v>45298</v>
      </c>
      <c r="J1185" s="316" t="b">
        <f>tblBdays[[#This Row],[Birthday 2024]] &gt;= EOMONTH(tblBdays[[#This Row],[Birthday 2024]],0) - 4</f>
        <v>0</v>
      </c>
      <c r="K1185" s="317" t="b">
        <f>DAY(DATE(YEAR(tblBdays[[#This Row],[Birthday 2024]]),MONTH(tblBdays[[#This Row],[Birthday 2024]]) + 6,DAY(tblBdays[[#This Row],[Birthday 2024]]))) = DAY(tblBdays[[#This Row],[Birthday 2024]])</f>
        <v>1</v>
      </c>
    </row>
    <row r="1186" spans="2:11" ht="23.25" customHeight="1">
      <c r="B1186" s="61" t="s">
        <v>902</v>
      </c>
      <c r="C1186" s="98">
        <v>37440</v>
      </c>
      <c r="D1186" s="98">
        <f>EDATE(tblBdays[[#This Row],[Birthday]],12 * (2024 - YEAR(tblBdays[[#This Row],[Birthday]])))</f>
        <v>45476</v>
      </c>
      <c r="E1186" s="282" t="b">
        <f>ISNUMBER(tblBdays[[#This Row],[Birthday 2024]])</f>
        <v>1</v>
      </c>
      <c r="F1186" s="98" cm="1">
        <f t="array" ref="F11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186" s="98" t="b">
        <f>tblBdays[[#This Row],[3rdTuesdayInMonth]]=tblBdays[[#This Row],[Birthday 2024]]</f>
        <v>0</v>
      </c>
      <c r="H1186" s="284">
        <f>WEEKDAY(tblBdays[[#This Row],[3rdTuesdayInMonth]],2)</f>
        <v>2</v>
      </c>
      <c r="I1186" s="289">
        <f>LOOKUP(tblBdays[[#This Row],[Birthday 2024]],tblPeriods[Period])</f>
        <v>45473</v>
      </c>
      <c r="J1186" s="316" t="b">
        <f>tblBdays[[#This Row],[Birthday 2024]] &gt;= EOMONTH(tblBdays[[#This Row],[Birthday 2024]],0) - 4</f>
        <v>0</v>
      </c>
      <c r="K1186" s="317" t="b">
        <f>DAY(DATE(YEAR(tblBdays[[#This Row],[Birthday 2024]]),MONTH(tblBdays[[#This Row],[Birthday 2024]]) + 6,DAY(tblBdays[[#This Row],[Birthday 2024]]))) = DAY(tblBdays[[#This Row],[Birthday 2024]])</f>
        <v>1</v>
      </c>
    </row>
    <row r="1187" spans="2:11" ht="23.25" customHeight="1">
      <c r="B1187" s="61" t="s">
        <v>1206</v>
      </c>
      <c r="C1187" s="98">
        <v>38141</v>
      </c>
      <c r="D1187" s="98">
        <f>EDATE(tblBdays[[#This Row],[Birthday]],12 * (2024 - YEAR(tblBdays[[#This Row],[Birthday]])))</f>
        <v>45446</v>
      </c>
      <c r="E1187" s="282" t="b">
        <f>ISNUMBER(tblBdays[[#This Row],[Birthday 2024]])</f>
        <v>1</v>
      </c>
      <c r="F1187" s="98" cm="1">
        <f t="array" ref="F11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87" s="98" t="b">
        <f>tblBdays[[#This Row],[3rdTuesdayInMonth]]=tblBdays[[#This Row],[Birthday 2024]]</f>
        <v>0</v>
      </c>
      <c r="H1187" s="284">
        <f>WEEKDAY(tblBdays[[#This Row],[3rdTuesdayInMonth]],2)</f>
        <v>2</v>
      </c>
      <c r="I1187" s="289">
        <f>LOOKUP(tblBdays[[#This Row],[Birthday 2024]],tblPeriods[Period])</f>
        <v>45445</v>
      </c>
      <c r="J1187" s="316" t="b">
        <f>tblBdays[[#This Row],[Birthday 2024]] &gt;= EOMONTH(tblBdays[[#This Row],[Birthday 2024]],0) - 4</f>
        <v>0</v>
      </c>
      <c r="K1187" s="317" t="b">
        <f>DAY(DATE(YEAR(tblBdays[[#This Row],[Birthday 2024]]),MONTH(tblBdays[[#This Row],[Birthday 2024]]) + 6,DAY(tblBdays[[#This Row],[Birthday 2024]]))) = DAY(tblBdays[[#This Row],[Birthday 2024]])</f>
        <v>1</v>
      </c>
    </row>
    <row r="1188" spans="2:11" ht="23.25" customHeight="1">
      <c r="B1188" s="61" t="s">
        <v>1207</v>
      </c>
      <c r="C1188" s="98">
        <v>37402</v>
      </c>
      <c r="D1188" s="98">
        <f>EDATE(tblBdays[[#This Row],[Birthday]],12 * (2024 - YEAR(tblBdays[[#This Row],[Birthday]])))</f>
        <v>45438</v>
      </c>
      <c r="E1188" s="282" t="b">
        <f>ISNUMBER(tblBdays[[#This Row],[Birthday 2024]])</f>
        <v>1</v>
      </c>
      <c r="F1188" s="98" cm="1">
        <f t="array" ref="F11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188" s="98" t="b">
        <f>tblBdays[[#This Row],[3rdTuesdayInMonth]]=tblBdays[[#This Row],[Birthday 2024]]</f>
        <v>0</v>
      </c>
      <c r="H1188" s="284">
        <f>WEEKDAY(tblBdays[[#This Row],[3rdTuesdayInMonth]],2)</f>
        <v>2</v>
      </c>
      <c r="I1188" s="289">
        <f>LOOKUP(tblBdays[[#This Row],[Birthday 2024]],tblPeriods[Period])</f>
        <v>45438</v>
      </c>
      <c r="J1188" s="316" t="b">
        <f>tblBdays[[#This Row],[Birthday 2024]] &gt;= EOMONTH(tblBdays[[#This Row],[Birthday 2024]],0) - 4</f>
        <v>0</v>
      </c>
      <c r="K1188" s="317" t="b">
        <f>DAY(DATE(YEAR(tblBdays[[#This Row],[Birthday 2024]]),MONTH(tblBdays[[#This Row],[Birthday 2024]]) + 6,DAY(tblBdays[[#This Row],[Birthday 2024]]))) = DAY(tblBdays[[#This Row],[Birthday 2024]])</f>
        <v>1</v>
      </c>
    </row>
    <row r="1189" spans="2:11" ht="23.25" customHeight="1">
      <c r="B1189" s="61" t="s">
        <v>1208</v>
      </c>
      <c r="C1189" s="98">
        <v>37590</v>
      </c>
      <c r="D1189" s="98">
        <f>EDATE(tblBdays[[#This Row],[Birthday]],12 * (2024 - YEAR(tblBdays[[#This Row],[Birthday]])))</f>
        <v>45626</v>
      </c>
      <c r="E1189" s="282" t="b">
        <f>ISNUMBER(tblBdays[[#This Row],[Birthday 2024]])</f>
        <v>1</v>
      </c>
      <c r="F1189" s="98" cm="1">
        <f t="array" ref="F11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189" s="98" t="b">
        <f>tblBdays[[#This Row],[3rdTuesdayInMonth]]=tblBdays[[#This Row],[Birthday 2024]]</f>
        <v>0</v>
      </c>
      <c r="H1189" s="284">
        <f>WEEKDAY(tblBdays[[#This Row],[3rdTuesdayInMonth]],2)</f>
        <v>2</v>
      </c>
      <c r="I1189" s="289">
        <f>LOOKUP(tblBdays[[#This Row],[Birthday 2024]],tblPeriods[Period])</f>
        <v>45620</v>
      </c>
      <c r="J1189" s="316" t="b">
        <f>tblBdays[[#This Row],[Birthday 2024]] &gt;= EOMONTH(tblBdays[[#This Row],[Birthday 2024]],0) - 4</f>
        <v>1</v>
      </c>
      <c r="K1189" s="317" t="b">
        <f>DAY(DATE(YEAR(tblBdays[[#This Row],[Birthday 2024]]),MONTH(tblBdays[[#This Row],[Birthday 2024]]) + 6,DAY(tblBdays[[#This Row],[Birthday 2024]]))) = DAY(tblBdays[[#This Row],[Birthday 2024]])</f>
        <v>1</v>
      </c>
    </row>
    <row r="1190" spans="2:11" ht="23.25" customHeight="1">
      <c r="B1190" s="61" t="s">
        <v>1209</v>
      </c>
      <c r="C1190" s="98">
        <v>37359</v>
      </c>
      <c r="D1190" s="98">
        <f>EDATE(tblBdays[[#This Row],[Birthday]],12 * (2024 - YEAR(tblBdays[[#This Row],[Birthday]])))</f>
        <v>45395</v>
      </c>
      <c r="E1190" s="282" t="b">
        <f>ISNUMBER(tblBdays[[#This Row],[Birthday 2024]])</f>
        <v>1</v>
      </c>
      <c r="F1190" s="98" cm="1">
        <f t="array" ref="F11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90" s="98" t="b">
        <f>tblBdays[[#This Row],[3rdTuesdayInMonth]]=tblBdays[[#This Row],[Birthday 2024]]</f>
        <v>0</v>
      </c>
      <c r="H1190" s="284">
        <f>WEEKDAY(tblBdays[[#This Row],[3rdTuesdayInMonth]],2)</f>
        <v>2</v>
      </c>
      <c r="I1190" s="289">
        <f>LOOKUP(tblBdays[[#This Row],[Birthday 2024]],tblPeriods[Period])</f>
        <v>45389</v>
      </c>
      <c r="J1190" s="316" t="b">
        <f>tblBdays[[#This Row],[Birthday 2024]] &gt;= EOMONTH(tblBdays[[#This Row],[Birthday 2024]],0) - 4</f>
        <v>0</v>
      </c>
      <c r="K1190" s="317" t="b">
        <f>DAY(DATE(YEAR(tblBdays[[#This Row],[Birthday 2024]]),MONTH(tblBdays[[#This Row],[Birthday 2024]]) + 6,DAY(tblBdays[[#This Row],[Birthday 2024]]))) = DAY(tblBdays[[#This Row],[Birthday 2024]])</f>
        <v>1</v>
      </c>
    </row>
    <row r="1191" spans="2:11" ht="23.25" customHeight="1">
      <c r="B1191" s="61" t="s">
        <v>1210</v>
      </c>
      <c r="C1191" s="98">
        <v>37061</v>
      </c>
      <c r="D1191" s="98">
        <f>EDATE(tblBdays[[#This Row],[Birthday]],12 * (2024 - YEAR(tblBdays[[#This Row],[Birthday]])))</f>
        <v>45462</v>
      </c>
      <c r="E1191" s="282" t="b">
        <f>ISNUMBER(tblBdays[[#This Row],[Birthday 2024]])</f>
        <v>1</v>
      </c>
      <c r="F1191" s="98" cm="1">
        <f t="array" ref="F11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91" s="98" t="b">
        <f>tblBdays[[#This Row],[3rdTuesdayInMonth]]=tblBdays[[#This Row],[Birthday 2024]]</f>
        <v>0</v>
      </c>
      <c r="H1191" s="284">
        <f>WEEKDAY(tblBdays[[#This Row],[3rdTuesdayInMonth]],2)</f>
        <v>2</v>
      </c>
      <c r="I1191" s="289">
        <f>LOOKUP(tblBdays[[#This Row],[Birthday 2024]],tblPeriods[Period])</f>
        <v>45459</v>
      </c>
      <c r="J1191" s="316" t="b">
        <f>tblBdays[[#This Row],[Birthday 2024]] &gt;= EOMONTH(tblBdays[[#This Row],[Birthday 2024]],0) - 4</f>
        <v>0</v>
      </c>
      <c r="K1191" s="317" t="b">
        <f>DAY(DATE(YEAR(tblBdays[[#This Row],[Birthday 2024]]),MONTH(tblBdays[[#This Row],[Birthday 2024]]) + 6,DAY(tblBdays[[#This Row],[Birthday 2024]]))) = DAY(tblBdays[[#This Row],[Birthday 2024]])</f>
        <v>1</v>
      </c>
    </row>
    <row r="1192" spans="2:11" ht="23.25" customHeight="1">
      <c r="B1192" s="61" t="s">
        <v>1211</v>
      </c>
      <c r="C1192" s="98">
        <v>38018</v>
      </c>
      <c r="D1192" s="98">
        <f>EDATE(tblBdays[[#This Row],[Birthday]],12 * (2024 - YEAR(tblBdays[[#This Row],[Birthday]])))</f>
        <v>45323</v>
      </c>
      <c r="E1192" s="282" t="b">
        <f>ISNUMBER(tblBdays[[#This Row],[Birthday 2024]])</f>
        <v>1</v>
      </c>
      <c r="F1192" s="98" cm="1">
        <f t="array" ref="F11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192" s="98" t="b">
        <f>tblBdays[[#This Row],[3rdTuesdayInMonth]]=tblBdays[[#This Row],[Birthday 2024]]</f>
        <v>0</v>
      </c>
      <c r="H1192" s="284">
        <f>WEEKDAY(tblBdays[[#This Row],[3rdTuesdayInMonth]],2)</f>
        <v>2</v>
      </c>
      <c r="I1192" s="289">
        <f>LOOKUP(tblBdays[[#This Row],[Birthday 2024]],tblPeriods[Period])</f>
        <v>45319</v>
      </c>
      <c r="J1192" s="316" t="b">
        <f>tblBdays[[#This Row],[Birthday 2024]] &gt;= EOMONTH(tblBdays[[#This Row],[Birthday 2024]],0) - 4</f>
        <v>0</v>
      </c>
      <c r="K1192" s="317" t="b">
        <f>DAY(DATE(YEAR(tblBdays[[#This Row],[Birthday 2024]]),MONTH(tblBdays[[#This Row],[Birthday 2024]]) + 6,DAY(tblBdays[[#This Row],[Birthday 2024]]))) = DAY(tblBdays[[#This Row],[Birthday 2024]])</f>
        <v>1</v>
      </c>
    </row>
    <row r="1193" spans="2:11" ht="23.25" customHeight="1">
      <c r="B1193" s="61" t="s">
        <v>1212</v>
      </c>
      <c r="C1193" s="98">
        <v>38049</v>
      </c>
      <c r="D1193" s="98">
        <f>EDATE(tblBdays[[#This Row],[Birthday]],12 * (2024 - YEAR(tblBdays[[#This Row],[Birthday]])))</f>
        <v>45354</v>
      </c>
      <c r="E1193" s="282" t="b">
        <f>ISNUMBER(tblBdays[[#This Row],[Birthday 2024]])</f>
        <v>1</v>
      </c>
      <c r="F1193" s="98" cm="1">
        <f t="array" ref="F11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193" s="98" t="b">
        <f>tblBdays[[#This Row],[3rdTuesdayInMonth]]=tblBdays[[#This Row],[Birthday 2024]]</f>
        <v>0</v>
      </c>
      <c r="H1193" s="284">
        <f>WEEKDAY(tblBdays[[#This Row],[3rdTuesdayInMonth]],2)</f>
        <v>2</v>
      </c>
      <c r="I1193" s="289">
        <f>LOOKUP(tblBdays[[#This Row],[Birthday 2024]],tblPeriods[Period])</f>
        <v>45354</v>
      </c>
      <c r="J1193" s="316" t="b">
        <f>tblBdays[[#This Row],[Birthday 2024]] &gt;= EOMONTH(tblBdays[[#This Row],[Birthday 2024]],0) - 4</f>
        <v>0</v>
      </c>
      <c r="K1193" s="317" t="b">
        <f>DAY(DATE(YEAR(tblBdays[[#This Row],[Birthday 2024]]),MONTH(tblBdays[[#This Row],[Birthday 2024]]) + 6,DAY(tblBdays[[#This Row],[Birthday 2024]]))) = DAY(tblBdays[[#This Row],[Birthday 2024]])</f>
        <v>1</v>
      </c>
    </row>
    <row r="1194" spans="2:11" ht="23.25" customHeight="1">
      <c r="B1194" s="61" t="s">
        <v>1213</v>
      </c>
      <c r="C1194" s="98">
        <v>37048</v>
      </c>
      <c r="D1194" s="98">
        <f>EDATE(tblBdays[[#This Row],[Birthday]],12 * (2024 - YEAR(tblBdays[[#This Row],[Birthday]])))</f>
        <v>45449</v>
      </c>
      <c r="E1194" s="282" t="b">
        <f>ISNUMBER(tblBdays[[#This Row],[Birthday 2024]])</f>
        <v>1</v>
      </c>
      <c r="F1194" s="98" cm="1">
        <f t="array" ref="F11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194" s="98" t="b">
        <f>tblBdays[[#This Row],[3rdTuesdayInMonth]]=tblBdays[[#This Row],[Birthday 2024]]</f>
        <v>0</v>
      </c>
      <c r="H1194" s="284">
        <f>WEEKDAY(tblBdays[[#This Row],[3rdTuesdayInMonth]],2)</f>
        <v>2</v>
      </c>
      <c r="I1194" s="289">
        <f>LOOKUP(tblBdays[[#This Row],[Birthday 2024]],tblPeriods[Period])</f>
        <v>45445</v>
      </c>
      <c r="J1194" s="316" t="b">
        <f>tblBdays[[#This Row],[Birthday 2024]] &gt;= EOMONTH(tblBdays[[#This Row],[Birthday 2024]],0) - 4</f>
        <v>0</v>
      </c>
      <c r="K1194" s="317" t="b">
        <f>DAY(DATE(YEAR(tblBdays[[#This Row],[Birthday 2024]]),MONTH(tblBdays[[#This Row],[Birthday 2024]]) + 6,DAY(tblBdays[[#This Row],[Birthday 2024]]))) = DAY(tblBdays[[#This Row],[Birthday 2024]])</f>
        <v>1</v>
      </c>
    </row>
    <row r="1195" spans="2:11" ht="23.25" customHeight="1">
      <c r="B1195" s="61" t="s">
        <v>1214</v>
      </c>
      <c r="C1195" s="98">
        <v>38211</v>
      </c>
      <c r="D1195" s="98">
        <f>EDATE(tblBdays[[#This Row],[Birthday]],12 * (2024 - YEAR(tblBdays[[#This Row],[Birthday]])))</f>
        <v>45516</v>
      </c>
      <c r="E1195" s="282" t="b">
        <f>ISNUMBER(tblBdays[[#This Row],[Birthday 2024]])</f>
        <v>1</v>
      </c>
      <c r="F1195" s="98" cm="1">
        <f t="array" ref="F11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195" s="98" t="b">
        <f>tblBdays[[#This Row],[3rdTuesdayInMonth]]=tblBdays[[#This Row],[Birthday 2024]]</f>
        <v>0</v>
      </c>
      <c r="H1195" s="284">
        <f>WEEKDAY(tblBdays[[#This Row],[3rdTuesdayInMonth]],2)</f>
        <v>2</v>
      </c>
      <c r="I1195" s="289">
        <f>LOOKUP(tblBdays[[#This Row],[Birthday 2024]],tblPeriods[Period])</f>
        <v>45515</v>
      </c>
      <c r="J1195" s="316" t="b">
        <f>tblBdays[[#This Row],[Birthday 2024]] &gt;= EOMONTH(tblBdays[[#This Row],[Birthday 2024]],0) - 4</f>
        <v>0</v>
      </c>
      <c r="K1195" s="317" t="b">
        <f>DAY(DATE(YEAR(tblBdays[[#This Row],[Birthday 2024]]),MONTH(tblBdays[[#This Row],[Birthday 2024]]) + 6,DAY(tblBdays[[#This Row],[Birthday 2024]]))) = DAY(tblBdays[[#This Row],[Birthday 2024]])</f>
        <v>1</v>
      </c>
    </row>
    <row r="1196" spans="2:11" ht="23.25" customHeight="1">
      <c r="B1196" s="61" t="s">
        <v>1215</v>
      </c>
      <c r="C1196" s="98">
        <v>37352</v>
      </c>
      <c r="D1196" s="98">
        <f>EDATE(tblBdays[[#This Row],[Birthday]],12 * (2024 - YEAR(tblBdays[[#This Row],[Birthday]])))</f>
        <v>45388</v>
      </c>
      <c r="E1196" s="282" t="b">
        <f>ISNUMBER(tblBdays[[#This Row],[Birthday 2024]])</f>
        <v>1</v>
      </c>
      <c r="F1196" s="98" cm="1">
        <f t="array" ref="F11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96" s="98" t="b">
        <f>tblBdays[[#This Row],[3rdTuesdayInMonth]]=tblBdays[[#This Row],[Birthday 2024]]</f>
        <v>0</v>
      </c>
      <c r="H1196" s="284">
        <f>WEEKDAY(tblBdays[[#This Row],[3rdTuesdayInMonth]],2)</f>
        <v>2</v>
      </c>
      <c r="I1196" s="289">
        <f>LOOKUP(tblBdays[[#This Row],[Birthday 2024]],tblPeriods[Period])</f>
        <v>45382</v>
      </c>
      <c r="J1196" s="316" t="b">
        <f>tblBdays[[#This Row],[Birthday 2024]] &gt;= EOMONTH(tblBdays[[#This Row],[Birthday 2024]],0) - 4</f>
        <v>0</v>
      </c>
      <c r="K1196" s="317" t="b">
        <f>DAY(DATE(YEAR(tblBdays[[#This Row],[Birthday 2024]]),MONTH(tblBdays[[#This Row],[Birthday 2024]]) + 6,DAY(tblBdays[[#This Row],[Birthday 2024]]))) = DAY(tblBdays[[#This Row],[Birthday 2024]])</f>
        <v>1</v>
      </c>
    </row>
    <row r="1197" spans="2:11" ht="23.25" customHeight="1">
      <c r="B1197" s="61" t="s">
        <v>1216</v>
      </c>
      <c r="C1197" s="98">
        <v>36992</v>
      </c>
      <c r="D1197" s="98">
        <f>EDATE(tblBdays[[#This Row],[Birthday]],12 * (2024 - YEAR(tblBdays[[#This Row],[Birthday]])))</f>
        <v>45393</v>
      </c>
      <c r="E1197" s="282" t="b">
        <f>ISNUMBER(tblBdays[[#This Row],[Birthday 2024]])</f>
        <v>1</v>
      </c>
      <c r="F1197" s="98" cm="1">
        <f t="array" ref="F11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197" s="98" t="b">
        <f>tblBdays[[#This Row],[3rdTuesdayInMonth]]=tblBdays[[#This Row],[Birthday 2024]]</f>
        <v>0</v>
      </c>
      <c r="H1197" s="284">
        <f>WEEKDAY(tblBdays[[#This Row],[3rdTuesdayInMonth]],2)</f>
        <v>2</v>
      </c>
      <c r="I1197" s="289">
        <f>LOOKUP(tblBdays[[#This Row],[Birthday 2024]],tblPeriods[Period])</f>
        <v>45389</v>
      </c>
      <c r="J1197" s="316" t="b">
        <f>tblBdays[[#This Row],[Birthday 2024]] &gt;= EOMONTH(tblBdays[[#This Row],[Birthday 2024]],0) - 4</f>
        <v>0</v>
      </c>
      <c r="K1197" s="317" t="b">
        <f>DAY(DATE(YEAR(tblBdays[[#This Row],[Birthday 2024]]),MONTH(tblBdays[[#This Row],[Birthday 2024]]) + 6,DAY(tblBdays[[#This Row],[Birthday 2024]]))) = DAY(tblBdays[[#This Row],[Birthday 2024]])</f>
        <v>1</v>
      </c>
    </row>
    <row r="1198" spans="2:11" ht="23.25" customHeight="1">
      <c r="B1198" s="61" t="s">
        <v>1217</v>
      </c>
      <c r="C1198" s="98">
        <v>37533</v>
      </c>
      <c r="D1198" s="98">
        <f>EDATE(tblBdays[[#This Row],[Birthday]],12 * (2024 - YEAR(tblBdays[[#This Row],[Birthday]])))</f>
        <v>45569</v>
      </c>
      <c r="E1198" s="282" t="b">
        <f>ISNUMBER(tblBdays[[#This Row],[Birthday 2024]])</f>
        <v>1</v>
      </c>
      <c r="F1198" s="98" cm="1">
        <f t="array" ref="F11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198" s="98" t="b">
        <f>tblBdays[[#This Row],[3rdTuesdayInMonth]]=tblBdays[[#This Row],[Birthday 2024]]</f>
        <v>0</v>
      </c>
      <c r="H1198" s="284">
        <f>WEEKDAY(tblBdays[[#This Row],[3rdTuesdayInMonth]],2)</f>
        <v>2</v>
      </c>
      <c r="I1198" s="289">
        <f>LOOKUP(tblBdays[[#This Row],[Birthday 2024]],tblPeriods[Period])</f>
        <v>45564</v>
      </c>
      <c r="J1198" s="316" t="b">
        <f>tblBdays[[#This Row],[Birthday 2024]] &gt;= EOMONTH(tblBdays[[#This Row],[Birthday 2024]],0) - 4</f>
        <v>0</v>
      </c>
      <c r="K1198" s="317" t="b">
        <f>DAY(DATE(YEAR(tblBdays[[#This Row],[Birthday 2024]]),MONTH(tblBdays[[#This Row],[Birthday 2024]]) + 6,DAY(tblBdays[[#This Row],[Birthday 2024]]))) = DAY(tblBdays[[#This Row],[Birthday 2024]])</f>
        <v>1</v>
      </c>
    </row>
    <row r="1199" spans="2:11" ht="23.25" customHeight="1">
      <c r="B1199" s="61" t="s">
        <v>1218</v>
      </c>
      <c r="C1199" s="98">
        <v>38234</v>
      </c>
      <c r="D1199" s="98">
        <f>EDATE(tblBdays[[#This Row],[Birthday]],12 * (2024 - YEAR(tblBdays[[#This Row],[Birthday]])))</f>
        <v>45539</v>
      </c>
      <c r="E1199" s="282" t="b">
        <f>ISNUMBER(tblBdays[[#This Row],[Birthday 2024]])</f>
        <v>1</v>
      </c>
      <c r="F1199" s="98" cm="1">
        <f t="array" ref="F11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199" s="98" t="b">
        <f>tblBdays[[#This Row],[3rdTuesdayInMonth]]=tblBdays[[#This Row],[Birthday 2024]]</f>
        <v>0</v>
      </c>
      <c r="H1199" s="284">
        <f>WEEKDAY(tblBdays[[#This Row],[3rdTuesdayInMonth]],2)</f>
        <v>2</v>
      </c>
      <c r="I1199" s="289">
        <f>LOOKUP(tblBdays[[#This Row],[Birthday 2024]],tblPeriods[Period])</f>
        <v>45536</v>
      </c>
      <c r="J1199" s="316" t="b">
        <f>tblBdays[[#This Row],[Birthday 2024]] &gt;= EOMONTH(tblBdays[[#This Row],[Birthday 2024]],0) - 4</f>
        <v>0</v>
      </c>
      <c r="K1199" s="317" t="b">
        <f>DAY(DATE(YEAR(tblBdays[[#This Row],[Birthday 2024]]),MONTH(tblBdays[[#This Row],[Birthday 2024]]) + 6,DAY(tblBdays[[#This Row],[Birthday 2024]]))) = DAY(tblBdays[[#This Row],[Birthday 2024]])</f>
        <v>1</v>
      </c>
    </row>
    <row r="1200" spans="2:11" ht="23.25" customHeight="1">
      <c r="B1200" s="61" t="s">
        <v>1219</v>
      </c>
      <c r="C1200" s="98">
        <v>38284</v>
      </c>
      <c r="D1200" s="98">
        <f>EDATE(tblBdays[[#This Row],[Birthday]],12 * (2024 - YEAR(tblBdays[[#This Row],[Birthday]])))</f>
        <v>45589</v>
      </c>
      <c r="E1200" s="282" t="b">
        <f>ISNUMBER(tblBdays[[#This Row],[Birthday 2024]])</f>
        <v>1</v>
      </c>
      <c r="F1200" s="98" cm="1">
        <f t="array" ref="F12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00" s="98" t="b">
        <f>tblBdays[[#This Row],[3rdTuesdayInMonth]]=tblBdays[[#This Row],[Birthday 2024]]</f>
        <v>0</v>
      </c>
      <c r="H1200" s="284">
        <f>WEEKDAY(tblBdays[[#This Row],[3rdTuesdayInMonth]],2)</f>
        <v>2</v>
      </c>
      <c r="I1200" s="289">
        <f>LOOKUP(tblBdays[[#This Row],[Birthday 2024]],tblPeriods[Period])</f>
        <v>45585</v>
      </c>
      <c r="J1200" s="316" t="b">
        <f>tblBdays[[#This Row],[Birthday 2024]] &gt;= EOMONTH(tblBdays[[#This Row],[Birthday 2024]],0) - 4</f>
        <v>0</v>
      </c>
      <c r="K1200" s="317" t="b">
        <f>DAY(DATE(YEAR(tblBdays[[#This Row],[Birthday 2024]]),MONTH(tblBdays[[#This Row],[Birthday 2024]]) + 6,DAY(tblBdays[[#This Row],[Birthday 2024]]))) = DAY(tblBdays[[#This Row],[Birthday 2024]])</f>
        <v>1</v>
      </c>
    </row>
    <row r="1201" spans="2:11" ht="23.25" customHeight="1">
      <c r="B1201" s="61" t="s">
        <v>1220</v>
      </c>
      <c r="C1201" s="98">
        <v>37539</v>
      </c>
      <c r="D1201" s="98">
        <f>EDATE(tblBdays[[#This Row],[Birthday]],12 * (2024 - YEAR(tblBdays[[#This Row],[Birthday]])))</f>
        <v>45575</v>
      </c>
      <c r="E1201" s="282" t="b">
        <f>ISNUMBER(tblBdays[[#This Row],[Birthday 2024]])</f>
        <v>1</v>
      </c>
      <c r="F1201" s="98" cm="1">
        <f t="array" ref="F12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01" s="98" t="b">
        <f>tblBdays[[#This Row],[3rdTuesdayInMonth]]=tblBdays[[#This Row],[Birthday 2024]]</f>
        <v>0</v>
      </c>
      <c r="H1201" s="284">
        <f>WEEKDAY(tblBdays[[#This Row],[3rdTuesdayInMonth]],2)</f>
        <v>2</v>
      </c>
      <c r="I1201" s="289">
        <f>LOOKUP(tblBdays[[#This Row],[Birthday 2024]],tblPeriods[Period])</f>
        <v>45571</v>
      </c>
      <c r="J1201" s="316" t="b">
        <f>tblBdays[[#This Row],[Birthday 2024]] &gt;= EOMONTH(tblBdays[[#This Row],[Birthday 2024]],0) - 4</f>
        <v>0</v>
      </c>
      <c r="K1201" s="317" t="b">
        <f>DAY(DATE(YEAR(tblBdays[[#This Row],[Birthday 2024]]),MONTH(tblBdays[[#This Row],[Birthday 2024]]) + 6,DAY(tblBdays[[#This Row],[Birthday 2024]]))) = DAY(tblBdays[[#This Row],[Birthday 2024]])</f>
        <v>1</v>
      </c>
    </row>
    <row r="1202" spans="2:11" ht="23.25" customHeight="1">
      <c r="B1202" s="61" t="s">
        <v>1221</v>
      </c>
      <c r="C1202" s="98">
        <v>37955</v>
      </c>
      <c r="D1202" s="98">
        <f>EDATE(tblBdays[[#This Row],[Birthday]],12 * (2024 - YEAR(tblBdays[[#This Row],[Birthday]])))</f>
        <v>45626</v>
      </c>
      <c r="E1202" s="282" t="b">
        <f>ISNUMBER(tblBdays[[#This Row],[Birthday 2024]])</f>
        <v>1</v>
      </c>
      <c r="F1202" s="98" cm="1">
        <f t="array" ref="F12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02" s="98" t="b">
        <f>tblBdays[[#This Row],[3rdTuesdayInMonth]]=tblBdays[[#This Row],[Birthday 2024]]</f>
        <v>0</v>
      </c>
      <c r="H1202" s="284">
        <f>WEEKDAY(tblBdays[[#This Row],[3rdTuesdayInMonth]],2)</f>
        <v>2</v>
      </c>
      <c r="I1202" s="289">
        <f>LOOKUP(tblBdays[[#This Row],[Birthday 2024]],tblPeriods[Period])</f>
        <v>45620</v>
      </c>
      <c r="J1202" s="316" t="b">
        <f>tblBdays[[#This Row],[Birthday 2024]] &gt;= EOMONTH(tblBdays[[#This Row],[Birthday 2024]],0) - 4</f>
        <v>1</v>
      </c>
      <c r="K1202" s="317" t="b">
        <f>DAY(DATE(YEAR(tblBdays[[#This Row],[Birthday 2024]]),MONTH(tblBdays[[#This Row],[Birthday 2024]]) + 6,DAY(tblBdays[[#This Row],[Birthday 2024]]))) = DAY(tblBdays[[#This Row],[Birthday 2024]])</f>
        <v>1</v>
      </c>
    </row>
    <row r="1203" spans="2:11" ht="23.25" customHeight="1">
      <c r="B1203" s="61" t="s">
        <v>1222</v>
      </c>
      <c r="C1203" s="98">
        <v>38306</v>
      </c>
      <c r="D1203" s="98">
        <f>EDATE(tblBdays[[#This Row],[Birthday]],12 * (2024 - YEAR(tblBdays[[#This Row],[Birthday]])))</f>
        <v>45611</v>
      </c>
      <c r="E1203" s="282" t="b">
        <f>ISNUMBER(tblBdays[[#This Row],[Birthday 2024]])</f>
        <v>1</v>
      </c>
      <c r="F1203" s="98" cm="1">
        <f t="array" ref="F12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03" s="98" t="b">
        <f>tblBdays[[#This Row],[3rdTuesdayInMonth]]=tblBdays[[#This Row],[Birthday 2024]]</f>
        <v>0</v>
      </c>
      <c r="H1203" s="284">
        <f>WEEKDAY(tblBdays[[#This Row],[3rdTuesdayInMonth]],2)</f>
        <v>2</v>
      </c>
      <c r="I1203" s="289">
        <f>LOOKUP(tblBdays[[#This Row],[Birthday 2024]],tblPeriods[Period])</f>
        <v>45606</v>
      </c>
      <c r="J1203" s="316" t="b">
        <f>tblBdays[[#This Row],[Birthday 2024]] &gt;= EOMONTH(tblBdays[[#This Row],[Birthday 2024]],0) - 4</f>
        <v>0</v>
      </c>
      <c r="K1203" s="317" t="b">
        <f>DAY(DATE(YEAR(tblBdays[[#This Row],[Birthday 2024]]),MONTH(tblBdays[[#This Row],[Birthday 2024]]) + 6,DAY(tblBdays[[#This Row],[Birthday 2024]]))) = DAY(tblBdays[[#This Row],[Birthday 2024]])</f>
        <v>1</v>
      </c>
    </row>
    <row r="1204" spans="2:11" ht="23.25" customHeight="1">
      <c r="B1204" s="61" t="s">
        <v>1223</v>
      </c>
      <c r="C1204" s="98">
        <v>36983</v>
      </c>
      <c r="D1204" s="98">
        <f>EDATE(tblBdays[[#This Row],[Birthday]],12 * (2024 - YEAR(tblBdays[[#This Row],[Birthday]])))</f>
        <v>45384</v>
      </c>
      <c r="E1204" s="282" t="b">
        <f>ISNUMBER(tblBdays[[#This Row],[Birthday 2024]])</f>
        <v>1</v>
      </c>
      <c r="F1204" s="98" cm="1">
        <f t="array" ref="F12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04" s="98" t="b">
        <f>tblBdays[[#This Row],[3rdTuesdayInMonth]]=tblBdays[[#This Row],[Birthday 2024]]</f>
        <v>0</v>
      </c>
      <c r="H1204" s="284">
        <f>WEEKDAY(tblBdays[[#This Row],[3rdTuesdayInMonth]],2)</f>
        <v>2</v>
      </c>
      <c r="I1204" s="289">
        <f>LOOKUP(tblBdays[[#This Row],[Birthday 2024]],tblPeriods[Period])</f>
        <v>45382</v>
      </c>
      <c r="J1204" s="316" t="b">
        <f>tblBdays[[#This Row],[Birthday 2024]] &gt;= EOMONTH(tblBdays[[#This Row],[Birthday 2024]],0) - 4</f>
        <v>0</v>
      </c>
      <c r="K1204" s="317" t="b">
        <f>DAY(DATE(YEAR(tblBdays[[#This Row],[Birthday 2024]]),MONTH(tblBdays[[#This Row],[Birthday 2024]]) + 6,DAY(tblBdays[[#This Row],[Birthday 2024]]))) = DAY(tblBdays[[#This Row],[Birthday 2024]])</f>
        <v>1</v>
      </c>
    </row>
    <row r="1205" spans="2:11" ht="23.25" customHeight="1">
      <c r="B1205" s="61" t="s">
        <v>1224</v>
      </c>
      <c r="C1205" s="98">
        <v>36995</v>
      </c>
      <c r="D1205" s="98">
        <f>EDATE(tblBdays[[#This Row],[Birthday]],12 * (2024 - YEAR(tblBdays[[#This Row],[Birthday]])))</f>
        <v>45396</v>
      </c>
      <c r="E1205" s="282" t="b">
        <f>ISNUMBER(tblBdays[[#This Row],[Birthday 2024]])</f>
        <v>1</v>
      </c>
      <c r="F1205" s="98" cm="1">
        <f t="array" ref="F12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05" s="98" t="b">
        <f>tblBdays[[#This Row],[3rdTuesdayInMonth]]=tblBdays[[#This Row],[Birthday 2024]]</f>
        <v>0</v>
      </c>
      <c r="H1205" s="284">
        <f>WEEKDAY(tblBdays[[#This Row],[3rdTuesdayInMonth]],2)</f>
        <v>2</v>
      </c>
      <c r="I1205" s="289">
        <f>LOOKUP(tblBdays[[#This Row],[Birthday 2024]],tblPeriods[Period])</f>
        <v>45396</v>
      </c>
      <c r="J1205" s="316" t="b">
        <f>tblBdays[[#This Row],[Birthday 2024]] &gt;= EOMONTH(tblBdays[[#This Row],[Birthday 2024]],0) - 4</f>
        <v>0</v>
      </c>
      <c r="K1205" s="317" t="b">
        <f>DAY(DATE(YEAR(tblBdays[[#This Row],[Birthday 2024]]),MONTH(tblBdays[[#This Row],[Birthday 2024]]) + 6,DAY(tblBdays[[#This Row],[Birthday 2024]]))) = DAY(tblBdays[[#This Row],[Birthday 2024]])</f>
        <v>1</v>
      </c>
    </row>
    <row r="1206" spans="2:11" ht="23.25" customHeight="1">
      <c r="B1206" s="61" t="s">
        <v>1225</v>
      </c>
      <c r="C1206" s="98">
        <v>38093</v>
      </c>
      <c r="D1206" s="98">
        <f>EDATE(tblBdays[[#This Row],[Birthday]],12 * (2024 - YEAR(tblBdays[[#This Row],[Birthday]])))</f>
        <v>45398</v>
      </c>
      <c r="E1206" s="282" t="b">
        <f>ISNUMBER(tblBdays[[#This Row],[Birthday 2024]])</f>
        <v>1</v>
      </c>
      <c r="F1206" s="98" cm="1">
        <f t="array" ref="F12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06" s="98" t="b">
        <f>tblBdays[[#This Row],[3rdTuesdayInMonth]]=tblBdays[[#This Row],[Birthday 2024]]</f>
        <v>1</v>
      </c>
      <c r="H1206" s="284">
        <f>WEEKDAY(tblBdays[[#This Row],[3rdTuesdayInMonth]],2)</f>
        <v>2</v>
      </c>
      <c r="I1206" s="289">
        <f>LOOKUP(tblBdays[[#This Row],[Birthday 2024]],tblPeriods[Period])</f>
        <v>45396</v>
      </c>
      <c r="J1206" s="316" t="b">
        <f>tblBdays[[#This Row],[Birthday 2024]] &gt;= EOMONTH(tblBdays[[#This Row],[Birthday 2024]],0) - 4</f>
        <v>0</v>
      </c>
      <c r="K1206" s="317" t="b">
        <f>DAY(DATE(YEAR(tblBdays[[#This Row],[Birthday 2024]]),MONTH(tblBdays[[#This Row],[Birthday 2024]]) + 6,DAY(tblBdays[[#This Row],[Birthday 2024]]))) = DAY(tblBdays[[#This Row],[Birthday 2024]])</f>
        <v>1</v>
      </c>
    </row>
    <row r="1207" spans="2:11" ht="23.25" customHeight="1">
      <c r="B1207" s="61" t="s">
        <v>1226</v>
      </c>
      <c r="C1207" s="98">
        <v>38175</v>
      </c>
      <c r="D1207" s="98">
        <f>EDATE(tblBdays[[#This Row],[Birthday]],12 * (2024 - YEAR(tblBdays[[#This Row],[Birthday]])))</f>
        <v>45480</v>
      </c>
      <c r="E1207" s="282" t="b">
        <f>ISNUMBER(tblBdays[[#This Row],[Birthday 2024]])</f>
        <v>1</v>
      </c>
      <c r="F1207" s="98" cm="1">
        <f t="array" ref="F12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07" s="98" t="b">
        <f>tblBdays[[#This Row],[3rdTuesdayInMonth]]=tblBdays[[#This Row],[Birthday 2024]]</f>
        <v>0</v>
      </c>
      <c r="H1207" s="284">
        <f>WEEKDAY(tblBdays[[#This Row],[3rdTuesdayInMonth]],2)</f>
        <v>2</v>
      </c>
      <c r="I1207" s="289">
        <f>LOOKUP(tblBdays[[#This Row],[Birthday 2024]],tblPeriods[Period])</f>
        <v>45480</v>
      </c>
      <c r="J1207" s="316" t="b">
        <f>tblBdays[[#This Row],[Birthday 2024]] &gt;= EOMONTH(tblBdays[[#This Row],[Birthday 2024]],0) - 4</f>
        <v>0</v>
      </c>
      <c r="K1207" s="317" t="b">
        <f>DAY(DATE(YEAR(tblBdays[[#This Row],[Birthday 2024]]),MONTH(tblBdays[[#This Row],[Birthday 2024]]) + 6,DAY(tblBdays[[#This Row],[Birthday 2024]]))) = DAY(tblBdays[[#This Row],[Birthday 2024]])</f>
        <v>1</v>
      </c>
    </row>
    <row r="1208" spans="2:11" ht="23.25" customHeight="1">
      <c r="B1208" s="61" t="s">
        <v>1227</v>
      </c>
      <c r="C1208" s="98">
        <v>38346</v>
      </c>
      <c r="D1208" s="98">
        <f>EDATE(tblBdays[[#This Row],[Birthday]],12 * (2024 - YEAR(tblBdays[[#This Row],[Birthday]])))</f>
        <v>45651</v>
      </c>
      <c r="E1208" s="282" t="b">
        <f>ISNUMBER(tblBdays[[#This Row],[Birthday 2024]])</f>
        <v>1</v>
      </c>
      <c r="F1208" s="98" cm="1">
        <f t="array" ref="F12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08" s="98" t="b">
        <f>tblBdays[[#This Row],[3rdTuesdayInMonth]]=tblBdays[[#This Row],[Birthday 2024]]</f>
        <v>0</v>
      </c>
      <c r="H1208" s="284">
        <f>WEEKDAY(tblBdays[[#This Row],[3rdTuesdayInMonth]],2)</f>
        <v>2</v>
      </c>
      <c r="I1208" s="289">
        <f>LOOKUP(tblBdays[[#This Row],[Birthday 2024]],tblPeriods[Period])</f>
        <v>45648</v>
      </c>
      <c r="J1208" s="316" t="b">
        <f>tblBdays[[#This Row],[Birthday 2024]] &gt;= EOMONTH(tblBdays[[#This Row],[Birthday 2024]],0) - 4</f>
        <v>0</v>
      </c>
      <c r="K1208" s="317" t="b">
        <f>DAY(DATE(YEAR(tblBdays[[#This Row],[Birthday 2024]]),MONTH(tblBdays[[#This Row],[Birthday 2024]]) + 6,DAY(tblBdays[[#This Row],[Birthday 2024]]))) = DAY(tblBdays[[#This Row],[Birthday 2024]])</f>
        <v>1</v>
      </c>
    </row>
    <row r="1209" spans="2:11" ht="23.25" customHeight="1">
      <c r="B1209" s="61" t="s">
        <v>1228</v>
      </c>
      <c r="C1209" s="98">
        <v>37011</v>
      </c>
      <c r="D1209" s="98">
        <f>EDATE(tblBdays[[#This Row],[Birthday]],12 * (2024 - YEAR(tblBdays[[#This Row],[Birthday]])))</f>
        <v>45412</v>
      </c>
      <c r="E1209" s="282" t="b">
        <f>ISNUMBER(tblBdays[[#This Row],[Birthday 2024]])</f>
        <v>1</v>
      </c>
      <c r="F1209" s="98" cm="1">
        <f t="array" ref="F12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09" s="98" t="b">
        <f>tblBdays[[#This Row],[3rdTuesdayInMonth]]=tblBdays[[#This Row],[Birthday 2024]]</f>
        <v>0</v>
      </c>
      <c r="H1209" s="284">
        <f>WEEKDAY(tblBdays[[#This Row],[3rdTuesdayInMonth]],2)</f>
        <v>2</v>
      </c>
      <c r="I1209" s="289">
        <f>LOOKUP(tblBdays[[#This Row],[Birthday 2024]],tblPeriods[Period])</f>
        <v>45410</v>
      </c>
      <c r="J1209" s="316" t="b">
        <f>tblBdays[[#This Row],[Birthday 2024]] &gt;= EOMONTH(tblBdays[[#This Row],[Birthday 2024]],0) - 4</f>
        <v>1</v>
      </c>
      <c r="K1209" s="317" t="b">
        <f>DAY(DATE(YEAR(tblBdays[[#This Row],[Birthday 2024]]),MONTH(tblBdays[[#This Row],[Birthday 2024]]) + 6,DAY(tblBdays[[#This Row],[Birthday 2024]]))) = DAY(tblBdays[[#This Row],[Birthday 2024]])</f>
        <v>1</v>
      </c>
    </row>
    <row r="1210" spans="2:11" ht="23.25" customHeight="1">
      <c r="B1210" s="61" t="s">
        <v>1229</v>
      </c>
      <c r="C1210" s="98">
        <v>37928</v>
      </c>
      <c r="D1210" s="98">
        <f>EDATE(tblBdays[[#This Row],[Birthday]],12 * (2024 - YEAR(tblBdays[[#This Row],[Birthday]])))</f>
        <v>45599</v>
      </c>
      <c r="E1210" s="282" t="b">
        <f>ISNUMBER(tblBdays[[#This Row],[Birthday 2024]])</f>
        <v>1</v>
      </c>
      <c r="F1210" s="98" cm="1">
        <f t="array" ref="F12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10" s="98" t="b">
        <f>tblBdays[[#This Row],[3rdTuesdayInMonth]]=tblBdays[[#This Row],[Birthday 2024]]</f>
        <v>0</v>
      </c>
      <c r="H1210" s="284">
        <f>WEEKDAY(tblBdays[[#This Row],[3rdTuesdayInMonth]],2)</f>
        <v>2</v>
      </c>
      <c r="I1210" s="289">
        <f>LOOKUP(tblBdays[[#This Row],[Birthday 2024]],tblPeriods[Period])</f>
        <v>45599</v>
      </c>
      <c r="J1210" s="316" t="b">
        <f>tblBdays[[#This Row],[Birthday 2024]] &gt;= EOMONTH(tblBdays[[#This Row],[Birthday 2024]],0) - 4</f>
        <v>0</v>
      </c>
      <c r="K1210" s="317" t="b">
        <f>DAY(DATE(YEAR(tblBdays[[#This Row],[Birthday 2024]]),MONTH(tblBdays[[#This Row],[Birthday 2024]]) + 6,DAY(tblBdays[[#This Row],[Birthday 2024]]))) = DAY(tblBdays[[#This Row],[Birthday 2024]])</f>
        <v>1</v>
      </c>
    </row>
    <row r="1211" spans="2:11" ht="23.25" customHeight="1">
      <c r="B1211" s="61" t="s">
        <v>1230</v>
      </c>
      <c r="C1211" s="98">
        <v>38330</v>
      </c>
      <c r="D1211" s="98">
        <f>EDATE(tblBdays[[#This Row],[Birthday]],12 * (2024 - YEAR(tblBdays[[#This Row],[Birthday]])))</f>
        <v>45635</v>
      </c>
      <c r="E1211" s="282" t="b">
        <f>ISNUMBER(tblBdays[[#This Row],[Birthday 2024]])</f>
        <v>1</v>
      </c>
      <c r="F1211" s="98" cm="1">
        <f t="array" ref="F12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11" s="98" t="b">
        <f>tblBdays[[#This Row],[3rdTuesdayInMonth]]=tblBdays[[#This Row],[Birthday 2024]]</f>
        <v>0</v>
      </c>
      <c r="H1211" s="284">
        <f>WEEKDAY(tblBdays[[#This Row],[3rdTuesdayInMonth]],2)</f>
        <v>2</v>
      </c>
      <c r="I1211" s="289">
        <f>LOOKUP(tblBdays[[#This Row],[Birthday 2024]],tblPeriods[Period])</f>
        <v>45634</v>
      </c>
      <c r="J1211" s="316" t="b">
        <f>tblBdays[[#This Row],[Birthday 2024]] &gt;= EOMONTH(tblBdays[[#This Row],[Birthday 2024]],0) - 4</f>
        <v>0</v>
      </c>
      <c r="K1211" s="317" t="b">
        <f>DAY(DATE(YEAR(tblBdays[[#This Row],[Birthday 2024]]),MONTH(tblBdays[[#This Row],[Birthday 2024]]) + 6,DAY(tblBdays[[#This Row],[Birthday 2024]]))) = DAY(tblBdays[[#This Row],[Birthday 2024]])</f>
        <v>1</v>
      </c>
    </row>
    <row r="1212" spans="2:11" ht="23.25" customHeight="1">
      <c r="B1212" s="61" t="s">
        <v>1231</v>
      </c>
      <c r="C1212" s="98">
        <v>37239</v>
      </c>
      <c r="D1212" s="98">
        <f>EDATE(tblBdays[[#This Row],[Birthday]],12 * (2024 - YEAR(tblBdays[[#This Row],[Birthday]])))</f>
        <v>45640</v>
      </c>
      <c r="E1212" s="282" t="b">
        <f>ISNUMBER(tblBdays[[#This Row],[Birthday 2024]])</f>
        <v>1</v>
      </c>
      <c r="F1212" s="98" cm="1">
        <f t="array" ref="F12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12" s="98" t="b">
        <f>tblBdays[[#This Row],[3rdTuesdayInMonth]]=tblBdays[[#This Row],[Birthday 2024]]</f>
        <v>0</v>
      </c>
      <c r="H1212" s="284">
        <f>WEEKDAY(tblBdays[[#This Row],[3rdTuesdayInMonth]],2)</f>
        <v>2</v>
      </c>
      <c r="I1212" s="289">
        <f>LOOKUP(tblBdays[[#This Row],[Birthday 2024]],tblPeriods[Period])</f>
        <v>45634</v>
      </c>
      <c r="J1212" s="316" t="b">
        <f>tblBdays[[#This Row],[Birthday 2024]] &gt;= EOMONTH(tblBdays[[#This Row],[Birthday 2024]],0) - 4</f>
        <v>0</v>
      </c>
      <c r="K1212" s="317" t="b">
        <f>DAY(DATE(YEAR(tblBdays[[#This Row],[Birthday 2024]]),MONTH(tblBdays[[#This Row],[Birthday 2024]]) + 6,DAY(tblBdays[[#This Row],[Birthday 2024]]))) = DAY(tblBdays[[#This Row],[Birthday 2024]])</f>
        <v>1</v>
      </c>
    </row>
    <row r="1213" spans="2:11" ht="23.25" customHeight="1">
      <c r="B1213" s="61" t="s">
        <v>1232</v>
      </c>
      <c r="C1213" s="98">
        <v>38088</v>
      </c>
      <c r="D1213" s="98">
        <f>EDATE(tblBdays[[#This Row],[Birthday]],12 * (2024 - YEAR(tblBdays[[#This Row],[Birthday]])))</f>
        <v>45393</v>
      </c>
      <c r="E1213" s="282" t="b">
        <f>ISNUMBER(tblBdays[[#This Row],[Birthday 2024]])</f>
        <v>1</v>
      </c>
      <c r="F1213" s="98" cm="1">
        <f t="array" ref="F12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13" s="98" t="b">
        <f>tblBdays[[#This Row],[3rdTuesdayInMonth]]=tblBdays[[#This Row],[Birthday 2024]]</f>
        <v>0</v>
      </c>
      <c r="H1213" s="284">
        <f>WEEKDAY(tblBdays[[#This Row],[3rdTuesdayInMonth]],2)</f>
        <v>2</v>
      </c>
      <c r="I1213" s="289">
        <f>LOOKUP(tblBdays[[#This Row],[Birthday 2024]],tblPeriods[Period])</f>
        <v>45389</v>
      </c>
      <c r="J1213" s="316" t="b">
        <f>tblBdays[[#This Row],[Birthday 2024]] &gt;= EOMONTH(tblBdays[[#This Row],[Birthday 2024]],0) - 4</f>
        <v>0</v>
      </c>
      <c r="K1213" s="317" t="b">
        <f>DAY(DATE(YEAR(tblBdays[[#This Row],[Birthday 2024]]),MONTH(tblBdays[[#This Row],[Birthday 2024]]) + 6,DAY(tblBdays[[#This Row],[Birthday 2024]]))) = DAY(tblBdays[[#This Row],[Birthday 2024]])</f>
        <v>1</v>
      </c>
    </row>
    <row r="1214" spans="2:11" ht="23.25" customHeight="1">
      <c r="B1214" s="61" t="s">
        <v>1233</v>
      </c>
      <c r="C1214" s="98">
        <v>37804</v>
      </c>
      <c r="D1214" s="98">
        <f>EDATE(tblBdays[[#This Row],[Birthday]],12 * (2024 - YEAR(tblBdays[[#This Row],[Birthday]])))</f>
        <v>45475</v>
      </c>
      <c r="E1214" s="282" t="b">
        <f>ISNUMBER(tblBdays[[#This Row],[Birthday 2024]])</f>
        <v>1</v>
      </c>
      <c r="F1214" s="98" cm="1">
        <f t="array" ref="F12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14" s="98" t="b">
        <f>tblBdays[[#This Row],[3rdTuesdayInMonth]]=tblBdays[[#This Row],[Birthday 2024]]</f>
        <v>0</v>
      </c>
      <c r="H1214" s="284">
        <f>WEEKDAY(tblBdays[[#This Row],[3rdTuesdayInMonth]],2)</f>
        <v>2</v>
      </c>
      <c r="I1214" s="289">
        <f>LOOKUP(tblBdays[[#This Row],[Birthday 2024]],tblPeriods[Period])</f>
        <v>45473</v>
      </c>
      <c r="J1214" s="316" t="b">
        <f>tblBdays[[#This Row],[Birthday 2024]] &gt;= EOMONTH(tblBdays[[#This Row],[Birthday 2024]],0) - 4</f>
        <v>0</v>
      </c>
      <c r="K1214" s="317" t="b">
        <f>DAY(DATE(YEAR(tblBdays[[#This Row],[Birthday 2024]]),MONTH(tblBdays[[#This Row],[Birthday 2024]]) + 6,DAY(tblBdays[[#This Row],[Birthday 2024]]))) = DAY(tblBdays[[#This Row],[Birthday 2024]])</f>
        <v>1</v>
      </c>
    </row>
    <row r="1215" spans="2:11" ht="23.25" customHeight="1">
      <c r="B1215" s="61" t="s">
        <v>1234</v>
      </c>
      <c r="C1215" s="98">
        <v>37288</v>
      </c>
      <c r="D1215" s="98">
        <f>EDATE(tblBdays[[#This Row],[Birthday]],12 * (2024 - YEAR(tblBdays[[#This Row],[Birthday]])))</f>
        <v>45323</v>
      </c>
      <c r="E1215" s="282" t="b">
        <f>ISNUMBER(tblBdays[[#This Row],[Birthday 2024]])</f>
        <v>1</v>
      </c>
      <c r="F1215" s="98" cm="1">
        <f t="array" ref="F12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15" s="98" t="b">
        <f>tblBdays[[#This Row],[3rdTuesdayInMonth]]=tblBdays[[#This Row],[Birthday 2024]]</f>
        <v>0</v>
      </c>
      <c r="H1215" s="284">
        <f>WEEKDAY(tblBdays[[#This Row],[3rdTuesdayInMonth]],2)</f>
        <v>2</v>
      </c>
      <c r="I1215" s="289">
        <f>LOOKUP(tblBdays[[#This Row],[Birthday 2024]],tblPeriods[Period])</f>
        <v>45319</v>
      </c>
      <c r="J1215" s="316" t="b">
        <f>tblBdays[[#This Row],[Birthday 2024]] &gt;= EOMONTH(tblBdays[[#This Row],[Birthday 2024]],0) - 4</f>
        <v>0</v>
      </c>
      <c r="K1215" s="317" t="b">
        <f>DAY(DATE(YEAR(tblBdays[[#This Row],[Birthday 2024]]),MONTH(tblBdays[[#This Row],[Birthday 2024]]) + 6,DAY(tblBdays[[#This Row],[Birthday 2024]]))) = DAY(tblBdays[[#This Row],[Birthday 2024]])</f>
        <v>1</v>
      </c>
    </row>
    <row r="1216" spans="2:11" ht="23.25" customHeight="1">
      <c r="B1216" s="61" t="s">
        <v>1235</v>
      </c>
      <c r="C1216" s="98">
        <v>37363</v>
      </c>
      <c r="D1216" s="98">
        <f>EDATE(tblBdays[[#This Row],[Birthday]],12 * (2024 - YEAR(tblBdays[[#This Row],[Birthday]])))</f>
        <v>45399</v>
      </c>
      <c r="E1216" s="282" t="b">
        <f>ISNUMBER(tblBdays[[#This Row],[Birthday 2024]])</f>
        <v>1</v>
      </c>
      <c r="F1216" s="98" cm="1">
        <f t="array" ref="F12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16" s="98" t="b">
        <f>tblBdays[[#This Row],[3rdTuesdayInMonth]]=tblBdays[[#This Row],[Birthday 2024]]</f>
        <v>0</v>
      </c>
      <c r="H1216" s="284">
        <f>WEEKDAY(tblBdays[[#This Row],[3rdTuesdayInMonth]],2)</f>
        <v>2</v>
      </c>
      <c r="I1216" s="289">
        <f>LOOKUP(tblBdays[[#This Row],[Birthday 2024]],tblPeriods[Period])</f>
        <v>45396</v>
      </c>
      <c r="J1216" s="316" t="b">
        <f>tblBdays[[#This Row],[Birthday 2024]] &gt;= EOMONTH(tblBdays[[#This Row],[Birthday 2024]],0) - 4</f>
        <v>0</v>
      </c>
      <c r="K1216" s="317" t="b">
        <f>DAY(DATE(YEAR(tblBdays[[#This Row],[Birthday 2024]]),MONTH(tblBdays[[#This Row],[Birthday 2024]]) + 6,DAY(tblBdays[[#This Row],[Birthday 2024]]))) = DAY(tblBdays[[#This Row],[Birthday 2024]])</f>
        <v>1</v>
      </c>
    </row>
    <row r="1217" spans="2:11" ht="23.25" customHeight="1">
      <c r="B1217" s="61" t="s">
        <v>1236</v>
      </c>
      <c r="C1217" s="98">
        <v>37665</v>
      </c>
      <c r="D1217" s="98">
        <f>EDATE(tblBdays[[#This Row],[Birthday]],12 * (2024 - YEAR(tblBdays[[#This Row],[Birthday]])))</f>
        <v>45335</v>
      </c>
      <c r="E1217" s="282" t="b">
        <f>ISNUMBER(tblBdays[[#This Row],[Birthday 2024]])</f>
        <v>1</v>
      </c>
      <c r="F1217" s="98" cm="1">
        <f t="array" ref="F12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17" s="98" t="b">
        <f>tblBdays[[#This Row],[3rdTuesdayInMonth]]=tblBdays[[#This Row],[Birthday 2024]]</f>
        <v>0</v>
      </c>
      <c r="H1217" s="284">
        <f>WEEKDAY(tblBdays[[#This Row],[3rdTuesdayInMonth]],2)</f>
        <v>2</v>
      </c>
      <c r="I1217" s="289">
        <f>LOOKUP(tblBdays[[#This Row],[Birthday 2024]],tblPeriods[Period])</f>
        <v>45333</v>
      </c>
      <c r="J1217" s="316" t="b">
        <f>tblBdays[[#This Row],[Birthday 2024]] &gt;= EOMONTH(tblBdays[[#This Row],[Birthday 2024]],0) - 4</f>
        <v>0</v>
      </c>
      <c r="K1217" s="317" t="b">
        <f>DAY(DATE(YEAR(tblBdays[[#This Row],[Birthday 2024]]),MONTH(tblBdays[[#This Row],[Birthday 2024]]) + 6,DAY(tblBdays[[#This Row],[Birthday 2024]]))) = DAY(tblBdays[[#This Row],[Birthday 2024]])</f>
        <v>1</v>
      </c>
    </row>
    <row r="1218" spans="2:11" ht="23.25" customHeight="1">
      <c r="B1218" s="61" t="s">
        <v>1237</v>
      </c>
      <c r="C1218" s="98">
        <v>37398</v>
      </c>
      <c r="D1218" s="98">
        <f>EDATE(tblBdays[[#This Row],[Birthday]],12 * (2024 - YEAR(tblBdays[[#This Row],[Birthday]])))</f>
        <v>45434</v>
      </c>
      <c r="E1218" s="282" t="b">
        <f>ISNUMBER(tblBdays[[#This Row],[Birthday 2024]])</f>
        <v>1</v>
      </c>
      <c r="F1218" s="98" cm="1">
        <f t="array" ref="F12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218" s="98" t="b">
        <f>tblBdays[[#This Row],[3rdTuesdayInMonth]]=tblBdays[[#This Row],[Birthday 2024]]</f>
        <v>0</v>
      </c>
      <c r="H1218" s="284">
        <f>WEEKDAY(tblBdays[[#This Row],[3rdTuesdayInMonth]],2)</f>
        <v>2</v>
      </c>
      <c r="I1218" s="289">
        <f>LOOKUP(tblBdays[[#This Row],[Birthday 2024]],tblPeriods[Period])</f>
        <v>45431</v>
      </c>
      <c r="J1218" s="316" t="b">
        <f>tblBdays[[#This Row],[Birthday 2024]] &gt;= EOMONTH(tblBdays[[#This Row],[Birthday 2024]],0) - 4</f>
        <v>0</v>
      </c>
      <c r="K1218" s="317" t="b">
        <f>DAY(DATE(YEAR(tblBdays[[#This Row],[Birthday 2024]]),MONTH(tblBdays[[#This Row],[Birthday 2024]]) + 6,DAY(tblBdays[[#This Row],[Birthday 2024]]))) = DAY(tblBdays[[#This Row],[Birthday 2024]])</f>
        <v>1</v>
      </c>
    </row>
    <row r="1219" spans="2:11" ht="23.25" customHeight="1">
      <c r="B1219" s="61" t="s">
        <v>1238</v>
      </c>
      <c r="C1219" s="98">
        <v>38196</v>
      </c>
      <c r="D1219" s="98">
        <f>EDATE(tblBdays[[#This Row],[Birthday]],12 * (2024 - YEAR(tblBdays[[#This Row],[Birthday]])))</f>
        <v>45501</v>
      </c>
      <c r="E1219" s="282" t="b">
        <f>ISNUMBER(tblBdays[[#This Row],[Birthday 2024]])</f>
        <v>1</v>
      </c>
      <c r="F1219" s="98" cm="1">
        <f t="array" ref="F12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19" s="98" t="b">
        <f>tblBdays[[#This Row],[3rdTuesdayInMonth]]=tblBdays[[#This Row],[Birthday 2024]]</f>
        <v>0</v>
      </c>
      <c r="H1219" s="284">
        <f>WEEKDAY(tblBdays[[#This Row],[3rdTuesdayInMonth]],2)</f>
        <v>2</v>
      </c>
      <c r="I1219" s="289">
        <f>LOOKUP(tblBdays[[#This Row],[Birthday 2024]],tblPeriods[Period])</f>
        <v>45501</v>
      </c>
      <c r="J1219" s="316" t="b">
        <f>tblBdays[[#This Row],[Birthday 2024]] &gt;= EOMONTH(tblBdays[[#This Row],[Birthday 2024]],0) - 4</f>
        <v>1</v>
      </c>
      <c r="K1219" s="317" t="b">
        <f>DAY(DATE(YEAR(tblBdays[[#This Row],[Birthday 2024]]),MONTH(tblBdays[[#This Row],[Birthday 2024]]) + 6,DAY(tblBdays[[#This Row],[Birthday 2024]]))) = DAY(tblBdays[[#This Row],[Birthday 2024]])</f>
        <v>1</v>
      </c>
    </row>
    <row r="1220" spans="2:11" ht="23.25" customHeight="1">
      <c r="B1220" s="61" t="s">
        <v>1239</v>
      </c>
      <c r="C1220" s="98">
        <v>37910</v>
      </c>
      <c r="D1220" s="98">
        <f>EDATE(tblBdays[[#This Row],[Birthday]],12 * (2024 - YEAR(tblBdays[[#This Row],[Birthday]])))</f>
        <v>45581</v>
      </c>
      <c r="E1220" s="282" t="b">
        <f>ISNUMBER(tblBdays[[#This Row],[Birthday 2024]])</f>
        <v>1</v>
      </c>
      <c r="F1220" s="98" cm="1">
        <f t="array" ref="F12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20" s="98" t="b">
        <f>tblBdays[[#This Row],[3rdTuesdayInMonth]]=tblBdays[[#This Row],[Birthday 2024]]</f>
        <v>0</v>
      </c>
      <c r="H1220" s="284">
        <f>WEEKDAY(tblBdays[[#This Row],[3rdTuesdayInMonth]],2)</f>
        <v>2</v>
      </c>
      <c r="I1220" s="289">
        <f>LOOKUP(tblBdays[[#This Row],[Birthday 2024]],tblPeriods[Period])</f>
        <v>45578</v>
      </c>
      <c r="J1220" s="316" t="b">
        <f>tblBdays[[#This Row],[Birthday 2024]] &gt;= EOMONTH(tblBdays[[#This Row],[Birthday 2024]],0) - 4</f>
        <v>0</v>
      </c>
      <c r="K1220" s="317" t="b">
        <f>DAY(DATE(YEAR(tblBdays[[#This Row],[Birthday 2024]]),MONTH(tblBdays[[#This Row],[Birthday 2024]]) + 6,DAY(tblBdays[[#This Row],[Birthday 2024]]))) = DAY(tblBdays[[#This Row],[Birthday 2024]])</f>
        <v>1</v>
      </c>
    </row>
    <row r="1221" spans="2:11" ht="23.25" customHeight="1">
      <c r="B1221" s="61" t="s">
        <v>1240</v>
      </c>
      <c r="C1221" s="98">
        <v>37119</v>
      </c>
      <c r="D1221" s="98">
        <f>EDATE(tblBdays[[#This Row],[Birthday]],12 * (2024 - YEAR(tblBdays[[#This Row],[Birthday]])))</f>
        <v>45520</v>
      </c>
      <c r="E1221" s="282" t="b">
        <f>ISNUMBER(tblBdays[[#This Row],[Birthday 2024]])</f>
        <v>1</v>
      </c>
      <c r="F1221" s="98" cm="1">
        <f t="array" ref="F12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21" s="98" t="b">
        <f>tblBdays[[#This Row],[3rdTuesdayInMonth]]=tblBdays[[#This Row],[Birthday 2024]]</f>
        <v>0</v>
      </c>
      <c r="H1221" s="284">
        <f>WEEKDAY(tblBdays[[#This Row],[3rdTuesdayInMonth]],2)</f>
        <v>2</v>
      </c>
      <c r="I1221" s="289">
        <f>LOOKUP(tblBdays[[#This Row],[Birthday 2024]],tblPeriods[Period])</f>
        <v>45515</v>
      </c>
      <c r="J1221" s="316" t="b">
        <f>tblBdays[[#This Row],[Birthday 2024]] &gt;= EOMONTH(tblBdays[[#This Row],[Birthday 2024]],0) - 4</f>
        <v>0</v>
      </c>
      <c r="K1221" s="317" t="b">
        <f>DAY(DATE(YEAR(tblBdays[[#This Row],[Birthday 2024]]),MONTH(tblBdays[[#This Row],[Birthday 2024]]) + 6,DAY(tblBdays[[#This Row],[Birthday 2024]]))) = DAY(tblBdays[[#This Row],[Birthday 2024]])</f>
        <v>1</v>
      </c>
    </row>
    <row r="1222" spans="2:11" ht="23.25" customHeight="1">
      <c r="B1222" s="61" t="s">
        <v>1241</v>
      </c>
      <c r="C1222" s="98">
        <v>37552</v>
      </c>
      <c r="D1222" s="98">
        <f>EDATE(tblBdays[[#This Row],[Birthday]],12 * (2024 - YEAR(tblBdays[[#This Row],[Birthday]])))</f>
        <v>45588</v>
      </c>
      <c r="E1222" s="282" t="b">
        <f>ISNUMBER(tblBdays[[#This Row],[Birthday 2024]])</f>
        <v>1</v>
      </c>
      <c r="F1222" s="98" cm="1">
        <f t="array" ref="F12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22" s="98" t="b">
        <f>tblBdays[[#This Row],[3rdTuesdayInMonth]]=tblBdays[[#This Row],[Birthday 2024]]</f>
        <v>0</v>
      </c>
      <c r="H1222" s="284">
        <f>WEEKDAY(tblBdays[[#This Row],[3rdTuesdayInMonth]],2)</f>
        <v>2</v>
      </c>
      <c r="I1222" s="289">
        <f>LOOKUP(tblBdays[[#This Row],[Birthday 2024]],tblPeriods[Period])</f>
        <v>45585</v>
      </c>
      <c r="J1222" s="316" t="b">
        <f>tblBdays[[#This Row],[Birthday 2024]] &gt;= EOMONTH(tblBdays[[#This Row],[Birthday 2024]],0) - 4</f>
        <v>0</v>
      </c>
      <c r="K1222" s="317" t="b">
        <f>DAY(DATE(YEAR(tblBdays[[#This Row],[Birthday 2024]]),MONTH(tblBdays[[#This Row],[Birthday 2024]]) + 6,DAY(tblBdays[[#This Row],[Birthday 2024]]))) = DAY(tblBdays[[#This Row],[Birthday 2024]])</f>
        <v>1</v>
      </c>
    </row>
    <row r="1223" spans="2:11" ht="23.25" customHeight="1">
      <c r="B1223" s="61" t="s">
        <v>1242</v>
      </c>
      <c r="C1223" s="98">
        <v>36935</v>
      </c>
      <c r="D1223" s="98">
        <f>EDATE(tblBdays[[#This Row],[Birthday]],12 * (2024 - YEAR(tblBdays[[#This Row],[Birthday]])))</f>
        <v>45335</v>
      </c>
      <c r="E1223" s="282" t="b">
        <f>ISNUMBER(tblBdays[[#This Row],[Birthday 2024]])</f>
        <v>1</v>
      </c>
      <c r="F1223" s="98" cm="1">
        <f t="array" ref="F12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23" s="98" t="b">
        <f>tblBdays[[#This Row],[3rdTuesdayInMonth]]=tblBdays[[#This Row],[Birthday 2024]]</f>
        <v>0</v>
      </c>
      <c r="H1223" s="284">
        <f>WEEKDAY(tblBdays[[#This Row],[3rdTuesdayInMonth]],2)</f>
        <v>2</v>
      </c>
      <c r="I1223" s="289">
        <f>LOOKUP(tblBdays[[#This Row],[Birthday 2024]],tblPeriods[Period])</f>
        <v>45333</v>
      </c>
      <c r="J1223" s="316" t="b">
        <f>tblBdays[[#This Row],[Birthday 2024]] &gt;= EOMONTH(tblBdays[[#This Row],[Birthday 2024]],0) - 4</f>
        <v>0</v>
      </c>
      <c r="K1223" s="317" t="b">
        <f>DAY(DATE(YEAR(tblBdays[[#This Row],[Birthday 2024]]),MONTH(tblBdays[[#This Row],[Birthday 2024]]) + 6,DAY(tblBdays[[#This Row],[Birthday 2024]]))) = DAY(tblBdays[[#This Row],[Birthday 2024]])</f>
        <v>1</v>
      </c>
    </row>
    <row r="1224" spans="2:11" ht="23.25" customHeight="1">
      <c r="B1224" s="61" t="s">
        <v>1243</v>
      </c>
      <c r="C1224" s="98">
        <v>37269</v>
      </c>
      <c r="D1224" s="98">
        <f>EDATE(tblBdays[[#This Row],[Birthday]],12 * (2024 - YEAR(tblBdays[[#This Row],[Birthday]])))</f>
        <v>45304</v>
      </c>
      <c r="E1224" s="282" t="b">
        <f>ISNUMBER(tblBdays[[#This Row],[Birthday 2024]])</f>
        <v>1</v>
      </c>
      <c r="F1224" s="98" cm="1">
        <f t="array" ref="F12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24" s="98" t="b">
        <f>tblBdays[[#This Row],[3rdTuesdayInMonth]]=tblBdays[[#This Row],[Birthday 2024]]</f>
        <v>0</v>
      </c>
      <c r="H1224" s="284">
        <f>WEEKDAY(tblBdays[[#This Row],[3rdTuesdayInMonth]],2)</f>
        <v>2</v>
      </c>
      <c r="I1224" s="289">
        <f>LOOKUP(tblBdays[[#This Row],[Birthday 2024]],tblPeriods[Period])</f>
        <v>45298</v>
      </c>
      <c r="J1224" s="316" t="b">
        <f>tblBdays[[#This Row],[Birthday 2024]] &gt;= EOMONTH(tblBdays[[#This Row],[Birthday 2024]],0) - 4</f>
        <v>0</v>
      </c>
      <c r="K1224" s="317" t="b">
        <f>DAY(DATE(YEAR(tblBdays[[#This Row],[Birthday 2024]]),MONTH(tblBdays[[#This Row],[Birthday 2024]]) + 6,DAY(tblBdays[[#This Row],[Birthday 2024]]))) = DAY(tblBdays[[#This Row],[Birthday 2024]])</f>
        <v>1</v>
      </c>
    </row>
    <row r="1225" spans="2:11" ht="23.25" customHeight="1">
      <c r="B1225" s="61" t="s">
        <v>1244</v>
      </c>
      <c r="C1225" s="98">
        <v>37674</v>
      </c>
      <c r="D1225" s="98">
        <f>EDATE(tblBdays[[#This Row],[Birthday]],12 * (2024 - YEAR(tblBdays[[#This Row],[Birthday]])))</f>
        <v>45344</v>
      </c>
      <c r="E1225" s="282" t="b">
        <f>ISNUMBER(tblBdays[[#This Row],[Birthday 2024]])</f>
        <v>1</v>
      </c>
      <c r="F1225" s="98" cm="1">
        <f t="array" ref="F12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25" s="98" t="b">
        <f>tblBdays[[#This Row],[3rdTuesdayInMonth]]=tblBdays[[#This Row],[Birthday 2024]]</f>
        <v>0</v>
      </c>
      <c r="H1225" s="284">
        <f>WEEKDAY(tblBdays[[#This Row],[3rdTuesdayInMonth]],2)</f>
        <v>2</v>
      </c>
      <c r="I1225" s="289">
        <f>LOOKUP(tblBdays[[#This Row],[Birthday 2024]],tblPeriods[Period])</f>
        <v>45340</v>
      </c>
      <c r="J1225" s="316" t="b">
        <f>tblBdays[[#This Row],[Birthday 2024]] &gt;= EOMONTH(tblBdays[[#This Row],[Birthday 2024]],0) - 4</f>
        <v>0</v>
      </c>
      <c r="K1225" s="317" t="b">
        <f>DAY(DATE(YEAR(tblBdays[[#This Row],[Birthday 2024]]),MONTH(tblBdays[[#This Row],[Birthday 2024]]) + 6,DAY(tblBdays[[#This Row],[Birthday 2024]]))) = DAY(tblBdays[[#This Row],[Birthday 2024]])</f>
        <v>1</v>
      </c>
    </row>
    <row r="1226" spans="2:11" ht="23.25" customHeight="1">
      <c r="B1226" s="61" t="s">
        <v>1245</v>
      </c>
      <c r="C1226" s="98">
        <v>37171</v>
      </c>
      <c r="D1226" s="98">
        <f>EDATE(tblBdays[[#This Row],[Birthday]],12 * (2024 - YEAR(tblBdays[[#This Row],[Birthday]])))</f>
        <v>45572</v>
      </c>
      <c r="E1226" s="282" t="b">
        <f>ISNUMBER(tblBdays[[#This Row],[Birthday 2024]])</f>
        <v>1</v>
      </c>
      <c r="F1226" s="98" cm="1">
        <f t="array" ref="F12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26" s="98" t="b">
        <f>tblBdays[[#This Row],[3rdTuesdayInMonth]]=tblBdays[[#This Row],[Birthday 2024]]</f>
        <v>0</v>
      </c>
      <c r="H1226" s="284">
        <f>WEEKDAY(tblBdays[[#This Row],[3rdTuesdayInMonth]],2)</f>
        <v>2</v>
      </c>
      <c r="I1226" s="289">
        <f>LOOKUP(tblBdays[[#This Row],[Birthday 2024]],tblPeriods[Period])</f>
        <v>45571</v>
      </c>
      <c r="J1226" s="316" t="b">
        <f>tblBdays[[#This Row],[Birthday 2024]] &gt;= EOMONTH(tblBdays[[#This Row],[Birthday 2024]],0) - 4</f>
        <v>0</v>
      </c>
      <c r="K1226" s="317" t="b">
        <f>DAY(DATE(YEAR(tblBdays[[#This Row],[Birthday 2024]]),MONTH(tblBdays[[#This Row],[Birthday 2024]]) + 6,DAY(tblBdays[[#This Row],[Birthday 2024]]))) = DAY(tblBdays[[#This Row],[Birthday 2024]])</f>
        <v>1</v>
      </c>
    </row>
    <row r="1227" spans="2:11" ht="23.25" customHeight="1">
      <c r="B1227" s="61" t="s">
        <v>1246</v>
      </c>
      <c r="C1227" s="98">
        <v>37533</v>
      </c>
      <c r="D1227" s="98">
        <f>EDATE(tblBdays[[#This Row],[Birthday]],12 * (2024 - YEAR(tblBdays[[#This Row],[Birthday]])))</f>
        <v>45569</v>
      </c>
      <c r="E1227" s="282" t="b">
        <f>ISNUMBER(tblBdays[[#This Row],[Birthday 2024]])</f>
        <v>1</v>
      </c>
      <c r="F1227" s="98" cm="1">
        <f t="array" ref="F12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27" s="98" t="b">
        <f>tblBdays[[#This Row],[3rdTuesdayInMonth]]=tblBdays[[#This Row],[Birthday 2024]]</f>
        <v>0</v>
      </c>
      <c r="H1227" s="284">
        <f>WEEKDAY(tblBdays[[#This Row],[3rdTuesdayInMonth]],2)</f>
        <v>2</v>
      </c>
      <c r="I1227" s="289">
        <f>LOOKUP(tblBdays[[#This Row],[Birthday 2024]],tblPeriods[Period])</f>
        <v>45564</v>
      </c>
      <c r="J1227" s="316" t="b">
        <f>tblBdays[[#This Row],[Birthday 2024]] &gt;= EOMONTH(tblBdays[[#This Row],[Birthday 2024]],0) - 4</f>
        <v>0</v>
      </c>
      <c r="K1227" s="317" t="b">
        <f>DAY(DATE(YEAR(tblBdays[[#This Row],[Birthday 2024]]),MONTH(tblBdays[[#This Row],[Birthday 2024]]) + 6,DAY(tblBdays[[#This Row],[Birthday 2024]]))) = DAY(tblBdays[[#This Row],[Birthday 2024]])</f>
        <v>1</v>
      </c>
    </row>
    <row r="1228" spans="2:11" ht="23.25" customHeight="1">
      <c r="B1228" s="61" t="s">
        <v>1247</v>
      </c>
      <c r="C1228" s="98">
        <v>37991</v>
      </c>
      <c r="D1228" s="98">
        <f>EDATE(tblBdays[[#This Row],[Birthday]],12 * (2024 - YEAR(tblBdays[[#This Row],[Birthday]])))</f>
        <v>45296</v>
      </c>
      <c r="E1228" s="282" t="b">
        <f>ISNUMBER(tblBdays[[#This Row],[Birthday 2024]])</f>
        <v>1</v>
      </c>
      <c r="F1228" s="98" cm="1">
        <f t="array" ref="F12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28" s="98" t="b">
        <f>tblBdays[[#This Row],[3rdTuesdayInMonth]]=tblBdays[[#This Row],[Birthday 2024]]</f>
        <v>0</v>
      </c>
      <c r="H1228" s="284">
        <f>WEEKDAY(tblBdays[[#This Row],[3rdTuesdayInMonth]],2)</f>
        <v>2</v>
      </c>
      <c r="I1228" s="289" t="e">
        <f>LOOKUP(tblBdays[[#This Row],[Birthday 2024]],tblPeriods[Period])</f>
        <v>#N/A</v>
      </c>
      <c r="J1228" s="316" t="b">
        <f>tblBdays[[#This Row],[Birthday 2024]] &gt;= EOMONTH(tblBdays[[#This Row],[Birthday 2024]],0) - 4</f>
        <v>0</v>
      </c>
      <c r="K1228" s="317" t="b">
        <f>DAY(DATE(YEAR(tblBdays[[#This Row],[Birthday 2024]]),MONTH(tblBdays[[#This Row],[Birthday 2024]]) + 6,DAY(tblBdays[[#This Row],[Birthday 2024]]))) = DAY(tblBdays[[#This Row],[Birthday 2024]])</f>
        <v>1</v>
      </c>
    </row>
    <row r="1229" spans="2:11" ht="23.25" customHeight="1">
      <c r="B1229" s="61" t="s">
        <v>1248</v>
      </c>
      <c r="C1229" s="98">
        <v>37669</v>
      </c>
      <c r="D1229" s="98">
        <f>EDATE(tblBdays[[#This Row],[Birthday]],12 * (2024 - YEAR(tblBdays[[#This Row],[Birthday]])))</f>
        <v>45339</v>
      </c>
      <c r="E1229" s="282" t="b">
        <f>ISNUMBER(tblBdays[[#This Row],[Birthday 2024]])</f>
        <v>1</v>
      </c>
      <c r="F1229" s="98" cm="1">
        <f t="array" ref="F12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29" s="98" t="b">
        <f>tblBdays[[#This Row],[3rdTuesdayInMonth]]=tblBdays[[#This Row],[Birthday 2024]]</f>
        <v>0</v>
      </c>
      <c r="H1229" s="284">
        <f>WEEKDAY(tblBdays[[#This Row],[3rdTuesdayInMonth]],2)</f>
        <v>2</v>
      </c>
      <c r="I1229" s="289">
        <f>LOOKUP(tblBdays[[#This Row],[Birthday 2024]],tblPeriods[Period])</f>
        <v>45333</v>
      </c>
      <c r="J1229" s="316" t="b">
        <f>tblBdays[[#This Row],[Birthday 2024]] &gt;= EOMONTH(tblBdays[[#This Row],[Birthday 2024]],0) - 4</f>
        <v>0</v>
      </c>
      <c r="K1229" s="317" t="b">
        <f>DAY(DATE(YEAR(tblBdays[[#This Row],[Birthday 2024]]),MONTH(tblBdays[[#This Row],[Birthday 2024]]) + 6,DAY(tblBdays[[#This Row],[Birthday 2024]]))) = DAY(tblBdays[[#This Row],[Birthday 2024]])</f>
        <v>1</v>
      </c>
    </row>
    <row r="1230" spans="2:11" ht="23.25" customHeight="1">
      <c r="B1230" s="61" t="s">
        <v>1249</v>
      </c>
      <c r="C1230" s="98">
        <v>38009</v>
      </c>
      <c r="D1230" s="98">
        <f>EDATE(tblBdays[[#This Row],[Birthday]],12 * (2024 - YEAR(tblBdays[[#This Row],[Birthday]])))</f>
        <v>45314</v>
      </c>
      <c r="E1230" s="282" t="b">
        <f>ISNUMBER(tblBdays[[#This Row],[Birthday 2024]])</f>
        <v>1</v>
      </c>
      <c r="F1230" s="98" cm="1">
        <f t="array" ref="F12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30" s="98" t="b">
        <f>tblBdays[[#This Row],[3rdTuesdayInMonth]]=tblBdays[[#This Row],[Birthday 2024]]</f>
        <v>0</v>
      </c>
      <c r="H1230" s="284">
        <f>WEEKDAY(tblBdays[[#This Row],[3rdTuesdayInMonth]],2)</f>
        <v>2</v>
      </c>
      <c r="I1230" s="289">
        <f>LOOKUP(tblBdays[[#This Row],[Birthday 2024]],tblPeriods[Period])</f>
        <v>45312</v>
      </c>
      <c r="J1230" s="316" t="b">
        <f>tblBdays[[#This Row],[Birthday 2024]] &gt;= EOMONTH(tblBdays[[#This Row],[Birthday 2024]],0) - 4</f>
        <v>0</v>
      </c>
      <c r="K1230" s="317" t="b">
        <f>DAY(DATE(YEAR(tblBdays[[#This Row],[Birthday 2024]]),MONTH(tblBdays[[#This Row],[Birthday 2024]]) + 6,DAY(tblBdays[[#This Row],[Birthday 2024]]))) = DAY(tblBdays[[#This Row],[Birthday 2024]])</f>
        <v>1</v>
      </c>
    </row>
    <row r="1231" spans="2:11" ht="23.25" customHeight="1">
      <c r="B1231" s="61" t="s">
        <v>1250</v>
      </c>
      <c r="C1231" s="98">
        <v>37290</v>
      </c>
      <c r="D1231" s="98">
        <f>EDATE(tblBdays[[#This Row],[Birthday]],12 * (2024 - YEAR(tblBdays[[#This Row],[Birthday]])))</f>
        <v>45325</v>
      </c>
      <c r="E1231" s="282" t="b">
        <f>ISNUMBER(tblBdays[[#This Row],[Birthday 2024]])</f>
        <v>1</v>
      </c>
      <c r="F1231" s="98" cm="1">
        <f t="array" ref="F12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31" s="98" t="b">
        <f>tblBdays[[#This Row],[3rdTuesdayInMonth]]=tblBdays[[#This Row],[Birthday 2024]]</f>
        <v>0</v>
      </c>
      <c r="H1231" s="284">
        <f>WEEKDAY(tblBdays[[#This Row],[3rdTuesdayInMonth]],2)</f>
        <v>2</v>
      </c>
      <c r="I1231" s="289">
        <f>LOOKUP(tblBdays[[#This Row],[Birthday 2024]],tblPeriods[Period])</f>
        <v>45319</v>
      </c>
      <c r="J1231" s="316" t="b">
        <f>tblBdays[[#This Row],[Birthday 2024]] &gt;= EOMONTH(tblBdays[[#This Row],[Birthday 2024]],0) - 4</f>
        <v>0</v>
      </c>
      <c r="K1231" s="317" t="b">
        <f>DAY(DATE(YEAR(tblBdays[[#This Row],[Birthday 2024]]),MONTH(tblBdays[[#This Row],[Birthday 2024]]) + 6,DAY(tblBdays[[#This Row],[Birthday 2024]]))) = DAY(tblBdays[[#This Row],[Birthday 2024]])</f>
        <v>1</v>
      </c>
    </row>
    <row r="1232" spans="2:11" ht="23.25" customHeight="1">
      <c r="B1232" s="61" t="s">
        <v>1251</v>
      </c>
      <c r="C1232" s="98">
        <v>37971</v>
      </c>
      <c r="D1232" s="98">
        <f>EDATE(tblBdays[[#This Row],[Birthday]],12 * (2024 - YEAR(tblBdays[[#This Row],[Birthday]])))</f>
        <v>45642</v>
      </c>
      <c r="E1232" s="282" t="b">
        <f>ISNUMBER(tblBdays[[#This Row],[Birthday 2024]])</f>
        <v>1</v>
      </c>
      <c r="F1232" s="98" cm="1">
        <f t="array" ref="F12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32" s="98" t="b">
        <f>tblBdays[[#This Row],[3rdTuesdayInMonth]]=tblBdays[[#This Row],[Birthday 2024]]</f>
        <v>0</v>
      </c>
      <c r="H1232" s="284">
        <f>WEEKDAY(tblBdays[[#This Row],[3rdTuesdayInMonth]],2)</f>
        <v>2</v>
      </c>
      <c r="I1232" s="289">
        <f>LOOKUP(tblBdays[[#This Row],[Birthday 2024]],tblPeriods[Period])</f>
        <v>45641</v>
      </c>
      <c r="J1232" s="316" t="b">
        <f>tblBdays[[#This Row],[Birthday 2024]] &gt;= EOMONTH(tblBdays[[#This Row],[Birthday 2024]],0) - 4</f>
        <v>0</v>
      </c>
      <c r="K1232" s="317" t="b">
        <f>DAY(DATE(YEAR(tblBdays[[#This Row],[Birthday 2024]]),MONTH(tblBdays[[#This Row],[Birthday 2024]]) + 6,DAY(tblBdays[[#This Row],[Birthday 2024]]))) = DAY(tblBdays[[#This Row],[Birthday 2024]])</f>
        <v>1</v>
      </c>
    </row>
    <row r="1233" spans="2:11" ht="23.25" customHeight="1">
      <c r="B1233" s="61" t="s">
        <v>1252</v>
      </c>
      <c r="C1233" s="98">
        <v>37008</v>
      </c>
      <c r="D1233" s="98">
        <f>EDATE(tblBdays[[#This Row],[Birthday]],12 * (2024 - YEAR(tblBdays[[#This Row],[Birthday]])))</f>
        <v>45409</v>
      </c>
      <c r="E1233" s="282" t="b">
        <f>ISNUMBER(tblBdays[[#This Row],[Birthday 2024]])</f>
        <v>1</v>
      </c>
      <c r="F1233" s="98" cm="1">
        <f t="array" ref="F12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33" s="98" t="b">
        <f>tblBdays[[#This Row],[3rdTuesdayInMonth]]=tblBdays[[#This Row],[Birthday 2024]]</f>
        <v>0</v>
      </c>
      <c r="H1233" s="284">
        <f>WEEKDAY(tblBdays[[#This Row],[3rdTuesdayInMonth]],2)</f>
        <v>2</v>
      </c>
      <c r="I1233" s="289">
        <f>LOOKUP(tblBdays[[#This Row],[Birthday 2024]],tblPeriods[Period])</f>
        <v>45403</v>
      </c>
      <c r="J1233" s="316" t="b">
        <f>tblBdays[[#This Row],[Birthday 2024]] &gt;= EOMONTH(tblBdays[[#This Row],[Birthday 2024]],0) - 4</f>
        <v>1</v>
      </c>
      <c r="K1233" s="317" t="b">
        <f>DAY(DATE(YEAR(tblBdays[[#This Row],[Birthday 2024]]),MONTH(tblBdays[[#This Row],[Birthday 2024]]) + 6,DAY(tblBdays[[#This Row],[Birthday 2024]]))) = DAY(tblBdays[[#This Row],[Birthday 2024]])</f>
        <v>1</v>
      </c>
    </row>
    <row r="1234" spans="2:11" ht="23.25" customHeight="1">
      <c r="B1234" s="61" t="s">
        <v>1253</v>
      </c>
      <c r="C1234" s="98">
        <v>38119</v>
      </c>
      <c r="D1234" s="98">
        <f>EDATE(tblBdays[[#This Row],[Birthday]],12 * (2024 - YEAR(tblBdays[[#This Row],[Birthday]])))</f>
        <v>45424</v>
      </c>
      <c r="E1234" s="282" t="b">
        <f>ISNUMBER(tblBdays[[#This Row],[Birthday 2024]])</f>
        <v>1</v>
      </c>
      <c r="F1234" s="98" cm="1">
        <f t="array" ref="F12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234" s="98" t="b">
        <f>tblBdays[[#This Row],[3rdTuesdayInMonth]]=tblBdays[[#This Row],[Birthday 2024]]</f>
        <v>0</v>
      </c>
      <c r="H1234" s="284">
        <f>WEEKDAY(tblBdays[[#This Row],[3rdTuesdayInMonth]],2)</f>
        <v>2</v>
      </c>
      <c r="I1234" s="289">
        <f>LOOKUP(tblBdays[[#This Row],[Birthday 2024]],tblPeriods[Period])</f>
        <v>45424</v>
      </c>
      <c r="J1234" s="316" t="b">
        <f>tblBdays[[#This Row],[Birthday 2024]] &gt;= EOMONTH(tblBdays[[#This Row],[Birthday 2024]],0) - 4</f>
        <v>0</v>
      </c>
      <c r="K1234" s="317" t="b">
        <f>DAY(DATE(YEAR(tblBdays[[#This Row],[Birthday 2024]]),MONTH(tblBdays[[#This Row],[Birthday 2024]]) + 6,DAY(tblBdays[[#This Row],[Birthday 2024]]))) = DAY(tblBdays[[#This Row],[Birthday 2024]])</f>
        <v>1</v>
      </c>
    </row>
    <row r="1235" spans="2:11" ht="23.25" customHeight="1">
      <c r="B1235" s="61" t="s">
        <v>1254</v>
      </c>
      <c r="C1235" s="98">
        <v>36941</v>
      </c>
      <c r="D1235" s="98">
        <f>EDATE(tblBdays[[#This Row],[Birthday]],12 * (2024 - YEAR(tblBdays[[#This Row],[Birthday]])))</f>
        <v>45341</v>
      </c>
      <c r="E1235" s="282" t="b">
        <f>ISNUMBER(tblBdays[[#This Row],[Birthday 2024]])</f>
        <v>1</v>
      </c>
      <c r="F1235" s="98" cm="1">
        <f t="array" ref="F12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35" s="98" t="b">
        <f>tblBdays[[#This Row],[3rdTuesdayInMonth]]=tblBdays[[#This Row],[Birthday 2024]]</f>
        <v>0</v>
      </c>
      <c r="H1235" s="284">
        <f>WEEKDAY(tblBdays[[#This Row],[3rdTuesdayInMonth]],2)</f>
        <v>2</v>
      </c>
      <c r="I1235" s="289">
        <f>LOOKUP(tblBdays[[#This Row],[Birthday 2024]],tblPeriods[Period])</f>
        <v>45340</v>
      </c>
      <c r="J1235" s="316" t="b">
        <f>tblBdays[[#This Row],[Birthday 2024]] &gt;= EOMONTH(tblBdays[[#This Row],[Birthday 2024]],0) - 4</f>
        <v>0</v>
      </c>
      <c r="K1235" s="317" t="b">
        <f>DAY(DATE(YEAR(tblBdays[[#This Row],[Birthday 2024]]),MONTH(tblBdays[[#This Row],[Birthday 2024]]) + 6,DAY(tblBdays[[#This Row],[Birthday 2024]]))) = DAY(tblBdays[[#This Row],[Birthday 2024]])</f>
        <v>1</v>
      </c>
    </row>
    <row r="1236" spans="2:11" ht="23.25" customHeight="1">
      <c r="B1236" s="61" t="s">
        <v>1255</v>
      </c>
      <c r="C1236" s="98">
        <v>37308</v>
      </c>
      <c r="D1236" s="98">
        <f>EDATE(tblBdays[[#This Row],[Birthday]],12 * (2024 - YEAR(tblBdays[[#This Row],[Birthday]])))</f>
        <v>45343</v>
      </c>
      <c r="E1236" s="282" t="b">
        <f>ISNUMBER(tblBdays[[#This Row],[Birthday 2024]])</f>
        <v>1</v>
      </c>
      <c r="F1236" s="98" cm="1">
        <f t="array" ref="F12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36" s="98" t="b">
        <f>tblBdays[[#This Row],[3rdTuesdayInMonth]]=tblBdays[[#This Row],[Birthday 2024]]</f>
        <v>0</v>
      </c>
      <c r="H1236" s="284">
        <f>WEEKDAY(tblBdays[[#This Row],[3rdTuesdayInMonth]],2)</f>
        <v>2</v>
      </c>
      <c r="I1236" s="289">
        <f>LOOKUP(tblBdays[[#This Row],[Birthday 2024]],tblPeriods[Period])</f>
        <v>45340</v>
      </c>
      <c r="J1236" s="316" t="b">
        <f>tblBdays[[#This Row],[Birthday 2024]] &gt;= EOMONTH(tblBdays[[#This Row],[Birthday 2024]],0) - 4</f>
        <v>0</v>
      </c>
      <c r="K1236" s="317" t="b">
        <f>DAY(DATE(YEAR(tblBdays[[#This Row],[Birthday 2024]]),MONTH(tblBdays[[#This Row],[Birthday 2024]]) + 6,DAY(tblBdays[[#This Row],[Birthday 2024]]))) = DAY(tblBdays[[#This Row],[Birthday 2024]])</f>
        <v>1</v>
      </c>
    </row>
    <row r="1237" spans="2:11" ht="23.25" customHeight="1">
      <c r="B1237" s="61" t="s">
        <v>1256</v>
      </c>
      <c r="C1237" s="98">
        <v>38248</v>
      </c>
      <c r="D1237" s="98">
        <f>EDATE(tblBdays[[#This Row],[Birthday]],12 * (2024 - YEAR(tblBdays[[#This Row],[Birthday]])))</f>
        <v>45553</v>
      </c>
      <c r="E1237" s="282" t="b">
        <f>ISNUMBER(tblBdays[[#This Row],[Birthday 2024]])</f>
        <v>1</v>
      </c>
      <c r="F1237" s="98" cm="1">
        <f t="array" ref="F12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237" s="98" t="b">
        <f>tblBdays[[#This Row],[3rdTuesdayInMonth]]=tblBdays[[#This Row],[Birthday 2024]]</f>
        <v>0</v>
      </c>
      <c r="H1237" s="284">
        <f>WEEKDAY(tblBdays[[#This Row],[3rdTuesdayInMonth]],2)</f>
        <v>2</v>
      </c>
      <c r="I1237" s="289">
        <f>LOOKUP(tblBdays[[#This Row],[Birthday 2024]],tblPeriods[Period])</f>
        <v>45550</v>
      </c>
      <c r="J1237" s="316" t="b">
        <f>tblBdays[[#This Row],[Birthday 2024]] &gt;= EOMONTH(tblBdays[[#This Row],[Birthday 2024]],0) - 4</f>
        <v>0</v>
      </c>
      <c r="K1237" s="317" t="b">
        <f>DAY(DATE(YEAR(tblBdays[[#This Row],[Birthday 2024]]),MONTH(tblBdays[[#This Row],[Birthday 2024]]) + 6,DAY(tblBdays[[#This Row],[Birthday 2024]]))) = DAY(tblBdays[[#This Row],[Birthday 2024]])</f>
        <v>1</v>
      </c>
    </row>
    <row r="1238" spans="2:11" ht="23.25" customHeight="1">
      <c r="B1238" s="61" t="s">
        <v>1099</v>
      </c>
      <c r="C1238" s="98">
        <v>37187</v>
      </c>
      <c r="D1238" s="98">
        <f>EDATE(tblBdays[[#This Row],[Birthday]],12 * (2024 - YEAR(tblBdays[[#This Row],[Birthday]])))</f>
        <v>45588</v>
      </c>
      <c r="E1238" s="282" t="b">
        <f>ISNUMBER(tblBdays[[#This Row],[Birthday 2024]])</f>
        <v>1</v>
      </c>
      <c r="F1238" s="98" cm="1">
        <f t="array" ref="F12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38" s="98" t="b">
        <f>tblBdays[[#This Row],[3rdTuesdayInMonth]]=tblBdays[[#This Row],[Birthday 2024]]</f>
        <v>0</v>
      </c>
      <c r="H1238" s="284">
        <f>WEEKDAY(tblBdays[[#This Row],[3rdTuesdayInMonth]],2)</f>
        <v>2</v>
      </c>
      <c r="I1238" s="289">
        <f>LOOKUP(tblBdays[[#This Row],[Birthday 2024]],tblPeriods[Period])</f>
        <v>45585</v>
      </c>
      <c r="J1238" s="316" t="b">
        <f>tblBdays[[#This Row],[Birthday 2024]] &gt;= EOMONTH(tblBdays[[#This Row],[Birthday 2024]],0) - 4</f>
        <v>0</v>
      </c>
      <c r="K1238" s="317" t="b">
        <f>DAY(DATE(YEAR(tblBdays[[#This Row],[Birthday 2024]]),MONTH(tblBdays[[#This Row],[Birthday 2024]]) + 6,DAY(tblBdays[[#This Row],[Birthday 2024]]))) = DAY(tblBdays[[#This Row],[Birthday 2024]])</f>
        <v>1</v>
      </c>
    </row>
    <row r="1239" spans="2:11" ht="23.25" customHeight="1">
      <c r="B1239" s="61" t="s">
        <v>1257</v>
      </c>
      <c r="C1239" s="98">
        <v>37639</v>
      </c>
      <c r="D1239" s="98">
        <f>EDATE(tblBdays[[#This Row],[Birthday]],12 * (2024 - YEAR(tblBdays[[#This Row],[Birthday]])))</f>
        <v>45309</v>
      </c>
      <c r="E1239" s="282" t="b">
        <f>ISNUMBER(tblBdays[[#This Row],[Birthday 2024]])</f>
        <v>1</v>
      </c>
      <c r="F1239" s="98" cm="1">
        <f t="array" ref="F12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39" s="98" t="b">
        <f>tblBdays[[#This Row],[3rdTuesdayInMonth]]=tblBdays[[#This Row],[Birthday 2024]]</f>
        <v>0</v>
      </c>
      <c r="H1239" s="284">
        <f>WEEKDAY(tblBdays[[#This Row],[3rdTuesdayInMonth]],2)</f>
        <v>2</v>
      </c>
      <c r="I1239" s="289">
        <f>LOOKUP(tblBdays[[#This Row],[Birthday 2024]],tblPeriods[Period])</f>
        <v>45305</v>
      </c>
      <c r="J1239" s="316" t="b">
        <f>tblBdays[[#This Row],[Birthday 2024]] &gt;= EOMONTH(tblBdays[[#This Row],[Birthday 2024]],0) - 4</f>
        <v>0</v>
      </c>
      <c r="K1239" s="317" t="b">
        <f>DAY(DATE(YEAR(tblBdays[[#This Row],[Birthday 2024]]),MONTH(tblBdays[[#This Row],[Birthday 2024]]) + 6,DAY(tblBdays[[#This Row],[Birthday 2024]]))) = DAY(tblBdays[[#This Row],[Birthday 2024]])</f>
        <v>1</v>
      </c>
    </row>
    <row r="1240" spans="2:11" ht="23.25" customHeight="1">
      <c r="B1240" s="61" t="s">
        <v>1258</v>
      </c>
      <c r="C1240" s="98">
        <v>37139</v>
      </c>
      <c r="D1240" s="98">
        <f>EDATE(tblBdays[[#This Row],[Birthday]],12 * (2024 - YEAR(tblBdays[[#This Row],[Birthday]])))</f>
        <v>45540</v>
      </c>
      <c r="E1240" s="282" t="b">
        <f>ISNUMBER(tblBdays[[#This Row],[Birthday 2024]])</f>
        <v>1</v>
      </c>
      <c r="F1240" s="98" cm="1">
        <f t="array" ref="F12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240" s="98" t="b">
        <f>tblBdays[[#This Row],[3rdTuesdayInMonth]]=tblBdays[[#This Row],[Birthday 2024]]</f>
        <v>0</v>
      </c>
      <c r="H1240" s="284">
        <f>WEEKDAY(tblBdays[[#This Row],[3rdTuesdayInMonth]],2)</f>
        <v>2</v>
      </c>
      <c r="I1240" s="289">
        <f>LOOKUP(tblBdays[[#This Row],[Birthday 2024]],tblPeriods[Period])</f>
        <v>45536</v>
      </c>
      <c r="J1240" s="316" t="b">
        <f>tblBdays[[#This Row],[Birthday 2024]] &gt;= EOMONTH(tblBdays[[#This Row],[Birthday 2024]],0) - 4</f>
        <v>0</v>
      </c>
      <c r="K1240" s="317" t="b">
        <f>DAY(DATE(YEAR(tblBdays[[#This Row],[Birthday 2024]]),MONTH(tblBdays[[#This Row],[Birthday 2024]]) + 6,DAY(tblBdays[[#This Row],[Birthday 2024]]))) = DAY(tblBdays[[#This Row],[Birthday 2024]])</f>
        <v>1</v>
      </c>
    </row>
    <row r="1241" spans="2:11" ht="23.25" customHeight="1">
      <c r="B1241" s="61" t="s">
        <v>1259</v>
      </c>
      <c r="C1241" s="98">
        <v>38227</v>
      </c>
      <c r="D1241" s="98">
        <f>EDATE(tblBdays[[#This Row],[Birthday]],12 * (2024 - YEAR(tblBdays[[#This Row],[Birthday]])))</f>
        <v>45532</v>
      </c>
      <c r="E1241" s="282" t="b">
        <f>ISNUMBER(tblBdays[[#This Row],[Birthday 2024]])</f>
        <v>1</v>
      </c>
      <c r="F1241" s="98" cm="1">
        <f t="array" ref="F12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41" s="98" t="b">
        <f>tblBdays[[#This Row],[3rdTuesdayInMonth]]=tblBdays[[#This Row],[Birthday 2024]]</f>
        <v>0</v>
      </c>
      <c r="H1241" s="284">
        <f>WEEKDAY(tblBdays[[#This Row],[3rdTuesdayInMonth]],2)</f>
        <v>2</v>
      </c>
      <c r="I1241" s="289">
        <f>LOOKUP(tblBdays[[#This Row],[Birthday 2024]],tblPeriods[Period])</f>
        <v>45529</v>
      </c>
      <c r="J1241" s="316" t="b">
        <f>tblBdays[[#This Row],[Birthday 2024]] &gt;= EOMONTH(tblBdays[[#This Row],[Birthday 2024]],0) - 4</f>
        <v>1</v>
      </c>
      <c r="K1241" s="317" t="b">
        <f>DAY(DATE(YEAR(tblBdays[[#This Row],[Birthday 2024]]),MONTH(tblBdays[[#This Row],[Birthday 2024]]) + 6,DAY(tblBdays[[#This Row],[Birthday 2024]]))) = DAY(tblBdays[[#This Row],[Birthday 2024]])</f>
        <v>1</v>
      </c>
    </row>
    <row r="1242" spans="2:11" ht="23.25" customHeight="1">
      <c r="B1242" s="61" t="s">
        <v>1260</v>
      </c>
      <c r="C1242" s="98">
        <v>38148</v>
      </c>
      <c r="D1242" s="98">
        <f>EDATE(tblBdays[[#This Row],[Birthday]],12 * (2024 - YEAR(tblBdays[[#This Row],[Birthday]])))</f>
        <v>45453</v>
      </c>
      <c r="E1242" s="282" t="b">
        <f>ISNUMBER(tblBdays[[#This Row],[Birthday 2024]])</f>
        <v>1</v>
      </c>
      <c r="F1242" s="98" cm="1">
        <f t="array" ref="F12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42" s="98" t="b">
        <f>tblBdays[[#This Row],[3rdTuesdayInMonth]]=tblBdays[[#This Row],[Birthday 2024]]</f>
        <v>0</v>
      </c>
      <c r="H1242" s="284">
        <f>WEEKDAY(tblBdays[[#This Row],[3rdTuesdayInMonth]],2)</f>
        <v>2</v>
      </c>
      <c r="I1242" s="289">
        <f>LOOKUP(tblBdays[[#This Row],[Birthday 2024]],tblPeriods[Period])</f>
        <v>45452</v>
      </c>
      <c r="J1242" s="316" t="b">
        <f>tblBdays[[#This Row],[Birthday 2024]] &gt;= EOMONTH(tblBdays[[#This Row],[Birthday 2024]],0) - 4</f>
        <v>0</v>
      </c>
      <c r="K1242" s="317" t="b">
        <f>DAY(DATE(YEAR(tblBdays[[#This Row],[Birthday 2024]]),MONTH(tblBdays[[#This Row],[Birthday 2024]]) + 6,DAY(tblBdays[[#This Row],[Birthday 2024]]))) = DAY(tblBdays[[#This Row],[Birthday 2024]])</f>
        <v>1</v>
      </c>
    </row>
    <row r="1243" spans="2:11" ht="23.25" customHeight="1">
      <c r="B1243" s="61" t="s">
        <v>1261</v>
      </c>
      <c r="C1243" s="98">
        <v>37849</v>
      </c>
      <c r="D1243" s="98">
        <f>EDATE(tblBdays[[#This Row],[Birthday]],12 * (2024 - YEAR(tblBdays[[#This Row],[Birthday]])))</f>
        <v>45520</v>
      </c>
      <c r="E1243" s="282" t="b">
        <f>ISNUMBER(tblBdays[[#This Row],[Birthday 2024]])</f>
        <v>1</v>
      </c>
      <c r="F1243" s="98" cm="1">
        <f t="array" ref="F12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43" s="98" t="b">
        <f>tblBdays[[#This Row],[3rdTuesdayInMonth]]=tblBdays[[#This Row],[Birthday 2024]]</f>
        <v>0</v>
      </c>
      <c r="H1243" s="284">
        <f>WEEKDAY(tblBdays[[#This Row],[3rdTuesdayInMonth]],2)</f>
        <v>2</v>
      </c>
      <c r="I1243" s="289">
        <f>LOOKUP(tblBdays[[#This Row],[Birthday 2024]],tblPeriods[Period])</f>
        <v>45515</v>
      </c>
      <c r="J1243" s="316" t="b">
        <f>tblBdays[[#This Row],[Birthday 2024]] &gt;= EOMONTH(tblBdays[[#This Row],[Birthday 2024]],0) - 4</f>
        <v>0</v>
      </c>
      <c r="K1243" s="317" t="b">
        <f>DAY(DATE(YEAR(tblBdays[[#This Row],[Birthday 2024]]),MONTH(tblBdays[[#This Row],[Birthday 2024]]) + 6,DAY(tblBdays[[#This Row],[Birthday 2024]]))) = DAY(tblBdays[[#This Row],[Birthday 2024]])</f>
        <v>1</v>
      </c>
    </row>
    <row r="1244" spans="2:11" ht="23.25" customHeight="1">
      <c r="B1244" s="61" t="s">
        <v>1262</v>
      </c>
      <c r="C1244" s="98">
        <v>37724</v>
      </c>
      <c r="D1244" s="98">
        <f>EDATE(tblBdays[[#This Row],[Birthday]],12 * (2024 - YEAR(tblBdays[[#This Row],[Birthday]])))</f>
        <v>45395</v>
      </c>
      <c r="E1244" s="282" t="b">
        <f>ISNUMBER(tblBdays[[#This Row],[Birthday 2024]])</f>
        <v>1</v>
      </c>
      <c r="F1244" s="98" cm="1">
        <f t="array" ref="F12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44" s="98" t="b">
        <f>tblBdays[[#This Row],[3rdTuesdayInMonth]]=tblBdays[[#This Row],[Birthday 2024]]</f>
        <v>0</v>
      </c>
      <c r="H1244" s="284">
        <f>WEEKDAY(tblBdays[[#This Row],[3rdTuesdayInMonth]],2)</f>
        <v>2</v>
      </c>
      <c r="I1244" s="289">
        <f>LOOKUP(tblBdays[[#This Row],[Birthday 2024]],tblPeriods[Period])</f>
        <v>45389</v>
      </c>
      <c r="J1244" s="316" t="b">
        <f>tblBdays[[#This Row],[Birthday 2024]] &gt;= EOMONTH(tblBdays[[#This Row],[Birthday 2024]],0) - 4</f>
        <v>0</v>
      </c>
      <c r="K1244" s="317" t="b">
        <f>DAY(DATE(YEAR(tblBdays[[#This Row],[Birthday 2024]]),MONTH(tblBdays[[#This Row],[Birthday 2024]]) + 6,DAY(tblBdays[[#This Row],[Birthday 2024]]))) = DAY(tblBdays[[#This Row],[Birthday 2024]])</f>
        <v>1</v>
      </c>
    </row>
    <row r="1245" spans="2:11" ht="23.25" customHeight="1">
      <c r="B1245" s="61" t="s">
        <v>1263</v>
      </c>
      <c r="C1245" s="98">
        <v>37817</v>
      </c>
      <c r="D1245" s="98">
        <f>EDATE(tblBdays[[#This Row],[Birthday]],12 * (2024 - YEAR(tblBdays[[#This Row],[Birthday]])))</f>
        <v>45488</v>
      </c>
      <c r="E1245" s="282" t="b">
        <f>ISNUMBER(tblBdays[[#This Row],[Birthday 2024]])</f>
        <v>1</v>
      </c>
      <c r="F1245" s="98" cm="1">
        <f t="array" ref="F12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45" s="98" t="b">
        <f>tblBdays[[#This Row],[3rdTuesdayInMonth]]=tblBdays[[#This Row],[Birthday 2024]]</f>
        <v>0</v>
      </c>
      <c r="H1245" s="284">
        <f>WEEKDAY(tblBdays[[#This Row],[3rdTuesdayInMonth]],2)</f>
        <v>2</v>
      </c>
      <c r="I1245" s="289">
        <f>LOOKUP(tblBdays[[#This Row],[Birthday 2024]],tblPeriods[Period])</f>
        <v>45487</v>
      </c>
      <c r="J1245" s="316" t="b">
        <f>tblBdays[[#This Row],[Birthday 2024]] &gt;= EOMONTH(tblBdays[[#This Row],[Birthday 2024]],0) - 4</f>
        <v>0</v>
      </c>
      <c r="K1245" s="317" t="b">
        <f>DAY(DATE(YEAR(tblBdays[[#This Row],[Birthday 2024]]),MONTH(tblBdays[[#This Row],[Birthday 2024]]) + 6,DAY(tblBdays[[#This Row],[Birthday 2024]]))) = DAY(tblBdays[[#This Row],[Birthday 2024]])</f>
        <v>1</v>
      </c>
    </row>
    <row r="1246" spans="2:11" ht="23.25" customHeight="1">
      <c r="B1246" s="61" t="s">
        <v>1264</v>
      </c>
      <c r="C1246" s="98">
        <v>37822</v>
      </c>
      <c r="D1246" s="98">
        <f>EDATE(tblBdays[[#This Row],[Birthday]],12 * (2024 - YEAR(tblBdays[[#This Row],[Birthday]])))</f>
        <v>45493</v>
      </c>
      <c r="E1246" s="282" t="b">
        <f>ISNUMBER(tblBdays[[#This Row],[Birthday 2024]])</f>
        <v>1</v>
      </c>
      <c r="F1246" s="98" cm="1">
        <f t="array" ref="F12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46" s="98" t="b">
        <f>tblBdays[[#This Row],[3rdTuesdayInMonth]]=tblBdays[[#This Row],[Birthday 2024]]</f>
        <v>0</v>
      </c>
      <c r="H1246" s="284">
        <f>WEEKDAY(tblBdays[[#This Row],[3rdTuesdayInMonth]],2)</f>
        <v>2</v>
      </c>
      <c r="I1246" s="289">
        <f>LOOKUP(tblBdays[[#This Row],[Birthday 2024]],tblPeriods[Period])</f>
        <v>45487</v>
      </c>
      <c r="J1246" s="316" t="b">
        <f>tblBdays[[#This Row],[Birthday 2024]] &gt;= EOMONTH(tblBdays[[#This Row],[Birthday 2024]],0) - 4</f>
        <v>0</v>
      </c>
      <c r="K1246" s="317" t="b">
        <f>DAY(DATE(YEAR(tblBdays[[#This Row],[Birthday 2024]]),MONTH(tblBdays[[#This Row],[Birthday 2024]]) + 6,DAY(tblBdays[[#This Row],[Birthday 2024]]))) = DAY(tblBdays[[#This Row],[Birthday 2024]])</f>
        <v>1</v>
      </c>
    </row>
    <row r="1247" spans="2:11" ht="23.25" customHeight="1">
      <c r="B1247" s="61" t="s">
        <v>1265</v>
      </c>
      <c r="C1247" s="98">
        <v>38285</v>
      </c>
      <c r="D1247" s="98">
        <f>EDATE(tblBdays[[#This Row],[Birthday]],12 * (2024 - YEAR(tblBdays[[#This Row],[Birthday]])))</f>
        <v>45590</v>
      </c>
      <c r="E1247" s="282" t="b">
        <f>ISNUMBER(tblBdays[[#This Row],[Birthday 2024]])</f>
        <v>1</v>
      </c>
      <c r="F1247" s="98" cm="1">
        <f t="array" ref="F12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47" s="98" t="b">
        <f>tblBdays[[#This Row],[3rdTuesdayInMonth]]=tblBdays[[#This Row],[Birthday 2024]]</f>
        <v>0</v>
      </c>
      <c r="H1247" s="284">
        <f>WEEKDAY(tblBdays[[#This Row],[3rdTuesdayInMonth]],2)</f>
        <v>2</v>
      </c>
      <c r="I1247" s="289">
        <f>LOOKUP(tblBdays[[#This Row],[Birthday 2024]],tblPeriods[Period])</f>
        <v>45585</v>
      </c>
      <c r="J1247" s="316" t="b">
        <f>tblBdays[[#This Row],[Birthday 2024]] &gt;= EOMONTH(tblBdays[[#This Row],[Birthday 2024]],0) - 4</f>
        <v>0</v>
      </c>
      <c r="K1247" s="317" t="b">
        <f>DAY(DATE(YEAR(tblBdays[[#This Row],[Birthday 2024]]),MONTH(tblBdays[[#This Row],[Birthday 2024]]) + 6,DAY(tblBdays[[#This Row],[Birthday 2024]]))) = DAY(tblBdays[[#This Row],[Birthday 2024]])</f>
        <v>1</v>
      </c>
    </row>
    <row r="1248" spans="2:11" ht="23.25" customHeight="1">
      <c r="B1248" s="61" t="s">
        <v>1266</v>
      </c>
      <c r="C1248" s="98">
        <v>37073</v>
      </c>
      <c r="D1248" s="98">
        <f>EDATE(tblBdays[[#This Row],[Birthday]],12 * (2024 - YEAR(tblBdays[[#This Row],[Birthday]])))</f>
        <v>45474</v>
      </c>
      <c r="E1248" s="282" t="b">
        <f>ISNUMBER(tblBdays[[#This Row],[Birthday 2024]])</f>
        <v>1</v>
      </c>
      <c r="F1248" s="98" cm="1">
        <f t="array" ref="F12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48" s="98" t="b">
        <f>tblBdays[[#This Row],[3rdTuesdayInMonth]]=tblBdays[[#This Row],[Birthday 2024]]</f>
        <v>0</v>
      </c>
      <c r="H1248" s="284">
        <f>WEEKDAY(tblBdays[[#This Row],[3rdTuesdayInMonth]],2)</f>
        <v>2</v>
      </c>
      <c r="I1248" s="289">
        <f>LOOKUP(tblBdays[[#This Row],[Birthday 2024]],tblPeriods[Period])</f>
        <v>45473</v>
      </c>
      <c r="J1248" s="316" t="b">
        <f>tblBdays[[#This Row],[Birthday 2024]] &gt;= EOMONTH(tblBdays[[#This Row],[Birthday 2024]],0) - 4</f>
        <v>0</v>
      </c>
      <c r="K1248" s="317" t="b">
        <f>DAY(DATE(YEAR(tblBdays[[#This Row],[Birthday 2024]]),MONTH(tblBdays[[#This Row],[Birthday 2024]]) + 6,DAY(tblBdays[[#This Row],[Birthday 2024]]))) = DAY(tblBdays[[#This Row],[Birthday 2024]])</f>
        <v>1</v>
      </c>
    </row>
    <row r="1249" spans="2:11" ht="23.25" customHeight="1">
      <c r="B1249" s="61" t="s">
        <v>1267</v>
      </c>
      <c r="C1249" s="98">
        <v>37773</v>
      </c>
      <c r="D1249" s="98">
        <f>EDATE(tblBdays[[#This Row],[Birthday]],12 * (2024 - YEAR(tblBdays[[#This Row],[Birthday]])))</f>
        <v>45444</v>
      </c>
      <c r="E1249" s="282" t="b">
        <f>ISNUMBER(tblBdays[[#This Row],[Birthday 2024]])</f>
        <v>1</v>
      </c>
      <c r="F1249" s="98" cm="1">
        <f t="array" ref="F12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49" s="98" t="b">
        <f>tblBdays[[#This Row],[3rdTuesdayInMonth]]=tblBdays[[#This Row],[Birthday 2024]]</f>
        <v>0</v>
      </c>
      <c r="H1249" s="284">
        <f>WEEKDAY(tblBdays[[#This Row],[3rdTuesdayInMonth]],2)</f>
        <v>2</v>
      </c>
      <c r="I1249" s="289">
        <f>LOOKUP(tblBdays[[#This Row],[Birthday 2024]],tblPeriods[Period])</f>
        <v>45438</v>
      </c>
      <c r="J1249" s="316" t="b">
        <f>tblBdays[[#This Row],[Birthday 2024]] &gt;= EOMONTH(tblBdays[[#This Row],[Birthday 2024]],0) - 4</f>
        <v>0</v>
      </c>
      <c r="K1249" s="317" t="b">
        <f>DAY(DATE(YEAR(tblBdays[[#This Row],[Birthday 2024]]),MONTH(tblBdays[[#This Row],[Birthday 2024]]) + 6,DAY(tblBdays[[#This Row],[Birthday 2024]]))) = DAY(tblBdays[[#This Row],[Birthday 2024]])</f>
        <v>1</v>
      </c>
    </row>
    <row r="1250" spans="2:11" ht="23.25" customHeight="1">
      <c r="B1250" s="61" t="s">
        <v>1268</v>
      </c>
      <c r="C1250" s="98">
        <v>37356</v>
      </c>
      <c r="D1250" s="98">
        <f>EDATE(tblBdays[[#This Row],[Birthday]],12 * (2024 - YEAR(tblBdays[[#This Row],[Birthday]])))</f>
        <v>45392</v>
      </c>
      <c r="E1250" s="282" t="b">
        <f>ISNUMBER(tblBdays[[#This Row],[Birthday 2024]])</f>
        <v>1</v>
      </c>
      <c r="F1250" s="98" cm="1">
        <f t="array" ref="F12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50" s="98" t="b">
        <f>tblBdays[[#This Row],[3rdTuesdayInMonth]]=tblBdays[[#This Row],[Birthday 2024]]</f>
        <v>0</v>
      </c>
      <c r="H1250" s="284">
        <f>WEEKDAY(tblBdays[[#This Row],[3rdTuesdayInMonth]],2)</f>
        <v>2</v>
      </c>
      <c r="I1250" s="289">
        <f>LOOKUP(tblBdays[[#This Row],[Birthday 2024]],tblPeriods[Period])</f>
        <v>45389</v>
      </c>
      <c r="J1250" s="316" t="b">
        <f>tblBdays[[#This Row],[Birthday 2024]] &gt;= EOMONTH(tblBdays[[#This Row],[Birthday 2024]],0) - 4</f>
        <v>0</v>
      </c>
      <c r="K1250" s="317" t="b">
        <f>DAY(DATE(YEAR(tblBdays[[#This Row],[Birthday 2024]]),MONTH(tblBdays[[#This Row],[Birthday 2024]]) + 6,DAY(tblBdays[[#This Row],[Birthday 2024]]))) = DAY(tblBdays[[#This Row],[Birthday 2024]])</f>
        <v>1</v>
      </c>
    </row>
    <row r="1251" spans="2:11" ht="23.25" customHeight="1">
      <c r="B1251" s="61" t="s">
        <v>1269</v>
      </c>
      <c r="C1251" s="98">
        <v>38056</v>
      </c>
      <c r="D1251" s="98">
        <f>EDATE(tblBdays[[#This Row],[Birthday]],12 * (2024 - YEAR(tblBdays[[#This Row],[Birthday]])))</f>
        <v>45361</v>
      </c>
      <c r="E1251" s="282" t="b">
        <f>ISNUMBER(tblBdays[[#This Row],[Birthday 2024]])</f>
        <v>1</v>
      </c>
      <c r="F1251" s="98" cm="1">
        <f t="array" ref="F12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251" s="98" t="b">
        <f>tblBdays[[#This Row],[3rdTuesdayInMonth]]=tblBdays[[#This Row],[Birthday 2024]]</f>
        <v>0</v>
      </c>
      <c r="H1251" s="284">
        <f>WEEKDAY(tblBdays[[#This Row],[3rdTuesdayInMonth]],2)</f>
        <v>2</v>
      </c>
      <c r="I1251" s="289">
        <f>LOOKUP(tblBdays[[#This Row],[Birthday 2024]],tblPeriods[Period])</f>
        <v>45361</v>
      </c>
      <c r="J1251" s="316" t="b">
        <f>tblBdays[[#This Row],[Birthday 2024]] &gt;= EOMONTH(tblBdays[[#This Row],[Birthday 2024]],0) - 4</f>
        <v>0</v>
      </c>
      <c r="K1251" s="317" t="b">
        <f>DAY(DATE(YEAR(tblBdays[[#This Row],[Birthday 2024]]),MONTH(tblBdays[[#This Row],[Birthday 2024]]) + 6,DAY(tblBdays[[#This Row],[Birthday 2024]]))) = DAY(tblBdays[[#This Row],[Birthday 2024]])</f>
        <v>1</v>
      </c>
    </row>
    <row r="1252" spans="2:11" ht="23.25" customHeight="1">
      <c r="B1252" s="61" t="s">
        <v>1270</v>
      </c>
      <c r="C1252" s="98">
        <v>38150</v>
      </c>
      <c r="D1252" s="98">
        <f>EDATE(tblBdays[[#This Row],[Birthday]],12 * (2024 - YEAR(tblBdays[[#This Row],[Birthday]])))</f>
        <v>45455</v>
      </c>
      <c r="E1252" s="282" t="b">
        <f>ISNUMBER(tblBdays[[#This Row],[Birthday 2024]])</f>
        <v>1</v>
      </c>
      <c r="F1252" s="98" cm="1">
        <f t="array" ref="F12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52" s="98" t="b">
        <f>tblBdays[[#This Row],[3rdTuesdayInMonth]]=tblBdays[[#This Row],[Birthday 2024]]</f>
        <v>0</v>
      </c>
      <c r="H1252" s="284">
        <f>WEEKDAY(tblBdays[[#This Row],[3rdTuesdayInMonth]],2)</f>
        <v>2</v>
      </c>
      <c r="I1252" s="289">
        <f>LOOKUP(tblBdays[[#This Row],[Birthday 2024]],tblPeriods[Period])</f>
        <v>45452</v>
      </c>
      <c r="J1252" s="316" t="b">
        <f>tblBdays[[#This Row],[Birthday 2024]] &gt;= EOMONTH(tblBdays[[#This Row],[Birthday 2024]],0) - 4</f>
        <v>0</v>
      </c>
      <c r="K1252" s="317" t="b">
        <f>DAY(DATE(YEAR(tblBdays[[#This Row],[Birthday 2024]]),MONTH(tblBdays[[#This Row],[Birthday 2024]]) + 6,DAY(tblBdays[[#This Row],[Birthday 2024]]))) = DAY(tblBdays[[#This Row],[Birthday 2024]])</f>
        <v>1</v>
      </c>
    </row>
    <row r="1253" spans="2:11" ht="23.25" customHeight="1">
      <c r="B1253" s="61" t="s">
        <v>1271</v>
      </c>
      <c r="C1253" s="98">
        <v>37659</v>
      </c>
      <c r="D1253" s="98">
        <f>EDATE(tblBdays[[#This Row],[Birthday]],12 * (2024 - YEAR(tblBdays[[#This Row],[Birthday]])))</f>
        <v>45329</v>
      </c>
      <c r="E1253" s="282" t="b">
        <f>ISNUMBER(tblBdays[[#This Row],[Birthday 2024]])</f>
        <v>1</v>
      </c>
      <c r="F1253" s="98" cm="1">
        <f t="array" ref="F12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53" s="98" t="b">
        <f>tblBdays[[#This Row],[3rdTuesdayInMonth]]=tblBdays[[#This Row],[Birthday 2024]]</f>
        <v>0</v>
      </c>
      <c r="H1253" s="284">
        <f>WEEKDAY(tblBdays[[#This Row],[3rdTuesdayInMonth]],2)</f>
        <v>2</v>
      </c>
      <c r="I1253" s="289">
        <f>LOOKUP(tblBdays[[#This Row],[Birthday 2024]],tblPeriods[Period])</f>
        <v>45326</v>
      </c>
      <c r="J1253" s="316" t="b">
        <f>tblBdays[[#This Row],[Birthday 2024]] &gt;= EOMONTH(tblBdays[[#This Row],[Birthday 2024]],0) - 4</f>
        <v>0</v>
      </c>
      <c r="K1253" s="317" t="b">
        <f>DAY(DATE(YEAR(tblBdays[[#This Row],[Birthday 2024]]),MONTH(tblBdays[[#This Row],[Birthday 2024]]) + 6,DAY(tblBdays[[#This Row],[Birthday 2024]]))) = DAY(tblBdays[[#This Row],[Birthday 2024]])</f>
        <v>1</v>
      </c>
    </row>
    <row r="1254" spans="2:11" ht="23.25" customHeight="1">
      <c r="B1254" s="61" t="s">
        <v>1272</v>
      </c>
      <c r="C1254" s="98">
        <v>37677</v>
      </c>
      <c r="D1254" s="98">
        <f>EDATE(tblBdays[[#This Row],[Birthday]],12 * (2024 - YEAR(tblBdays[[#This Row],[Birthday]])))</f>
        <v>45347</v>
      </c>
      <c r="E1254" s="282" t="b">
        <f>ISNUMBER(tblBdays[[#This Row],[Birthday 2024]])</f>
        <v>1</v>
      </c>
      <c r="F1254" s="98" cm="1">
        <f t="array" ref="F12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54" s="98" t="b">
        <f>tblBdays[[#This Row],[3rdTuesdayInMonth]]=tblBdays[[#This Row],[Birthday 2024]]</f>
        <v>0</v>
      </c>
      <c r="H1254" s="284">
        <f>WEEKDAY(tblBdays[[#This Row],[3rdTuesdayInMonth]],2)</f>
        <v>2</v>
      </c>
      <c r="I1254" s="289">
        <f>LOOKUP(tblBdays[[#This Row],[Birthday 2024]],tblPeriods[Period])</f>
        <v>45347</v>
      </c>
      <c r="J1254" s="316" t="b">
        <f>tblBdays[[#This Row],[Birthday 2024]] &gt;= EOMONTH(tblBdays[[#This Row],[Birthday 2024]],0) - 4</f>
        <v>1</v>
      </c>
      <c r="K1254" s="317" t="b">
        <f>DAY(DATE(YEAR(tblBdays[[#This Row],[Birthday 2024]]),MONTH(tblBdays[[#This Row],[Birthday 2024]]) + 6,DAY(tblBdays[[#This Row],[Birthday 2024]]))) = DAY(tblBdays[[#This Row],[Birthday 2024]])</f>
        <v>1</v>
      </c>
    </row>
    <row r="1255" spans="2:11" ht="23.25" customHeight="1">
      <c r="B1255" s="61" t="s">
        <v>1273</v>
      </c>
      <c r="C1255" s="98">
        <v>38206</v>
      </c>
      <c r="D1255" s="98">
        <f>EDATE(tblBdays[[#This Row],[Birthday]],12 * (2024 - YEAR(tblBdays[[#This Row],[Birthday]])))</f>
        <v>45511</v>
      </c>
      <c r="E1255" s="282" t="b">
        <f>ISNUMBER(tblBdays[[#This Row],[Birthday 2024]])</f>
        <v>1</v>
      </c>
      <c r="F1255" s="98" cm="1">
        <f t="array" ref="F12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55" s="98" t="b">
        <f>tblBdays[[#This Row],[3rdTuesdayInMonth]]=tblBdays[[#This Row],[Birthday 2024]]</f>
        <v>0</v>
      </c>
      <c r="H1255" s="284">
        <f>WEEKDAY(tblBdays[[#This Row],[3rdTuesdayInMonth]],2)</f>
        <v>2</v>
      </c>
      <c r="I1255" s="289">
        <f>LOOKUP(tblBdays[[#This Row],[Birthday 2024]],tblPeriods[Period])</f>
        <v>45508</v>
      </c>
      <c r="J1255" s="316" t="b">
        <f>tblBdays[[#This Row],[Birthday 2024]] &gt;= EOMONTH(tblBdays[[#This Row],[Birthday 2024]],0) - 4</f>
        <v>0</v>
      </c>
      <c r="K1255" s="317" t="b">
        <f>DAY(DATE(YEAR(tblBdays[[#This Row],[Birthday 2024]]),MONTH(tblBdays[[#This Row],[Birthday 2024]]) + 6,DAY(tblBdays[[#This Row],[Birthday 2024]]))) = DAY(tblBdays[[#This Row],[Birthday 2024]])</f>
        <v>1</v>
      </c>
    </row>
    <row r="1256" spans="2:11" ht="23.25" customHeight="1">
      <c r="B1256" s="61" t="s">
        <v>1274</v>
      </c>
      <c r="C1256" s="98">
        <v>37052</v>
      </c>
      <c r="D1256" s="98">
        <f>EDATE(tblBdays[[#This Row],[Birthday]],12 * (2024 - YEAR(tblBdays[[#This Row],[Birthday]])))</f>
        <v>45453</v>
      </c>
      <c r="E1256" s="282" t="b">
        <f>ISNUMBER(tblBdays[[#This Row],[Birthday 2024]])</f>
        <v>1</v>
      </c>
      <c r="F1256" s="98" cm="1">
        <f t="array" ref="F12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56" s="98" t="b">
        <f>tblBdays[[#This Row],[3rdTuesdayInMonth]]=tblBdays[[#This Row],[Birthday 2024]]</f>
        <v>0</v>
      </c>
      <c r="H1256" s="284">
        <f>WEEKDAY(tblBdays[[#This Row],[3rdTuesdayInMonth]],2)</f>
        <v>2</v>
      </c>
      <c r="I1256" s="289">
        <f>LOOKUP(tblBdays[[#This Row],[Birthday 2024]],tblPeriods[Period])</f>
        <v>45452</v>
      </c>
      <c r="J1256" s="316" t="b">
        <f>tblBdays[[#This Row],[Birthday 2024]] &gt;= EOMONTH(tblBdays[[#This Row],[Birthday 2024]],0) - 4</f>
        <v>0</v>
      </c>
      <c r="K1256" s="317" t="b">
        <f>DAY(DATE(YEAR(tblBdays[[#This Row],[Birthday 2024]]),MONTH(tblBdays[[#This Row],[Birthday 2024]]) + 6,DAY(tblBdays[[#This Row],[Birthday 2024]]))) = DAY(tblBdays[[#This Row],[Birthday 2024]])</f>
        <v>1</v>
      </c>
    </row>
    <row r="1257" spans="2:11" ht="23.25" customHeight="1">
      <c r="B1257" s="61" t="s">
        <v>1275</v>
      </c>
      <c r="C1257" s="98">
        <v>37850</v>
      </c>
      <c r="D1257" s="98">
        <f>EDATE(tblBdays[[#This Row],[Birthday]],12 * (2024 - YEAR(tblBdays[[#This Row],[Birthday]])))</f>
        <v>45521</v>
      </c>
      <c r="E1257" s="282" t="b">
        <f>ISNUMBER(tblBdays[[#This Row],[Birthday 2024]])</f>
        <v>1</v>
      </c>
      <c r="F1257" s="98" cm="1">
        <f t="array" ref="F12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57" s="98" t="b">
        <f>tblBdays[[#This Row],[3rdTuesdayInMonth]]=tblBdays[[#This Row],[Birthday 2024]]</f>
        <v>0</v>
      </c>
      <c r="H1257" s="284">
        <f>WEEKDAY(tblBdays[[#This Row],[3rdTuesdayInMonth]],2)</f>
        <v>2</v>
      </c>
      <c r="I1257" s="289">
        <f>LOOKUP(tblBdays[[#This Row],[Birthday 2024]],tblPeriods[Period])</f>
        <v>45515</v>
      </c>
      <c r="J1257" s="316" t="b">
        <f>tblBdays[[#This Row],[Birthday 2024]] &gt;= EOMONTH(tblBdays[[#This Row],[Birthday 2024]],0) - 4</f>
        <v>0</v>
      </c>
      <c r="K1257" s="317" t="b">
        <f>DAY(DATE(YEAR(tblBdays[[#This Row],[Birthday 2024]]),MONTH(tblBdays[[#This Row],[Birthday 2024]]) + 6,DAY(tblBdays[[#This Row],[Birthday 2024]]))) = DAY(tblBdays[[#This Row],[Birthday 2024]])</f>
        <v>1</v>
      </c>
    </row>
    <row r="1258" spans="2:11" ht="23.25" customHeight="1">
      <c r="B1258" s="61" t="s">
        <v>1276</v>
      </c>
      <c r="C1258" s="98">
        <v>37620</v>
      </c>
      <c r="D1258" s="98">
        <f>EDATE(tblBdays[[#This Row],[Birthday]],12 * (2024 - YEAR(tblBdays[[#This Row],[Birthday]])))</f>
        <v>45656</v>
      </c>
      <c r="E1258" s="282" t="b">
        <f>ISNUMBER(tblBdays[[#This Row],[Birthday 2024]])</f>
        <v>1</v>
      </c>
      <c r="F1258" s="98" cm="1">
        <f t="array" ref="F12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258" s="98" t="b">
        <f>tblBdays[[#This Row],[3rdTuesdayInMonth]]=tblBdays[[#This Row],[Birthday 2024]]</f>
        <v>0</v>
      </c>
      <c r="H1258" s="284">
        <f>WEEKDAY(tblBdays[[#This Row],[3rdTuesdayInMonth]],2)</f>
        <v>2</v>
      </c>
      <c r="I1258" s="289">
        <f>LOOKUP(tblBdays[[#This Row],[Birthday 2024]],tblPeriods[Period])</f>
        <v>45655</v>
      </c>
      <c r="J1258" s="316" t="b">
        <f>tblBdays[[#This Row],[Birthday 2024]] &gt;= EOMONTH(tblBdays[[#This Row],[Birthday 2024]],0) - 4</f>
        <v>1</v>
      </c>
      <c r="K1258" s="317" t="b">
        <f>DAY(DATE(YEAR(tblBdays[[#This Row],[Birthday 2024]]),MONTH(tblBdays[[#This Row],[Birthday 2024]]) + 6,DAY(tblBdays[[#This Row],[Birthday 2024]]))) = DAY(tblBdays[[#This Row],[Birthday 2024]])</f>
        <v>1</v>
      </c>
    </row>
    <row r="1259" spans="2:11" ht="23.25" customHeight="1">
      <c r="B1259" s="61" t="s">
        <v>1277</v>
      </c>
      <c r="C1259" s="98">
        <v>37534</v>
      </c>
      <c r="D1259" s="98">
        <f>EDATE(tblBdays[[#This Row],[Birthday]],12 * (2024 - YEAR(tblBdays[[#This Row],[Birthday]])))</f>
        <v>45570</v>
      </c>
      <c r="E1259" s="282" t="b">
        <f>ISNUMBER(tblBdays[[#This Row],[Birthday 2024]])</f>
        <v>1</v>
      </c>
      <c r="F1259" s="98" cm="1">
        <f t="array" ref="F12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59" s="98" t="b">
        <f>tblBdays[[#This Row],[3rdTuesdayInMonth]]=tblBdays[[#This Row],[Birthday 2024]]</f>
        <v>0</v>
      </c>
      <c r="H1259" s="284">
        <f>WEEKDAY(tblBdays[[#This Row],[3rdTuesdayInMonth]],2)</f>
        <v>2</v>
      </c>
      <c r="I1259" s="289">
        <f>LOOKUP(tblBdays[[#This Row],[Birthday 2024]],tblPeriods[Period])</f>
        <v>45564</v>
      </c>
      <c r="J1259" s="316" t="b">
        <f>tblBdays[[#This Row],[Birthday 2024]] &gt;= EOMONTH(tblBdays[[#This Row],[Birthday 2024]],0) - 4</f>
        <v>0</v>
      </c>
      <c r="K1259" s="317" t="b">
        <f>DAY(DATE(YEAR(tblBdays[[#This Row],[Birthday 2024]]),MONTH(tblBdays[[#This Row],[Birthday 2024]]) + 6,DAY(tblBdays[[#This Row],[Birthday 2024]]))) = DAY(tblBdays[[#This Row],[Birthday 2024]])</f>
        <v>1</v>
      </c>
    </row>
    <row r="1260" spans="2:11" ht="23.25" customHeight="1">
      <c r="B1260" s="61" t="s">
        <v>1278</v>
      </c>
      <c r="C1260" s="98">
        <v>37991</v>
      </c>
      <c r="D1260" s="98">
        <f>EDATE(tblBdays[[#This Row],[Birthday]],12 * (2024 - YEAR(tblBdays[[#This Row],[Birthday]])))</f>
        <v>45296</v>
      </c>
      <c r="E1260" s="282" t="b">
        <f>ISNUMBER(tblBdays[[#This Row],[Birthday 2024]])</f>
        <v>1</v>
      </c>
      <c r="F1260" s="98" cm="1">
        <f t="array" ref="F12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60" s="98" t="b">
        <f>tblBdays[[#This Row],[3rdTuesdayInMonth]]=tblBdays[[#This Row],[Birthday 2024]]</f>
        <v>0</v>
      </c>
      <c r="H1260" s="284">
        <f>WEEKDAY(tblBdays[[#This Row],[3rdTuesdayInMonth]],2)</f>
        <v>2</v>
      </c>
      <c r="I1260" s="289" t="e">
        <f>LOOKUP(tblBdays[[#This Row],[Birthday 2024]],tblPeriods[Period])</f>
        <v>#N/A</v>
      </c>
      <c r="J1260" s="316" t="b">
        <f>tblBdays[[#This Row],[Birthday 2024]] &gt;= EOMONTH(tblBdays[[#This Row],[Birthday 2024]],0) - 4</f>
        <v>0</v>
      </c>
      <c r="K1260" s="317" t="b">
        <f>DAY(DATE(YEAR(tblBdays[[#This Row],[Birthday 2024]]),MONTH(tblBdays[[#This Row],[Birthday 2024]]) + 6,DAY(tblBdays[[#This Row],[Birthday 2024]]))) = DAY(tblBdays[[#This Row],[Birthday 2024]])</f>
        <v>1</v>
      </c>
    </row>
    <row r="1261" spans="2:11" ht="23.25" customHeight="1">
      <c r="B1261" s="61" t="s">
        <v>1279</v>
      </c>
      <c r="C1261" s="98">
        <v>37849</v>
      </c>
      <c r="D1261" s="98">
        <f>EDATE(tblBdays[[#This Row],[Birthday]],12 * (2024 - YEAR(tblBdays[[#This Row],[Birthday]])))</f>
        <v>45520</v>
      </c>
      <c r="E1261" s="282" t="b">
        <f>ISNUMBER(tblBdays[[#This Row],[Birthday 2024]])</f>
        <v>1</v>
      </c>
      <c r="F1261" s="98" cm="1">
        <f t="array" ref="F12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61" s="98" t="b">
        <f>tblBdays[[#This Row],[3rdTuesdayInMonth]]=tblBdays[[#This Row],[Birthday 2024]]</f>
        <v>0</v>
      </c>
      <c r="H1261" s="284">
        <f>WEEKDAY(tblBdays[[#This Row],[3rdTuesdayInMonth]],2)</f>
        <v>2</v>
      </c>
      <c r="I1261" s="289">
        <f>LOOKUP(tblBdays[[#This Row],[Birthday 2024]],tblPeriods[Period])</f>
        <v>45515</v>
      </c>
      <c r="J1261" s="316" t="b">
        <f>tblBdays[[#This Row],[Birthday 2024]] &gt;= EOMONTH(tblBdays[[#This Row],[Birthday 2024]],0) - 4</f>
        <v>0</v>
      </c>
      <c r="K1261" s="317" t="b">
        <f>DAY(DATE(YEAR(tblBdays[[#This Row],[Birthday 2024]]),MONTH(tblBdays[[#This Row],[Birthday 2024]]) + 6,DAY(tblBdays[[#This Row],[Birthday 2024]]))) = DAY(tblBdays[[#This Row],[Birthday 2024]])</f>
        <v>1</v>
      </c>
    </row>
    <row r="1262" spans="2:11" ht="23.25" customHeight="1">
      <c r="B1262" s="61" t="s">
        <v>1280</v>
      </c>
      <c r="C1262" s="98">
        <v>37486</v>
      </c>
      <c r="D1262" s="98">
        <f>EDATE(tblBdays[[#This Row],[Birthday]],12 * (2024 - YEAR(tblBdays[[#This Row],[Birthday]])))</f>
        <v>45522</v>
      </c>
      <c r="E1262" s="282" t="b">
        <f>ISNUMBER(tblBdays[[#This Row],[Birthday 2024]])</f>
        <v>1</v>
      </c>
      <c r="F1262" s="98" cm="1">
        <f t="array" ref="F12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62" s="98" t="b">
        <f>tblBdays[[#This Row],[3rdTuesdayInMonth]]=tblBdays[[#This Row],[Birthday 2024]]</f>
        <v>0</v>
      </c>
      <c r="H1262" s="284">
        <f>WEEKDAY(tblBdays[[#This Row],[3rdTuesdayInMonth]],2)</f>
        <v>2</v>
      </c>
      <c r="I1262" s="289">
        <f>LOOKUP(tblBdays[[#This Row],[Birthday 2024]],tblPeriods[Period])</f>
        <v>45522</v>
      </c>
      <c r="J1262" s="316" t="b">
        <f>tblBdays[[#This Row],[Birthday 2024]] &gt;= EOMONTH(tblBdays[[#This Row],[Birthday 2024]],0) - 4</f>
        <v>0</v>
      </c>
      <c r="K1262" s="317" t="b">
        <f>DAY(DATE(YEAR(tblBdays[[#This Row],[Birthday 2024]]),MONTH(tblBdays[[#This Row],[Birthday 2024]]) + 6,DAY(tblBdays[[#This Row],[Birthday 2024]]))) = DAY(tblBdays[[#This Row],[Birthday 2024]])</f>
        <v>1</v>
      </c>
    </row>
    <row r="1263" spans="2:11" ht="23.25" customHeight="1">
      <c r="B1263" s="61" t="s">
        <v>1281</v>
      </c>
      <c r="C1263" s="98">
        <v>37420</v>
      </c>
      <c r="D1263" s="98">
        <f>EDATE(tblBdays[[#This Row],[Birthday]],12 * (2024 - YEAR(tblBdays[[#This Row],[Birthday]])))</f>
        <v>45456</v>
      </c>
      <c r="E1263" s="282" t="b">
        <f>ISNUMBER(tblBdays[[#This Row],[Birthday 2024]])</f>
        <v>1</v>
      </c>
      <c r="F1263" s="98" cm="1">
        <f t="array" ref="F12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63" s="98" t="b">
        <f>tblBdays[[#This Row],[3rdTuesdayInMonth]]=tblBdays[[#This Row],[Birthday 2024]]</f>
        <v>0</v>
      </c>
      <c r="H1263" s="284">
        <f>WEEKDAY(tblBdays[[#This Row],[3rdTuesdayInMonth]],2)</f>
        <v>2</v>
      </c>
      <c r="I1263" s="289">
        <f>LOOKUP(tblBdays[[#This Row],[Birthday 2024]],tblPeriods[Period])</f>
        <v>45452</v>
      </c>
      <c r="J1263" s="316" t="b">
        <f>tblBdays[[#This Row],[Birthday 2024]] &gt;= EOMONTH(tblBdays[[#This Row],[Birthday 2024]],0) - 4</f>
        <v>0</v>
      </c>
      <c r="K1263" s="317" t="b">
        <f>DAY(DATE(YEAR(tblBdays[[#This Row],[Birthday 2024]]),MONTH(tblBdays[[#This Row],[Birthday 2024]]) + 6,DAY(tblBdays[[#This Row],[Birthday 2024]]))) = DAY(tblBdays[[#This Row],[Birthday 2024]])</f>
        <v>1</v>
      </c>
    </row>
    <row r="1264" spans="2:11" ht="23.25" customHeight="1">
      <c r="B1264" s="61" t="s">
        <v>1282</v>
      </c>
      <c r="C1264" s="98">
        <v>37096</v>
      </c>
      <c r="D1264" s="98">
        <f>EDATE(tblBdays[[#This Row],[Birthday]],12 * (2024 - YEAR(tblBdays[[#This Row],[Birthday]])))</f>
        <v>45497</v>
      </c>
      <c r="E1264" s="282" t="b">
        <f>ISNUMBER(tblBdays[[#This Row],[Birthday 2024]])</f>
        <v>1</v>
      </c>
      <c r="F1264" s="98" cm="1">
        <f t="array" ref="F12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64" s="98" t="b">
        <f>tblBdays[[#This Row],[3rdTuesdayInMonth]]=tblBdays[[#This Row],[Birthday 2024]]</f>
        <v>0</v>
      </c>
      <c r="H1264" s="284">
        <f>WEEKDAY(tblBdays[[#This Row],[3rdTuesdayInMonth]],2)</f>
        <v>2</v>
      </c>
      <c r="I1264" s="289">
        <f>LOOKUP(tblBdays[[#This Row],[Birthday 2024]],tblPeriods[Period])</f>
        <v>45494</v>
      </c>
      <c r="J1264" s="316" t="b">
        <f>tblBdays[[#This Row],[Birthday 2024]] &gt;= EOMONTH(tblBdays[[#This Row],[Birthday 2024]],0) - 4</f>
        <v>0</v>
      </c>
      <c r="K1264" s="317" t="b">
        <f>DAY(DATE(YEAR(tblBdays[[#This Row],[Birthday 2024]]),MONTH(tblBdays[[#This Row],[Birthday 2024]]) + 6,DAY(tblBdays[[#This Row],[Birthday 2024]]))) = DAY(tblBdays[[#This Row],[Birthday 2024]])</f>
        <v>1</v>
      </c>
    </row>
    <row r="1265" spans="2:11" ht="23.25" customHeight="1">
      <c r="B1265" s="61" t="s">
        <v>1283</v>
      </c>
      <c r="C1265" s="98">
        <v>37437</v>
      </c>
      <c r="D1265" s="98">
        <f>EDATE(tblBdays[[#This Row],[Birthday]],12 * (2024 - YEAR(tblBdays[[#This Row],[Birthday]])))</f>
        <v>45473</v>
      </c>
      <c r="E1265" s="282" t="b">
        <f>ISNUMBER(tblBdays[[#This Row],[Birthday 2024]])</f>
        <v>1</v>
      </c>
      <c r="F1265" s="98" cm="1">
        <f t="array" ref="F12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65" s="98" t="b">
        <f>tblBdays[[#This Row],[3rdTuesdayInMonth]]=tblBdays[[#This Row],[Birthday 2024]]</f>
        <v>0</v>
      </c>
      <c r="H1265" s="284">
        <f>WEEKDAY(tblBdays[[#This Row],[3rdTuesdayInMonth]],2)</f>
        <v>2</v>
      </c>
      <c r="I1265" s="289">
        <f>LOOKUP(tblBdays[[#This Row],[Birthday 2024]],tblPeriods[Period])</f>
        <v>45473</v>
      </c>
      <c r="J1265" s="316" t="b">
        <f>tblBdays[[#This Row],[Birthday 2024]] &gt;= EOMONTH(tblBdays[[#This Row],[Birthday 2024]],0) - 4</f>
        <v>1</v>
      </c>
      <c r="K1265" s="317" t="b">
        <f>DAY(DATE(YEAR(tblBdays[[#This Row],[Birthday 2024]]),MONTH(tblBdays[[#This Row],[Birthday 2024]]) + 6,DAY(tblBdays[[#This Row],[Birthday 2024]]))) = DAY(tblBdays[[#This Row],[Birthday 2024]])</f>
        <v>1</v>
      </c>
    </row>
    <row r="1266" spans="2:11" ht="23.25" customHeight="1">
      <c r="B1266" s="61" t="s">
        <v>1284</v>
      </c>
      <c r="C1266" s="98">
        <v>37711</v>
      </c>
      <c r="D1266" s="98">
        <f>EDATE(tblBdays[[#This Row],[Birthday]],12 * (2024 - YEAR(tblBdays[[#This Row],[Birthday]])))</f>
        <v>45382</v>
      </c>
      <c r="E1266" s="282" t="b">
        <f>ISNUMBER(tblBdays[[#This Row],[Birthday 2024]])</f>
        <v>1</v>
      </c>
      <c r="F1266" s="98" cm="1">
        <f t="array" ref="F12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266" s="98" t="b">
        <f>tblBdays[[#This Row],[3rdTuesdayInMonth]]=tblBdays[[#This Row],[Birthday 2024]]</f>
        <v>0</v>
      </c>
      <c r="H1266" s="284">
        <f>WEEKDAY(tblBdays[[#This Row],[3rdTuesdayInMonth]],2)</f>
        <v>2</v>
      </c>
      <c r="I1266" s="289">
        <f>LOOKUP(tblBdays[[#This Row],[Birthday 2024]],tblPeriods[Period])</f>
        <v>45382</v>
      </c>
      <c r="J1266" s="316" t="b">
        <f>tblBdays[[#This Row],[Birthday 2024]] &gt;= EOMONTH(tblBdays[[#This Row],[Birthday 2024]],0) - 4</f>
        <v>1</v>
      </c>
      <c r="K1266" s="317" t="b">
        <f>DAY(DATE(YEAR(tblBdays[[#This Row],[Birthday 2024]]),MONTH(tblBdays[[#This Row],[Birthday 2024]]) + 6,DAY(tblBdays[[#This Row],[Birthday 2024]]))) = DAY(tblBdays[[#This Row],[Birthday 2024]])</f>
        <v>0</v>
      </c>
    </row>
    <row r="1267" spans="2:11" ht="23.25" customHeight="1">
      <c r="B1267" s="61" t="s">
        <v>1285</v>
      </c>
      <c r="C1267" s="98">
        <v>37288</v>
      </c>
      <c r="D1267" s="98">
        <f>EDATE(tblBdays[[#This Row],[Birthday]],12 * (2024 - YEAR(tblBdays[[#This Row],[Birthday]])))</f>
        <v>45323</v>
      </c>
      <c r="E1267" s="282" t="b">
        <f>ISNUMBER(tblBdays[[#This Row],[Birthday 2024]])</f>
        <v>1</v>
      </c>
      <c r="F1267" s="98" cm="1">
        <f t="array" ref="F12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267" s="98" t="b">
        <f>tblBdays[[#This Row],[3rdTuesdayInMonth]]=tblBdays[[#This Row],[Birthday 2024]]</f>
        <v>0</v>
      </c>
      <c r="H1267" s="284">
        <f>WEEKDAY(tblBdays[[#This Row],[3rdTuesdayInMonth]],2)</f>
        <v>2</v>
      </c>
      <c r="I1267" s="289">
        <f>LOOKUP(tblBdays[[#This Row],[Birthday 2024]],tblPeriods[Period])</f>
        <v>45319</v>
      </c>
      <c r="J1267" s="316" t="b">
        <f>tblBdays[[#This Row],[Birthday 2024]] &gt;= EOMONTH(tblBdays[[#This Row],[Birthday 2024]],0) - 4</f>
        <v>0</v>
      </c>
      <c r="K1267" s="317" t="b">
        <f>DAY(DATE(YEAR(tblBdays[[#This Row],[Birthday 2024]]),MONTH(tblBdays[[#This Row],[Birthday 2024]]) + 6,DAY(tblBdays[[#This Row],[Birthday 2024]]))) = DAY(tblBdays[[#This Row],[Birthday 2024]])</f>
        <v>1</v>
      </c>
    </row>
    <row r="1268" spans="2:11" ht="23.25" customHeight="1">
      <c r="B1268" s="61" t="s">
        <v>1286</v>
      </c>
      <c r="C1268" s="98">
        <v>36998</v>
      </c>
      <c r="D1268" s="98">
        <f>EDATE(tblBdays[[#This Row],[Birthday]],12 * (2024 - YEAR(tblBdays[[#This Row],[Birthday]])))</f>
        <v>45399</v>
      </c>
      <c r="E1268" s="282" t="b">
        <f>ISNUMBER(tblBdays[[#This Row],[Birthday 2024]])</f>
        <v>1</v>
      </c>
      <c r="F1268" s="98" cm="1">
        <f t="array" ref="F12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68" s="98" t="b">
        <f>tblBdays[[#This Row],[3rdTuesdayInMonth]]=tblBdays[[#This Row],[Birthday 2024]]</f>
        <v>0</v>
      </c>
      <c r="H1268" s="284">
        <f>WEEKDAY(tblBdays[[#This Row],[3rdTuesdayInMonth]],2)</f>
        <v>2</v>
      </c>
      <c r="I1268" s="289">
        <f>LOOKUP(tblBdays[[#This Row],[Birthday 2024]],tblPeriods[Period])</f>
        <v>45396</v>
      </c>
      <c r="J1268" s="316" t="b">
        <f>tblBdays[[#This Row],[Birthday 2024]] &gt;= EOMONTH(tblBdays[[#This Row],[Birthday 2024]],0) - 4</f>
        <v>0</v>
      </c>
      <c r="K1268" s="317" t="b">
        <f>DAY(DATE(YEAR(tblBdays[[#This Row],[Birthday 2024]]),MONTH(tblBdays[[#This Row],[Birthday 2024]]) + 6,DAY(tblBdays[[#This Row],[Birthday 2024]]))) = DAY(tblBdays[[#This Row],[Birthday 2024]])</f>
        <v>1</v>
      </c>
    </row>
    <row r="1269" spans="2:11" ht="23.25" customHeight="1">
      <c r="B1269" s="61" t="s">
        <v>1287</v>
      </c>
      <c r="C1269" s="98">
        <v>37180</v>
      </c>
      <c r="D1269" s="98">
        <f>EDATE(tblBdays[[#This Row],[Birthday]],12 * (2024 - YEAR(tblBdays[[#This Row],[Birthday]])))</f>
        <v>45581</v>
      </c>
      <c r="E1269" s="282" t="b">
        <f>ISNUMBER(tblBdays[[#This Row],[Birthday 2024]])</f>
        <v>1</v>
      </c>
      <c r="F1269" s="98" cm="1">
        <f t="array" ref="F12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69" s="98" t="b">
        <f>tblBdays[[#This Row],[3rdTuesdayInMonth]]=tblBdays[[#This Row],[Birthday 2024]]</f>
        <v>0</v>
      </c>
      <c r="H1269" s="284">
        <f>WEEKDAY(tblBdays[[#This Row],[3rdTuesdayInMonth]],2)</f>
        <v>2</v>
      </c>
      <c r="I1269" s="289">
        <f>LOOKUP(tblBdays[[#This Row],[Birthday 2024]],tblPeriods[Period])</f>
        <v>45578</v>
      </c>
      <c r="J1269" s="316" t="b">
        <f>tblBdays[[#This Row],[Birthday 2024]] &gt;= EOMONTH(tblBdays[[#This Row],[Birthday 2024]],0) - 4</f>
        <v>0</v>
      </c>
      <c r="K1269" s="317" t="b">
        <f>DAY(DATE(YEAR(tblBdays[[#This Row],[Birthday 2024]]),MONTH(tblBdays[[#This Row],[Birthday 2024]]) + 6,DAY(tblBdays[[#This Row],[Birthday 2024]]))) = DAY(tblBdays[[#This Row],[Birthday 2024]])</f>
        <v>1</v>
      </c>
    </row>
    <row r="1270" spans="2:11" ht="23.25" customHeight="1">
      <c r="B1270" s="61" t="s">
        <v>1288</v>
      </c>
      <c r="C1270" s="98">
        <v>37490</v>
      </c>
      <c r="D1270" s="98">
        <f>EDATE(tblBdays[[#This Row],[Birthday]],12 * (2024 - YEAR(tblBdays[[#This Row],[Birthday]])))</f>
        <v>45526</v>
      </c>
      <c r="E1270" s="282" t="b">
        <f>ISNUMBER(tblBdays[[#This Row],[Birthday 2024]])</f>
        <v>1</v>
      </c>
      <c r="F1270" s="98" cm="1">
        <f t="array" ref="F12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70" s="98" t="b">
        <f>tblBdays[[#This Row],[3rdTuesdayInMonth]]=tblBdays[[#This Row],[Birthday 2024]]</f>
        <v>0</v>
      </c>
      <c r="H1270" s="284">
        <f>WEEKDAY(tblBdays[[#This Row],[3rdTuesdayInMonth]],2)</f>
        <v>2</v>
      </c>
      <c r="I1270" s="289">
        <f>LOOKUP(tblBdays[[#This Row],[Birthday 2024]],tblPeriods[Period])</f>
        <v>45522</v>
      </c>
      <c r="J1270" s="316" t="b">
        <f>tblBdays[[#This Row],[Birthday 2024]] &gt;= EOMONTH(tblBdays[[#This Row],[Birthday 2024]],0) - 4</f>
        <v>0</v>
      </c>
      <c r="K1270" s="317" t="b">
        <f>DAY(DATE(YEAR(tblBdays[[#This Row],[Birthday 2024]]),MONTH(tblBdays[[#This Row],[Birthday 2024]]) + 6,DAY(tblBdays[[#This Row],[Birthday 2024]]))) = DAY(tblBdays[[#This Row],[Birthday 2024]])</f>
        <v>1</v>
      </c>
    </row>
    <row r="1271" spans="2:11" ht="23.25" customHeight="1">
      <c r="B1271" s="61" t="s">
        <v>1289</v>
      </c>
      <c r="C1271" s="98">
        <v>36963</v>
      </c>
      <c r="D1271" s="98">
        <f>EDATE(tblBdays[[#This Row],[Birthday]],12 * (2024 - YEAR(tblBdays[[#This Row],[Birthday]])))</f>
        <v>45364</v>
      </c>
      <c r="E1271" s="282" t="b">
        <f>ISNUMBER(tblBdays[[#This Row],[Birthday 2024]])</f>
        <v>1</v>
      </c>
      <c r="F1271" s="98" cm="1">
        <f t="array" ref="F12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271" s="98" t="b">
        <f>tblBdays[[#This Row],[3rdTuesdayInMonth]]=tblBdays[[#This Row],[Birthday 2024]]</f>
        <v>0</v>
      </c>
      <c r="H1271" s="284">
        <f>WEEKDAY(tblBdays[[#This Row],[3rdTuesdayInMonth]],2)</f>
        <v>2</v>
      </c>
      <c r="I1271" s="289">
        <f>LOOKUP(tblBdays[[#This Row],[Birthday 2024]],tblPeriods[Period])</f>
        <v>45361</v>
      </c>
      <c r="J1271" s="316" t="b">
        <f>tblBdays[[#This Row],[Birthday 2024]] &gt;= EOMONTH(tblBdays[[#This Row],[Birthday 2024]],0) - 4</f>
        <v>0</v>
      </c>
      <c r="K1271" s="317" t="b">
        <f>DAY(DATE(YEAR(tblBdays[[#This Row],[Birthday 2024]]),MONTH(tblBdays[[#This Row],[Birthday 2024]]) + 6,DAY(tblBdays[[#This Row],[Birthday 2024]]))) = DAY(tblBdays[[#This Row],[Birthday 2024]])</f>
        <v>1</v>
      </c>
    </row>
    <row r="1272" spans="2:11" ht="23.25" customHeight="1">
      <c r="B1272" s="61" t="s">
        <v>1290</v>
      </c>
      <c r="C1272" s="98">
        <v>37573</v>
      </c>
      <c r="D1272" s="98">
        <f>EDATE(tblBdays[[#This Row],[Birthday]],12 * (2024 - YEAR(tblBdays[[#This Row],[Birthday]])))</f>
        <v>45609</v>
      </c>
      <c r="E1272" s="282" t="b">
        <f>ISNUMBER(tblBdays[[#This Row],[Birthday 2024]])</f>
        <v>1</v>
      </c>
      <c r="F1272" s="98" cm="1">
        <f t="array" ref="F12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72" s="98" t="b">
        <f>tblBdays[[#This Row],[3rdTuesdayInMonth]]=tblBdays[[#This Row],[Birthday 2024]]</f>
        <v>0</v>
      </c>
      <c r="H1272" s="284">
        <f>WEEKDAY(tblBdays[[#This Row],[3rdTuesdayInMonth]],2)</f>
        <v>2</v>
      </c>
      <c r="I1272" s="289">
        <f>LOOKUP(tblBdays[[#This Row],[Birthday 2024]],tblPeriods[Period])</f>
        <v>45606</v>
      </c>
      <c r="J1272" s="316" t="b">
        <f>tblBdays[[#This Row],[Birthday 2024]] &gt;= EOMONTH(tblBdays[[#This Row],[Birthday 2024]],0) - 4</f>
        <v>0</v>
      </c>
      <c r="K1272" s="317" t="b">
        <f>DAY(DATE(YEAR(tblBdays[[#This Row],[Birthday 2024]]),MONTH(tblBdays[[#This Row],[Birthday 2024]]) + 6,DAY(tblBdays[[#This Row],[Birthday 2024]]))) = DAY(tblBdays[[#This Row],[Birthday 2024]])</f>
        <v>1</v>
      </c>
    </row>
    <row r="1273" spans="2:11" ht="23.25" customHeight="1">
      <c r="B1273" s="61" t="s">
        <v>1291</v>
      </c>
      <c r="C1273" s="98">
        <v>38082</v>
      </c>
      <c r="D1273" s="98">
        <f>EDATE(tblBdays[[#This Row],[Birthday]],12 * (2024 - YEAR(tblBdays[[#This Row],[Birthday]])))</f>
        <v>45387</v>
      </c>
      <c r="E1273" s="282" t="b">
        <f>ISNUMBER(tblBdays[[#This Row],[Birthday 2024]])</f>
        <v>1</v>
      </c>
      <c r="F1273" s="98" cm="1">
        <f t="array" ref="F12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73" s="98" t="b">
        <f>tblBdays[[#This Row],[3rdTuesdayInMonth]]=tblBdays[[#This Row],[Birthday 2024]]</f>
        <v>0</v>
      </c>
      <c r="H1273" s="284">
        <f>WEEKDAY(tblBdays[[#This Row],[3rdTuesdayInMonth]],2)</f>
        <v>2</v>
      </c>
      <c r="I1273" s="289">
        <f>LOOKUP(tblBdays[[#This Row],[Birthday 2024]],tblPeriods[Period])</f>
        <v>45382</v>
      </c>
      <c r="J1273" s="316" t="b">
        <f>tblBdays[[#This Row],[Birthday 2024]] &gt;= EOMONTH(tblBdays[[#This Row],[Birthday 2024]],0) - 4</f>
        <v>0</v>
      </c>
      <c r="K1273" s="317" t="b">
        <f>DAY(DATE(YEAR(tblBdays[[#This Row],[Birthday 2024]]),MONTH(tblBdays[[#This Row],[Birthday 2024]]) + 6,DAY(tblBdays[[#This Row],[Birthday 2024]]))) = DAY(tblBdays[[#This Row],[Birthday 2024]])</f>
        <v>1</v>
      </c>
    </row>
    <row r="1274" spans="2:11" ht="23.25" customHeight="1">
      <c r="B1274" s="61" t="s">
        <v>1292</v>
      </c>
      <c r="C1274" s="98">
        <v>37818</v>
      </c>
      <c r="D1274" s="98">
        <f>EDATE(tblBdays[[#This Row],[Birthday]],12 * (2024 - YEAR(tblBdays[[#This Row],[Birthday]])))</f>
        <v>45489</v>
      </c>
      <c r="E1274" s="282" t="b">
        <f>ISNUMBER(tblBdays[[#This Row],[Birthday 2024]])</f>
        <v>1</v>
      </c>
      <c r="F1274" s="98" cm="1">
        <f t="array" ref="F12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274" s="98" t="b">
        <f>tblBdays[[#This Row],[3rdTuesdayInMonth]]=tblBdays[[#This Row],[Birthday 2024]]</f>
        <v>1</v>
      </c>
      <c r="H1274" s="284">
        <f>WEEKDAY(tblBdays[[#This Row],[3rdTuesdayInMonth]],2)</f>
        <v>2</v>
      </c>
      <c r="I1274" s="289">
        <f>LOOKUP(tblBdays[[#This Row],[Birthday 2024]],tblPeriods[Period])</f>
        <v>45487</v>
      </c>
      <c r="J1274" s="316" t="b">
        <f>tblBdays[[#This Row],[Birthday 2024]] &gt;= EOMONTH(tblBdays[[#This Row],[Birthday 2024]],0) - 4</f>
        <v>0</v>
      </c>
      <c r="K1274" s="317" t="b">
        <f>DAY(DATE(YEAR(tblBdays[[#This Row],[Birthday 2024]]),MONTH(tblBdays[[#This Row],[Birthday 2024]]) + 6,DAY(tblBdays[[#This Row],[Birthday 2024]]))) = DAY(tblBdays[[#This Row],[Birthday 2024]])</f>
        <v>1</v>
      </c>
    </row>
    <row r="1275" spans="2:11" ht="23.25" customHeight="1">
      <c r="B1275" s="61" t="s">
        <v>1293</v>
      </c>
      <c r="C1275" s="98">
        <v>36958</v>
      </c>
      <c r="D1275" s="98">
        <f>EDATE(tblBdays[[#This Row],[Birthday]],12 * (2024 - YEAR(tblBdays[[#This Row],[Birthday]])))</f>
        <v>45359</v>
      </c>
      <c r="E1275" s="282" t="b">
        <f>ISNUMBER(tblBdays[[#This Row],[Birthday 2024]])</f>
        <v>1</v>
      </c>
      <c r="F1275" s="98" cm="1">
        <f t="array" ref="F12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275" s="98" t="b">
        <f>tblBdays[[#This Row],[3rdTuesdayInMonth]]=tblBdays[[#This Row],[Birthday 2024]]</f>
        <v>0</v>
      </c>
      <c r="H1275" s="284">
        <f>WEEKDAY(tblBdays[[#This Row],[3rdTuesdayInMonth]],2)</f>
        <v>2</v>
      </c>
      <c r="I1275" s="289">
        <f>LOOKUP(tblBdays[[#This Row],[Birthday 2024]],tblPeriods[Period])</f>
        <v>45354</v>
      </c>
      <c r="J1275" s="316" t="b">
        <f>tblBdays[[#This Row],[Birthday 2024]] &gt;= EOMONTH(tblBdays[[#This Row],[Birthday 2024]],0) - 4</f>
        <v>0</v>
      </c>
      <c r="K1275" s="317" t="b">
        <f>DAY(DATE(YEAR(tblBdays[[#This Row],[Birthday 2024]]),MONTH(tblBdays[[#This Row],[Birthday 2024]]) + 6,DAY(tblBdays[[#This Row],[Birthday 2024]]))) = DAY(tblBdays[[#This Row],[Birthday 2024]])</f>
        <v>1</v>
      </c>
    </row>
    <row r="1276" spans="2:11" ht="23.25" customHeight="1">
      <c r="B1276" s="61" t="s">
        <v>1294</v>
      </c>
      <c r="C1276" s="98">
        <v>37574</v>
      </c>
      <c r="D1276" s="98">
        <f>EDATE(tblBdays[[#This Row],[Birthday]],12 * (2024 - YEAR(tblBdays[[#This Row],[Birthday]])))</f>
        <v>45610</v>
      </c>
      <c r="E1276" s="282" t="b">
        <f>ISNUMBER(tblBdays[[#This Row],[Birthday 2024]])</f>
        <v>1</v>
      </c>
      <c r="F1276" s="98" cm="1">
        <f t="array" ref="F12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76" s="98" t="b">
        <f>tblBdays[[#This Row],[3rdTuesdayInMonth]]=tblBdays[[#This Row],[Birthday 2024]]</f>
        <v>0</v>
      </c>
      <c r="H1276" s="284">
        <f>WEEKDAY(tblBdays[[#This Row],[3rdTuesdayInMonth]],2)</f>
        <v>2</v>
      </c>
      <c r="I1276" s="289">
        <f>LOOKUP(tblBdays[[#This Row],[Birthday 2024]],tblPeriods[Period])</f>
        <v>45606</v>
      </c>
      <c r="J1276" s="316" t="b">
        <f>tblBdays[[#This Row],[Birthday 2024]] &gt;= EOMONTH(tblBdays[[#This Row],[Birthday 2024]],0) - 4</f>
        <v>0</v>
      </c>
      <c r="K1276" s="317" t="b">
        <f>DAY(DATE(YEAR(tblBdays[[#This Row],[Birthday 2024]]),MONTH(tblBdays[[#This Row],[Birthday 2024]]) + 6,DAY(tblBdays[[#This Row],[Birthday 2024]]))) = DAY(tblBdays[[#This Row],[Birthday 2024]])</f>
        <v>1</v>
      </c>
    </row>
    <row r="1277" spans="2:11" ht="23.25" customHeight="1">
      <c r="B1277" s="61" t="s">
        <v>1295</v>
      </c>
      <c r="C1277" s="98">
        <v>37576</v>
      </c>
      <c r="D1277" s="98">
        <f>EDATE(tblBdays[[#This Row],[Birthday]],12 * (2024 - YEAR(tblBdays[[#This Row],[Birthday]])))</f>
        <v>45612</v>
      </c>
      <c r="E1277" s="282" t="b">
        <f>ISNUMBER(tblBdays[[#This Row],[Birthday 2024]])</f>
        <v>1</v>
      </c>
      <c r="F1277" s="98" cm="1">
        <f t="array" ref="F12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77" s="98" t="b">
        <f>tblBdays[[#This Row],[3rdTuesdayInMonth]]=tblBdays[[#This Row],[Birthday 2024]]</f>
        <v>0</v>
      </c>
      <c r="H1277" s="284">
        <f>WEEKDAY(tblBdays[[#This Row],[3rdTuesdayInMonth]],2)</f>
        <v>2</v>
      </c>
      <c r="I1277" s="289">
        <f>LOOKUP(tblBdays[[#This Row],[Birthday 2024]],tblPeriods[Period])</f>
        <v>45606</v>
      </c>
      <c r="J1277" s="316" t="b">
        <f>tblBdays[[#This Row],[Birthday 2024]] &gt;= EOMONTH(tblBdays[[#This Row],[Birthday 2024]],0) - 4</f>
        <v>0</v>
      </c>
      <c r="K1277" s="317" t="b">
        <f>DAY(DATE(YEAR(tblBdays[[#This Row],[Birthday 2024]]),MONTH(tblBdays[[#This Row],[Birthday 2024]]) + 6,DAY(tblBdays[[#This Row],[Birthday 2024]]))) = DAY(tblBdays[[#This Row],[Birthday 2024]])</f>
        <v>1</v>
      </c>
    </row>
    <row r="1278" spans="2:11" ht="23.25" customHeight="1">
      <c r="B1278" s="61" t="s">
        <v>1296</v>
      </c>
      <c r="C1278" s="98">
        <v>36905</v>
      </c>
      <c r="D1278" s="98">
        <f>EDATE(tblBdays[[#This Row],[Birthday]],12 * (2024 - YEAR(tblBdays[[#This Row],[Birthday]])))</f>
        <v>45305</v>
      </c>
      <c r="E1278" s="282" t="b">
        <f>ISNUMBER(tblBdays[[#This Row],[Birthday 2024]])</f>
        <v>1</v>
      </c>
      <c r="F1278" s="98" cm="1">
        <f t="array" ref="F12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78" s="98" t="b">
        <f>tblBdays[[#This Row],[3rdTuesdayInMonth]]=tblBdays[[#This Row],[Birthday 2024]]</f>
        <v>0</v>
      </c>
      <c r="H1278" s="284">
        <f>WEEKDAY(tblBdays[[#This Row],[3rdTuesdayInMonth]],2)</f>
        <v>2</v>
      </c>
      <c r="I1278" s="289">
        <f>LOOKUP(tblBdays[[#This Row],[Birthday 2024]],tblPeriods[Period])</f>
        <v>45305</v>
      </c>
      <c r="J1278" s="316" t="b">
        <f>tblBdays[[#This Row],[Birthday 2024]] &gt;= EOMONTH(tblBdays[[#This Row],[Birthday 2024]],0) - 4</f>
        <v>0</v>
      </c>
      <c r="K1278" s="317" t="b">
        <f>DAY(DATE(YEAR(tblBdays[[#This Row],[Birthday 2024]]),MONTH(tblBdays[[#This Row],[Birthday 2024]]) + 6,DAY(tblBdays[[#This Row],[Birthday 2024]]))) = DAY(tblBdays[[#This Row],[Birthday 2024]])</f>
        <v>1</v>
      </c>
    </row>
    <row r="1279" spans="2:11" ht="23.25" customHeight="1">
      <c r="B1279" s="61" t="s">
        <v>1297</v>
      </c>
      <c r="C1279" s="98">
        <v>37425</v>
      </c>
      <c r="D1279" s="98">
        <f>EDATE(tblBdays[[#This Row],[Birthday]],12 * (2024 - YEAR(tblBdays[[#This Row],[Birthday]])))</f>
        <v>45461</v>
      </c>
      <c r="E1279" s="282" t="b">
        <f>ISNUMBER(tblBdays[[#This Row],[Birthday 2024]])</f>
        <v>1</v>
      </c>
      <c r="F1279" s="98" cm="1">
        <f t="array" ref="F12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79" s="98" t="b">
        <f>tblBdays[[#This Row],[3rdTuesdayInMonth]]=tblBdays[[#This Row],[Birthday 2024]]</f>
        <v>1</v>
      </c>
      <c r="H1279" s="284">
        <f>WEEKDAY(tblBdays[[#This Row],[3rdTuesdayInMonth]],2)</f>
        <v>2</v>
      </c>
      <c r="I1279" s="289">
        <f>LOOKUP(tblBdays[[#This Row],[Birthday 2024]],tblPeriods[Period])</f>
        <v>45459</v>
      </c>
      <c r="J1279" s="316" t="b">
        <f>tblBdays[[#This Row],[Birthday 2024]] &gt;= EOMONTH(tblBdays[[#This Row],[Birthday 2024]],0) - 4</f>
        <v>0</v>
      </c>
      <c r="K1279" s="317" t="b">
        <f>DAY(DATE(YEAR(tblBdays[[#This Row],[Birthday 2024]]),MONTH(tblBdays[[#This Row],[Birthday 2024]]) + 6,DAY(tblBdays[[#This Row],[Birthday 2024]]))) = DAY(tblBdays[[#This Row],[Birthday 2024]])</f>
        <v>1</v>
      </c>
    </row>
    <row r="1280" spans="2:11" ht="23.25" customHeight="1">
      <c r="B1280" s="61" t="s">
        <v>1298</v>
      </c>
      <c r="C1280" s="98">
        <v>37647</v>
      </c>
      <c r="D1280" s="98">
        <f>EDATE(tblBdays[[#This Row],[Birthday]],12 * (2024 - YEAR(tblBdays[[#This Row],[Birthday]])))</f>
        <v>45317</v>
      </c>
      <c r="E1280" s="282" t="b">
        <f>ISNUMBER(tblBdays[[#This Row],[Birthday 2024]])</f>
        <v>1</v>
      </c>
      <c r="F1280" s="98" cm="1">
        <f t="array" ref="F12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80" s="98" t="b">
        <f>tblBdays[[#This Row],[3rdTuesdayInMonth]]=tblBdays[[#This Row],[Birthday 2024]]</f>
        <v>0</v>
      </c>
      <c r="H1280" s="284">
        <f>WEEKDAY(tblBdays[[#This Row],[3rdTuesdayInMonth]],2)</f>
        <v>2</v>
      </c>
      <c r="I1280" s="289">
        <f>LOOKUP(tblBdays[[#This Row],[Birthday 2024]],tblPeriods[Period])</f>
        <v>45312</v>
      </c>
      <c r="J1280" s="316" t="b">
        <f>tblBdays[[#This Row],[Birthday 2024]] &gt;= EOMONTH(tblBdays[[#This Row],[Birthday 2024]],0) - 4</f>
        <v>0</v>
      </c>
      <c r="K1280" s="317" t="b">
        <f>DAY(DATE(YEAR(tblBdays[[#This Row],[Birthday 2024]]),MONTH(tblBdays[[#This Row],[Birthday 2024]]) + 6,DAY(tblBdays[[#This Row],[Birthday 2024]]))) = DAY(tblBdays[[#This Row],[Birthday 2024]])</f>
        <v>1</v>
      </c>
    </row>
    <row r="1281" spans="2:11" ht="23.25" customHeight="1">
      <c r="B1281" s="61" t="s">
        <v>1299</v>
      </c>
      <c r="C1281" s="98">
        <v>37422</v>
      </c>
      <c r="D1281" s="98">
        <f>EDATE(tblBdays[[#This Row],[Birthday]],12 * (2024 - YEAR(tblBdays[[#This Row],[Birthday]])))</f>
        <v>45458</v>
      </c>
      <c r="E1281" s="282" t="b">
        <f>ISNUMBER(tblBdays[[#This Row],[Birthday 2024]])</f>
        <v>1</v>
      </c>
      <c r="F1281" s="98" cm="1">
        <f t="array" ref="F12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81" s="98" t="b">
        <f>tblBdays[[#This Row],[3rdTuesdayInMonth]]=tblBdays[[#This Row],[Birthday 2024]]</f>
        <v>0</v>
      </c>
      <c r="H1281" s="284">
        <f>WEEKDAY(tblBdays[[#This Row],[3rdTuesdayInMonth]],2)</f>
        <v>2</v>
      </c>
      <c r="I1281" s="289">
        <f>LOOKUP(tblBdays[[#This Row],[Birthday 2024]],tblPeriods[Period])</f>
        <v>45452</v>
      </c>
      <c r="J1281" s="316" t="b">
        <f>tblBdays[[#This Row],[Birthday 2024]] &gt;= EOMONTH(tblBdays[[#This Row],[Birthday 2024]],0) - 4</f>
        <v>0</v>
      </c>
      <c r="K1281" s="317" t="b">
        <f>DAY(DATE(YEAR(tblBdays[[#This Row],[Birthday 2024]]),MONTH(tblBdays[[#This Row],[Birthday 2024]]) + 6,DAY(tblBdays[[#This Row],[Birthday 2024]]))) = DAY(tblBdays[[#This Row],[Birthday 2024]])</f>
        <v>1</v>
      </c>
    </row>
    <row r="1282" spans="2:11" ht="23.25" customHeight="1">
      <c r="B1282" s="61" t="s">
        <v>1300</v>
      </c>
      <c r="C1282" s="98">
        <v>37841</v>
      </c>
      <c r="D1282" s="98">
        <f>EDATE(tblBdays[[#This Row],[Birthday]],12 * (2024 - YEAR(tblBdays[[#This Row],[Birthday]])))</f>
        <v>45512</v>
      </c>
      <c r="E1282" s="282" t="b">
        <f>ISNUMBER(tblBdays[[#This Row],[Birthday 2024]])</f>
        <v>1</v>
      </c>
      <c r="F1282" s="98" cm="1">
        <f t="array" ref="F12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82" s="98" t="b">
        <f>tblBdays[[#This Row],[3rdTuesdayInMonth]]=tblBdays[[#This Row],[Birthday 2024]]</f>
        <v>0</v>
      </c>
      <c r="H1282" s="284">
        <f>WEEKDAY(tblBdays[[#This Row],[3rdTuesdayInMonth]],2)</f>
        <v>2</v>
      </c>
      <c r="I1282" s="289">
        <f>LOOKUP(tblBdays[[#This Row],[Birthday 2024]],tblPeriods[Period])</f>
        <v>45508</v>
      </c>
      <c r="J1282" s="316" t="b">
        <f>tblBdays[[#This Row],[Birthday 2024]] &gt;= EOMONTH(tblBdays[[#This Row],[Birthday 2024]],0) - 4</f>
        <v>0</v>
      </c>
      <c r="K1282" s="317" t="b">
        <f>DAY(DATE(YEAR(tblBdays[[#This Row],[Birthday 2024]]),MONTH(tblBdays[[#This Row],[Birthday 2024]]) + 6,DAY(tblBdays[[#This Row],[Birthday 2024]]))) = DAY(tblBdays[[#This Row],[Birthday 2024]])</f>
        <v>1</v>
      </c>
    </row>
    <row r="1283" spans="2:11" ht="23.25" customHeight="1">
      <c r="B1283" s="61" t="s">
        <v>1301</v>
      </c>
      <c r="C1283" s="98">
        <v>37838</v>
      </c>
      <c r="D1283" s="98">
        <f>EDATE(tblBdays[[#This Row],[Birthday]],12 * (2024 - YEAR(tblBdays[[#This Row],[Birthday]])))</f>
        <v>45509</v>
      </c>
      <c r="E1283" s="282" t="b">
        <f>ISNUMBER(tblBdays[[#This Row],[Birthday 2024]])</f>
        <v>1</v>
      </c>
      <c r="F1283" s="98" cm="1">
        <f t="array" ref="F12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83" s="98" t="b">
        <f>tblBdays[[#This Row],[3rdTuesdayInMonth]]=tblBdays[[#This Row],[Birthday 2024]]</f>
        <v>0</v>
      </c>
      <c r="H1283" s="284">
        <f>WEEKDAY(tblBdays[[#This Row],[3rdTuesdayInMonth]],2)</f>
        <v>2</v>
      </c>
      <c r="I1283" s="289">
        <f>LOOKUP(tblBdays[[#This Row],[Birthday 2024]],tblPeriods[Period])</f>
        <v>45508</v>
      </c>
      <c r="J1283" s="316" t="b">
        <f>tblBdays[[#This Row],[Birthday 2024]] &gt;= EOMONTH(tblBdays[[#This Row],[Birthday 2024]],0) - 4</f>
        <v>0</v>
      </c>
      <c r="K1283" s="317" t="b">
        <f>DAY(DATE(YEAR(tblBdays[[#This Row],[Birthday 2024]]),MONTH(tblBdays[[#This Row],[Birthday 2024]]) + 6,DAY(tblBdays[[#This Row],[Birthday 2024]]))) = DAY(tblBdays[[#This Row],[Birthday 2024]])</f>
        <v>1</v>
      </c>
    </row>
    <row r="1284" spans="2:11" ht="23.25" customHeight="1">
      <c r="B1284" s="61" t="s">
        <v>1302</v>
      </c>
      <c r="C1284" s="98">
        <v>36910</v>
      </c>
      <c r="D1284" s="98">
        <f>EDATE(tblBdays[[#This Row],[Birthday]],12 * (2024 - YEAR(tblBdays[[#This Row],[Birthday]])))</f>
        <v>45310</v>
      </c>
      <c r="E1284" s="282" t="b">
        <f>ISNUMBER(tblBdays[[#This Row],[Birthday 2024]])</f>
        <v>1</v>
      </c>
      <c r="F1284" s="98" cm="1">
        <f t="array" ref="F12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84" s="98" t="b">
        <f>tblBdays[[#This Row],[3rdTuesdayInMonth]]=tblBdays[[#This Row],[Birthday 2024]]</f>
        <v>0</v>
      </c>
      <c r="H1284" s="284">
        <f>WEEKDAY(tblBdays[[#This Row],[3rdTuesdayInMonth]],2)</f>
        <v>2</v>
      </c>
      <c r="I1284" s="289">
        <f>LOOKUP(tblBdays[[#This Row],[Birthday 2024]],tblPeriods[Period])</f>
        <v>45305</v>
      </c>
      <c r="J1284" s="316" t="b">
        <f>tblBdays[[#This Row],[Birthday 2024]] &gt;= EOMONTH(tblBdays[[#This Row],[Birthday 2024]],0) - 4</f>
        <v>0</v>
      </c>
      <c r="K1284" s="317" t="b">
        <f>DAY(DATE(YEAR(tblBdays[[#This Row],[Birthday 2024]]),MONTH(tblBdays[[#This Row],[Birthday 2024]]) + 6,DAY(tblBdays[[#This Row],[Birthday 2024]]))) = DAY(tblBdays[[#This Row],[Birthday 2024]])</f>
        <v>1</v>
      </c>
    </row>
    <row r="1285" spans="2:11" ht="23.25" customHeight="1">
      <c r="B1285" s="61" t="s">
        <v>1303</v>
      </c>
      <c r="C1285" s="98">
        <v>37900</v>
      </c>
      <c r="D1285" s="98">
        <f>EDATE(tblBdays[[#This Row],[Birthday]],12 * (2024 - YEAR(tblBdays[[#This Row],[Birthday]])))</f>
        <v>45571</v>
      </c>
      <c r="E1285" s="282" t="b">
        <f>ISNUMBER(tblBdays[[#This Row],[Birthday 2024]])</f>
        <v>1</v>
      </c>
      <c r="F1285" s="98" cm="1">
        <f t="array" ref="F12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85" s="98" t="b">
        <f>tblBdays[[#This Row],[3rdTuesdayInMonth]]=tblBdays[[#This Row],[Birthday 2024]]</f>
        <v>0</v>
      </c>
      <c r="H1285" s="284">
        <f>WEEKDAY(tblBdays[[#This Row],[3rdTuesdayInMonth]],2)</f>
        <v>2</v>
      </c>
      <c r="I1285" s="289">
        <f>LOOKUP(tblBdays[[#This Row],[Birthday 2024]],tblPeriods[Period])</f>
        <v>45571</v>
      </c>
      <c r="J1285" s="316" t="b">
        <f>tblBdays[[#This Row],[Birthday 2024]] &gt;= EOMONTH(tblBdays[[#This Row],[Birthday 2024]],0) - 4</f>
        <v>0</v>
      </c>
      <c r="K1285" s="317" t="b">
        <f>DAY(DATE(YEAR(tblBdays[[#This Row],[Birthday 2024]]),MONTH(tblBdays[[#This Row],[Birthday 2024]]) + 6,DAY(tblBdays[[#This Row],[Birthday 2024]]))) = DAY(tblBdays[[#This Row],[Birthday 2024]])</f>
        <v>1</v>
      </c>
    </row>
    <row r="1286" spans="2:11" ht="23.25" customHeight="1">
      <c r="B1286" s="61" t="s">
        <v>1304</v>
      </c>
      <c r="C1286" s="98">
        <v>37402</v>
      </c>
      <c r="D1286" s="98">
        <f>EDATE(tblBdays[[#This Row],[Birthday]],12 * (2024 - YEAR(tblBdays[[#This Row],[Birthday]])))</f>
        <v>45438</v>
      </c>
      <c r="E1286" s="282" t="b">
        <f>ISNUMBER(tblBdays[[#This Row],[Birthday 2024]])</f>
        <v>1</v>
      </c>
      <c r="F1286" s="98" cm="1">
        <f t="array" ref="F12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286" s="98" t="b">
        <f>tblBdays[[#This Row],[3rdTuesdayInMonth]]=tblBdays[[#This Row],[Birthday 2024]]</f>
        <v>0</v>
      </c>
      <c r="H1286" s="284">
        <f>WEEKDAY(tblBdays[[#This Row],[3rdTuesdayInMonth]],2)</f>
        <v>2</v>
      </c>
      <c r="I1286" s="289">
        <f>LOOKUP(tblBdays[[#This Row],[Birthday 2024]],tblPeriods[Period])</f>
        <v>45438</v>
      </c>
      <c r="J1286" s="316" t="b">
        <f>tblBdays[[#This Row],[Birthday 2024]] &gt;= EOMONTH(tblBdays[[#This Row],[Birthday 2024]],0) - 4</f>
        <v>0</v>
      </c>
      <c r="K1286" s="317" t="b">
        <f>DAY(DATE(YEAR(tblBdays[[#This Row],[Birthday 2024]]),MONTH(tblBdays[[#This Row],[Birthday 2024]]) + 6,DAY(tblBdays[[#This Row],[Birthday 2024]]))) = DAY(tblBdays[[#This Row],[Birthday 2024]])</f>
        <v>1</v>
      </c>
    </row>
    <row r="1287" spans="2:11" ht="23.25" customHeight="1">
      <c r="B1287" s="61" t="s">
        <v>1305</v>
      </c>
      <c r="C1287" s="98">
        <v>37001</v>
      </c>
      <c r="D1287" s="98">
        <f>EDATE(tblBdays[[#This Row],[Birthday]],12 * (2024 - YEAR(tblBdays[[#This Row],[Birthday]])))</f>
        <v>45402</v>
      </c>
      <c r="E1287" s="282" t="b">
        <f>ISNUMBER(tblBdays[[#This Row],[Birthday 2024]])</f>
        <v>1</v>
      </c>
      <c r="F1287" s="98" cm="1">
        <f t="array" ref="F12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87" s="98" t="b">
        <f>tblBdays[[#This Row],[3rdTuesdayInMonth]]=tblBdays[[#This Row],[Birthday 2024]]</f>
        <v>0</v>
      </c>
      <c r="H1287" s="284">
        <f>WEEKDAY(tblBdays[[#This Row],[3rdTuesdayInMonth]],2)</f>
        <v>2</v>
      </c>
      <c r="I1287" s="289">
        <f>LOOKUP(tblBdays[[#This Row],[Birthday 2024]],tblPeriods[Period])</f>
        <v>45396</v>
      </c>
      <c r="J1287" s="316" t="b">
        <f>tblBdays[[#This Row],[Birthday 2024]] &gt;= EOMONTH(tblBdays[[#This Row],[Birthday 2024]],0) - 4</f>
        <v>0</v>
      </c>
      <c r="K1287" s="317" t="b">
        <f>DAY(DATE(YEAR(tblBdays[[#This Row],[Birthday 2024]]),MONTH(tblBdays[[#This Row],[Birthday 2024]]) + 6,DAY(tblBdays[[#This Row],[Birthday 2024]]))) = DAY(tblBdays[[#This Row],[Birthday 2024]])</f>
        <v>1</v>
      </c>
    </row>
    <row r="1288" spans="2:11" ht="23.25" customHeight="1">
      <c r="B1288" s="61" t="s">
        <v>1306</v>
      </c>
      <c r="C1288" s="98">
        <v>37714</v>
      </c>
      <c r="D1288" s="98">
        <f>EDATE(tblBdays[[#This Row],[Birthday]],12 * (2024 - YEAR(tblBdays[[#This Row],[Birthday]])))</f>
        <v>45385</v>
      </c>
      <c r="E1288" s="282" t="b">
        <f>ISNUMBER(tblBdays[[#This Row],[Birthday 2024]])</f>
        <v>1</v>
      </c>
      <c r="F1288" s="98" cm="1">
        <f t="array" ref="F12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88" s="98" t="b">
        <f>tblBdays[[#This Row],[3rdTuesdayInMonth]]=tblBdays[[#This Row],[Birthday 2024]]</f>
        <v>0</v>
      </c>
      <c r="H1288" s="284">
        <f>WEEKDAY(tblBdays[[#This Row],[3rdTuesdayInMonth]],2)</f>
        <v>2</v>
      </c>
      <c r="I1288" s="289">
        <f>LOOKUP(tblBdays[[#This Row],[Birthday 2024]],tblPeriods[Period])</f>
        <v>45382</v>
      </c>
      <c r="J1288" s="316" t="b">
        <f>tblBdays[[#This Row],[Birthday 2024]] &gt;= EOMONTH(tblBdays[[#This Row],[Birthday 2024]],0) - 4</f>
        <v>0</v>
      </c>
      <c r="K1288" s="317" t="b">
        <f>DAY(DATE(YEAR(tblBdays[[#This Row],[Birthday 2024]]),MONTH(tblBdays[[#This Row],[Birthday 2024]]) + 6,DAY(tblBdays[[#This Row],[Birthday 2024]]))) = DAY(tblBdays[[#This Row],[Birthday 2024]])</f>
        <v>1</v>
      </c>
    </row>
    <row r="1289" spans="2:11" ht="23.25" customHeight="1">
      <c r="B1289" s="61" t="s">
        <v>1307</v>
      </c>
      <c r="C1289" s="98">
        <v>38094</v>
      </c>
      <c r="D1289" s="98">
        <f>EDATE(tblBdays[[#This Row],[Birthday]],12 * (2024 - YEAR(tblBdays[[#This Row],[Birthday]])))</f>
        <v>45399</v>
      </c>
      <c r="E1289" s="282" t="b">
        <f>ISNUMBER(tblBdays[[#This Row],[Birthday 2024]])</f>
        <v>1</v>
      </c>
      <c r="F1289" s="98" cm="1">
        <f t="array" ref="F12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89" s="98" t="b">
        <f>tblBdays[[#This Row],[3rdTuesdayInMonth]]=tblBdays[[#This Row],[Birthday 2024]]</f>
        <v>0</v>
      </c>
      <c r="H1289" s="284">
        <f>WEEKDAY(tblBdays[[#This Row],[3rdTuesdayInMonth]],2)</f>
        <v>2</v>
      </c>
      <c r="I1289" s="289">
        <f>LOOKUP(tblBdays[[#This Row],[Birthday 2024]],tblPeriods[Period])</f>
        <v>45396</v>
      </c>
      <c r="J1289" s="316" t="b">
        <f>tblBdays[[#This Row],[Birthday 2024]] &gt;= EOMONTH(tblBdays[[#This Row],[Birthday 2024]],0) - 4</f>
        <v>0</v>
      </c>
      <c r="K1289" s="317" t="b">
        <f>DAY(DATE(YEAR(tblBdays[[#This Row],[Birthday 2024]]),MONTH(tblBdays[[#This Row],[Birthday 2024]]) + 6,DAY(tblBdays[[#This Row],[Birthday 2024]]))) = DAY(tblBdays[[#This Row],[Birthday 2024]])</f>
        <v>1</v>
      </c>
    </row>
    <row r="1290" spans="2:11" ht="23.25" customHeight="1">
      <c r="B1290" s="61" t="s">
        <v>1308</v>
      </c>
      <c r="C1290" s="98">
        <v>37063</v>
      </c>
      <c r="D1290" s="98">
        <f>EDATE(tblBdays[[#This Row],[Birthday]],12 * (2024 - YEAR(tblBdays[[#This Row],[Birthday]])))</f>
        <v>45464</v>
      </c>
      <c r="E1290" s="282" t="b">
        <f>ISNUMBER(tblBdays[[#This Row],[Birthday 2024]])</f>
        <v>1</v>
      </c>
      <c r="F1290" s="98" cm="1">
        <f t="array" ref="F12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90" s="98" t="b">
        <f>tblBdays[[#This Row],[3rdTuesdayInMonth]]=tblBdays[[#This Row],[Birthday 2024]]</f>
        <v>0</v>
      </c>
      <c r="H1290" s="284">
        <f>WEEKDAY(tblBdays[[#This Row],[3rdTuesdayInMonth]],2)</f>
        <v>2</v>
      </c>
      <c r="I1290" s="289">
        <f>LOOKUP(tblBdays[[#This Row],[Birthday 2024]],tblPeriods[Period])</f>
        <v>45459</v>
      </c>
      <c r="J1290" s="316" t="b">
        <f>tblBdays[[#This Row],[Birthday 2024]] &gt;= EOMONTH(tblBdays[[#This Row],[Birthday 2024]],0) - 4</f>
        <v>0</v>
      </c>
      <c r="K1290" s="317" t="b">
        <f>DAY(DATE(YEAR(tblBdays[[#This Row],[Birthday 2024]]),MONTH(tblBdays[[#This Row],[Birthday 2024]]) + 6,DAY(tblBdays[[#This Row],[Birthday 2024]]))) = DAY(tblBdays[[#This Row],[Birthday 2024]])</f>
        <v>1</v>
      </c>
    </row>
    <row r="1291" spans="2:11" ht="23.25" customHeight="1">
      <c r="B1291" s="61" t="s">
        <v>1309</v>
      </c>
      <c r="C1291" s="98">
        <v>37902</v>
      </c>
      <c r="D1291" s="98">
        <f>EDATE(tblBdays[[#This Row],[Birthday]],12 * (2024 - YEAR(tblBdays[[#This Row],[Birthday]])))</f>
        <v>45573</v>
      </c>
      <c r="E1291" s="282" t="b">
        <f>ISNUMBER(tblBdays[[#This Row],[Birthday 2024]])</f>
        <v>1</v>
      </c>
      <c r="F1291" s="98" cm="1">
        <f t="array" ref="F12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91" s="98" t="b">
        <f>tblBdays[[#This Row],[3rdTuesdayInMonth]]=tblBdays[[#This Row],[Birthday 2024]]</f>
        <v>0</v>
      </c>
      <c r="H1291" s="284">
        <f>WEEKDAY(tblBdays[[#This Row],[3rdTuesdayInMonth]],2)</f>
        <v>2</v>
      </c>
      <c r="I1291" s="289">
        <f>LOOKUP(tblBdays[[#This Row],[Birthday 2024]],tblPeriods[Period])</f>
        <v>45571</v>
      </c>
      <c r="J1291" s="316" t="b">
        <f>tblBdays[[#This Row],[Birthday 2024]] &gt;= EOMONTH(tblBdays[[#This Row],[Birthday 2024]],0) - 4</f>
        <v>0</v>
      </c>
      <c r="K1291" s="317" t="b">
        <f>DAY(DATE(YEAR(tblBdays[[#This Row],[Birthday 2024]]),MONTH(tblBdays[[#This Row],[Birthday 2024]]) + 6,DAY(tblBdays[[#This Row],[Birthday 2024]]))) = DAY(tblBdays[[#This Row],[Birthday 2024]])</f>
        <v>1</v>
      </c>
    </row>
    <row r="1292" spans="2:11" ht="23.25" customHeight="1">
      <c r="B1292" s="61" t="s">
        <v>1310</v>
      </c>
      <c r="C1292" s="98">
        <v>37589</v>
      </c>
      <c r="D1292" s="98">
        <f>EDATE(tblBdays[[#This Row],[Birthday]],12 * (2024 - YEAR(tblBdays[[#This Row],[Birthday]])))</f>
        <v>45625</v>
      </c>
      <c r="E1292" s="282" t="b">
        <f>ISNUMBER(tblBdays[[#This Row],[Birthday 2024]])</f>
        <v>1</v>
      </c>
      <c r="F1292" s="98" cm="1">
        <f t="array" ref="F12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92" s="98" t="b">
        <f>tblBdays[[#This Row],[3rdTuesdayInMonth]]=tblBdays[[#This Row],[Birthday 2024]]</f>
        <v>0</v>
      </c>
      <c r="H1292" s="284">
        <f>WEEKDAY(tblBdays[[#This Row],[3rdTuesdayInMonth]],2)</f>
        <v>2</v>
      </c>
      <c r="I1292" s="289">
        <f>LOOKUP(tblBdays[[#This Row],[Birthday 2024]],tblPeriods[Period])</f>
        <v>45620</v>
      </c>
      <c r="J1292" s="316" t="b">
        <f>tblBdays[[#This Row],[Birthday 2024]] &gt;= EOMONTH(tblBdays[[#This Row],[Birthday 2024]],0) - 4</f>
        <v>1</v>
      </c>
      <c r="K1292" s="317" t="b">
        <f>DAY(DATE(YEAR(tblBdays[[#This Row],[Birthday 2024]]),MONTH(tblBdays[[#This Row],[Birthday 2024]]) + 6,DAY(tblBdays[[#This Row],[Birthday 2024]]))) = DAY(tblBdays[[#This Row],[Birthday 2024]])</f>
        <v>1</v>
      </c>
    </row>
    <row r="1293" spans="2:11" ht="23.25" customHeight="1">
      <c r="B1293" s="61" t="s">
        <v>1311</v>
      </c>
      <c r="C1293" s="98">
        <v>37433</v>
      </c>
      <c r="D1293" s="98">
        <f>EDATE(tblBdays[[#This Row],[Birthday]],12 * (2024 - YEAR(tblBdays[[#This Row],[Birthday]])))</f>
        <v>45469</v>
      </c>
      <c r="E1293" s="282" t="b">
        <f>ISNUMBER(tblBdays[[#This Row],[Birthday 2024]])</f>
        <v>1</v>
      </c>
      <c r="F1293" s="98" cm="1">
        <f t="array" ref="F12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93" s="98" t="b">
        <f>tblBdays[[#This Row],[3rdTuesdayInMonth]]=tblBdays[[#This Row],[Birthday 2024]]</f>
        <v>0</v>
      </c>
      <c r="H1293" s="284">
        <f>WEEKDAY(tblBdays[[#This Row],[3rdTuesdayInMonth]],2)</f>
        <v>2</v>
      </c>
      <c r="I1293" s="289">
        <f>LOOKUP(tblBdays[[#This Row],[Birthday 2024]],tblPeriods[Period])</f>
        <v>45466</v>
      </c>
      <c r="J1293" s="316" t="b">
        <f>tblBdays[[#This Row],[Birthday 2024]] &gt;= EOMONTH(tblBdays[[#This Row],[Birthday 2024]],0) - 4</f>
        <v>1</v>
      </c>
      <c r="K1293" s="317" t="b">
        <f>DAY(DATE(YEAR(tblBdays[[#This Row],[Birthday 2024]]),MONTH(tblBdays[[#This Row],[Birthday 2024]]) + 6,DAY(tblBdays[[#This Row],[Birthday 2024]]))) = DAY(tblBdays[[#This Row],[Birthday 2024]])</f>
        <v>1</v>
      </c>
    </row>
    <row r="1294" spans="2:11" ht="23.25" customHeight="1">
      <c r="B1294" s="61" t="s">
        <v>1312</v>
      </c>
      <c r="C1294" s="98">
        <v>37798</v>
      </c>
      <c r="D1294" s="98">
        <f>EDATE(tblBdays[[#This Row],[Birthday]],12 * (2024 - YEAR(tblBdays[[#This Row],[Birthday]])))</f>
        <v>45469</v>
      </c>
      <c r="E1294" s="282" t="b">
        <f>ISNUMBER(tblBdays[[#This Row],[Birthday 2024]])</f>
        <v>1</v>
      </c>
      <c r="F1294" s="98" cm="1">
        <f t="array" ref="F12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294" s="98" t="b">
        <f>tblBdays[[#This Row],[3rdTuesdayInMonth]]=tblBdays[[#This Row],[Birthday 2024]]</f>
        <v>0</v>
      </c>
      <c r="H1294" s="284">
        <f>WEEKDAY(tblBdays[[#This Row],[3rdTuesdayInMonth]],2)</f>
        <v>2</v>
      </c>
      <c r="I1294" s="289">
        <f>LOOKUP(tblBdays[[#This Row],[Birthday 2024]],tblPeriods[Period])</f>
        <v>45466</v>
      </c>
      <c r="J1294" s="316" t="b">
        <f>tblBdays[[#This Row],[Birthday 2024]] &gt;= EOMONTH(tblBdays[[#This Row],[Birthday 2024]],0) - 4</f>
        <v>1</v>
      </c>
      <c r="K1294" s="317" t="b">
        <f>DAY(DATE(YEAR(tblBdays[[#This Row],[Birthday 2024]]),MONTH(tblBdays[[#This Row],[Birthday 2024]]) + 6,DAY(tblBdays[[#This Row],[Birthday 2024]]))) = DAY(tblBdays[[#This Row],[Birthday 2024]])</f>
        <v>1</v>
      </c>
    </row>
    <row r="1295" spans="2:11" ht="23.25" customHeight="1">
      <c r="B1295" s="61" t="s">
        <v>1313</v>
      </c>
      <c r="C1295" s="98">
        <v>37953</v>
      </c>
      <c r="D1295" s="98">
        <f>EDATE(tblBdays[[#This Row],[Birthday]],12 * (2024 - YEAR(tblBdays[[#This Row],[Birthday]])))</f>
        <v>45624</v>
      </c>
      <c r="E1295" s="282" t="b">
        <f>ISNUMBER(tblBdays[[#This Row],[Birthday 2024]])</f>
        <v>1</v>
      </c>
      <c r="F1295" s="98" cm="1">
        <f t="array" ref="F12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295" s="98" t="b">
        <f>tblBdays[[#This Row],[3rdTuesdayInMonth]]=tblBdays[[#This Row],[Birthday 2024]]</f>
        <v>0</v>
      </c>
      <c r="H1295" s="284">
        <f>WEEKDAY(tblBdays[[#This Row],[3rdTuesdayInMonth]],2)</f>
        <v>2</v>
      </c>
      <c r="I1295" s="289">
        <f>LOOKUP(tblBdays[[#This Row],[Birthday 2024]],tblPeriods[Period])</f>
        <v>45620</v>
      </c>
      <c r="J1295" s="316" t="b">
        <f>tblBdays[[#This Row],[Birthday 2024]] &gt;= EOMONTH(tblBdays[[#This Row],[Birthday 2024]],0) - 4</f>
        <v>1</v>
      </c>
      <c r="K1295" s="317" t="b">
        <f>DAY(DATE(YEAR(tblBdays[[#This Row],[Birthday 2024]]),MONTH(tblBdays[[#This Row],[Birthday 2024]]) + 6,DAY(tblBdays[[#This Row],[Birthday 2024]]))) = DAY(tblBdays[[#This Row],[Birthday 2024]])</f>
        <v>1</v>
      </c>
    </row>
    <row r="1296" spans="2:11" ht="23.25" customHeight="1">
      <c r="B1296" s="61" t="s">
        <v>1314</v>
      </c>
      <c r="C1296" s="98">
        <v>37490</v>
      </c>
      <c r="D1296" s="98">
        <f>EDATE(tblBdays[[#This Row],[Birthday]],12 * (2024 - YEAR(tblBdays[[#This Row],[Birthday]])))</f>
        <v>45526</v>
      </c>
      <c r="E1296" s="282" t="b">
        <f>ISNUMBER(tblBdays[[#This Row],[Birthday 2024]])</f>
        <v>1</v>
      </c>
      <c r="F1296" s="98" cm="1">
        <f t="array" ref="F12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296" s="98" t="b">
        <f>tblBdays[[#This Row],[3rdTuesdayInMonth]]=tblBdays[[#This Row],[Birthday 2024]]</f>
        <v>0</v>
      </c>
      <c r="H1296" s="284">
        <f>WEEKDAY(tblBdays[[#This Row],[3rdTuesdayInMonth]],2)</f>
        <v>2</v>
      </c>
      <c r="I1296" s="289">
        <f>LOOKUP(tblBdays[[#This Row],[Birthday 2024]],tblPeriods[Period])</f>
        <v>45522</v>
      </c>
      <c r="J1296" s="316" t="b">
        <f>tblBdays[[#This Row],[Birthday 2024]] &gt;= EOMONTH(tblBdays[[#This Row],[Birthday 2024]],0) - 4</f>
        <v>0</v>
      </c>
      <c r="K1296" s="317" t="b">
        <f>DAY(DATE(YEAR(tblBdays[[#This Row],[Birthday 2024]]),MONTH(tblBdays[[#This Row],[Birthday 2024]]) + 6,DAY(tblBdays[[#This Row],[Birthday 2024]]))) = DAY(tblBdays[[#This Row],[Birthday 2024]])</f>
        <v>1</v>
      </c>
    </row>
    <row r="1297" spans="2:11" ht="23.25" customHeight="1">
      <c r="B1297" s="61" t="s">
        <v>1315</v>
      </c>
      <c r="C1297" s="98">
        <v>36899</v>
      </c>
      <c r="D1297" s="98">
        <f>EDATE(tblBdays[[#This Row],[Birthday]],12 * (2024 - YEAR(tblBdays[[#This Row],[Birthday]])))</f>
        <v>45299</v>
      </c>
      <c r="E1297" s="282" t="b">
        <f>ISNUMBER(tblBdays[[#This Row],[Birthday 2024]])</f>
        <v>1</v>
      </c>
      <c r="F1297" s="98" cm="1">
        <f t="array" ref="F12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297" s="98" t="b">
        <f>tblBdays[[#This Row],[3rdTuesdayInMonth]]=tblBdays[[#This Row],[Birthday 2024]]</f>
        <v>0</v>
      </c>
      <c r="H1297" s="284">
        <f>WEEKDAY(tblBdays[[#This Row],[3rdTuesdayInMonth]],2)</f>
        <v>2</v>
      </c>
      <c r="I1297" s="289">
        <f>LOOKUP(tblBdays[[#This Row],[Birthday 2024]],tblPeriods[Period])</f>
        <v>45298</v>
      </c>
      <c r="J1297" s="316" t="b">
        <f>tblBdays[[#This Row],[Birthday 2024]] &gt;= EOMONTH(tblBdays[[#This Row],[Birthday 2024]],0) - 4</f>
        <v>0</v>
      </c>
      <c r="K1297" s="317" t="b">
        <f>DAY(DATE(YEAR(tblBdays[[#This Row],[Birthday 2024]]),MONTH(tblBdays[[#This Row],[Birthday 2024]]) + 6,DAY(tblBdays[[#This Row],[Birthday 2024]]))) = DAY(tblBdays[[#This Row],[Birthday 2024]])</f>
        <v>1</v>
      </c>
    </row>
    <row r="1298" spans="2:11" ht="23.25" customHeight="1">
      <c r="B1298" s="61" t="s">
        <v>1316</v>
      </c>
      <c r="C1298" s="98">
        <v>38284</v>
      </c>
      <c r="D1298" s="98">
        <f>EDATE(tblBdays[[#This Row],[Birthday]],12 * (2024 - YEAR(tblBdays[[#This Row],[Birthday]])))</f>
        <v>45589</v>
      </c>
      <c r="E1298" s="282" t="b">
        <f>ISNUMBER(tblBdays[[#This Row],[Birthday 2024]])</f>
        <v>1</v>
      </c>
      <c r="F1298" s="98" cm="1">
        <f t="array" ref="F12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298" s="98" t="b">
        <f>tblBdays[[#This Row],[3rdTuesdayInMonth]]=tblBdays[[#This Row],[Birthday 2024]]</f>
        <v>0</v>
      </c>
      <c r="H1298" s="284">
        <f>WEEKDAY(tblBdays[[#This Row],[3rdTuesdayInMonth]],2)</f>
        <v>2</v>
      </c>
      <c r="I1298" s="289">
        <f>LOOKUP(tblBdays[[#This Row],[Birthday 2024]],tblPeriods[Period])</f>
        <v>45585</v>
      </c>
      <c r="J1298" s="316" t="b">
        <f>tblBdays[[#This Row],[Birthday 2024]] &gt;= EOMONTH(tblBdays[[#This Row],[Birthday 2024]],0) - 4</f>
        <v>0</v>
      </c>
      <c r="K1298" s="317" t="b">
        <f>DAY(DATE(YEAR(tblBdays[[#This Row],[Birthday 2024]]),MONTH(tblBdays[[#This Row],[Birthday 2024]]) + 6,DAY(tblBdays[[#This Row],[Birthday 2024]]))) = DAY(tblBdays[[#This Row],[Birthday 2024]])</f>
        <v>1</v>
      </c>
    </row>
    <row r="1299" spans="2:11" ht="23.25" customHeight="1">
      <c r="B1299" s="61" t="s">
        <v>1317</v>
      </c>
      <c r="C1299" s="98">
        <v>37355</v>
      </c>
      <c r="D1299" s="98">
        <f>EDATE(tblBdays[[#This Row],[Birthday]],12 * (2024 - YEAR(tblBdays[[#This Row],[Birthday]])))</f>
        <v>45391</v>
      </c>
      <c r="E1299" s="282" t="b">
        <f>ISNUMBER(tblBdays[[#This Row],[Birthday 2024]])</f>
        <v>1</v>
      </c>
      <c r="F1299" s="98" cm="1">
        <f t="array" ref="F12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299" s="98" t="b">
        <f>tblBdays[[#This Row],[3rdTuesdayInMonth]]=tblBdays[[#This Row],[Birthday 2024]]</f>
        <v>0</v>
      </c>
      <c r="H1299" s="284">
        <f>WEEKDAY(tblBdays[[#This Row],[3rdTuesdayInMonth]],2)</f>
        <v>2</v>
      </c>
      <c r="I1299" s="289">
        <f>LOOKUP(tblBdays[[#This Row],[Birthday 2024]],tblPeriods[Period])</f>
        <v>45389</v>
      </c>
      <c r="J1299" s="316" t="b">
        <f>tblBdays[[#This Row],[Birthday 2024]] &gt;= EOMONTH(tblBdays[[#This Row],[Birthday 2024]],0) - 4</f>
        <v>0</v>
      </c>
      <c r="K1299" s="317" t="b">
        <f>DAY(DATE(YEAR(tblBdays[[#This Row],[Birthday 2024]]),MONTH(tblBdays[[#This Row],[Birthday 2024]]) + 6,DAY(tblBdays[[#This Row],[Birthday 2024]]))) = DAY(tblBdays[[#This Row],[Birthday 2024]])</f>
        <v>1</v>
      </c>
    </row>
    <row r="1300" spans="2:11" ht="23.25" customHeight="1">
      <c r="B1300" s="61" t="s">
        <v>1318</v>
      </c>
      <c r="C1300" s="98">
        <v>36929</v>
      </c>
      <c r="D1300" s="98">
        <f>EDATE(tblBdays[[#This Row],[Birthday]],12 * (2024 - YEAR(tblBdays[[#This Row],[Birthday]])))</f>
        <v>45329</v>
      </c>
      <c r="E1300" s="282" t="b">
        <f>ISNUMBER(tblBdays[[#This Row],[Birthday 2024]])</f>
        <v>1</v>
      </c>
      <c r="F1300" s="98" cm="1">
        <f t="array" ref="F13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00" s="98" t="b">
        <f>tblBdays[[#This Row],[3rdTuesdayInMonth]]=tblBdays[[#This Row],[Birthday 2024]]</f>
        <v>0</v>
      </c>
      <c r="H1300" s="284">
        <f>WEEKDAY(tblBdays[[#This Row],[3rdTuesdayInMonth]],2)</f>
        <v>2</v>
      </c>
      <c r="I1300" s="289">
        <f>LOOKUP(tblBdays[[#This Row],[Birthday 2024]],tblPeriods[Period])</f>
        <v>45326</v>
      </c>
      <c r="J1300" s="316" t="b">
        <f>tblBdays[[#This Row],[Birthday 2024]] &gt;= EOMONTH(tblBdays[[#This Row],[Birthday 2024]],0) - 4</f>
        <v>0</v>
      </c>
      <c r="K1300" s="317" t="b">
        <f>DAY(DATE(YEAR(tblBdays[[#This Row],[Birthday 2024]]),MONTH(tblBdays[[#This Row],[Birthday 2024]]) + 6,DAY(tblBdays[[#This Row],[Birthday 2024]]))) = DAY(tblBdays[[#This Row],[Birthday 2024]])</f>
        <v>1</v>
      </c>
    </row>
    <row r="1301" spans="2:11" ht="23.25" customHeight="1">
      <c r="B1301" s="61" t="s">
        <v>1319</v>
      </c>
      <c r="C1301" s="98">
        <v>38327</v>
      </c>
      <c r="D1301" s="98">
        <f>EDATE(tblBdays[[#This Row],[Birthday]],12 * (2024 - YEAR(tblBdays[[#This Row],[Birthday]])))</f>
        <v>45632</v>
      </c>
      <c r="E1301" s="282" t="b">
        <f>ISNUMBER(tblBdays[[#This Row],[Birthday 2024]])</f>
        <v>1</v>
      </c>
      <c r="F1301" s="98" cm="1">
        <f t="array" ref="F13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01" s="98" t="b">
        <f>tblBdays[[#This Row],[3rdTuesdayInMonth]]=tblBdays[[#This Row],[Birthday 2024]]</f>
        <v>0</v>
      </c>
      <c r="H1301" s="284">
        <f>WEEKDAY(tblBdays[[#This Row],[3rdTuesdayInMonth]],2)</f>
        <v>2</v>
      </c>
      <c r="I1301" s="289">
        <f>LOOKUP(tblBdays[[#This Row],[Birthday 2024]],tblPeriods[Period])</f>
        <v>45627</v>
      </c>
      <c r="J1301" s="316" t="b">
        <f>tblBdays[[#This Row],[Birthday 2024]] &gt;= EOMONTH(tblBdays[[#This Row],[Birthday 2024]],0) - 4</f>
        <v>0</v>
      </c>
      <c r="K1301" s="317" t="b">
        <f>DAY(DATE(YEAR(tblBdays[[#This Row],[Birthday 2024]]),MONTH(tblBdays[[#This Row],[Birthday 2024]]) + 6,DAY(tblBdays[[#This Row],[Birthday 2024]]))) = DAY(tblBdays[[#This Row],[Birthday 2024]])</f>
        <v>1</v>
      </c>
    </row>
    <row r="1302" spans="2:11" ht="23.25" customHeight="1">
      <c r="B1302" s="61" t="s">
        <v>1320</v>
      </c>
      <c r="C1302" s="98">
        <v>37422</v>
      </c>
      <c r="D1302" s="98">
        <f>EDATE(tblBdays[[#This Row],[Birthday]],12 * (2024 - YEAR(tblBdays[[#This Row],[Birthday]])))</f>
        <v>45458</v>
      </c>
      <c r="E1302" s="282" t="b">
        <f>ISNUMBER(tblBdays[[#This Row],[Birthday 2024]])</f>
        <v>1</v>
      </c>
      <c r="F1302" s="98" cm="1">
        <f t="array" ref="F13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302" s="98" t="b">
        <f>tblBdays[[#This Row],[3rdTuesdayInMonth]]=tblBdays[[#This Row],[Birthday 2024]]</f>
        <v>0</v>
      </c>
      <c r="H1302" s="284">
        <f>WEEKDAY(tblBdays[[#This Row],[3rdTuesdayInMonth]],2)</f>
        <v>2</v>
      </c>
      <c r="I1302" s="289">
        <f>LOOKUP(tblBdays[[#This Row],[Birthday 2024]],tblPeriods[Period])</f>
        <v>45452</v>
      </c>
      <c r="J1302" s="316" t="b">
        <f>tblBdays[[#This Row],[Birthday 2024]] &gt;= EOMONTH(tblBdays[[#This Row],[Birthday 2024]],0) - 4</f>
        <v>0</v>
      </c>
      <c r="K1302" s="317" t="b">
        <f>DAY(DATE(YEAR(tblBdays[[#This Row],[Birthday 2024]]),MONTH(tblBdays[[#This Row],[Birthday 2024]]) + 6,DAY(tblBdays[[#This Row],[Birthday 2024]]))) = DAY(tblBdays[[#This Row],[Birthday 2024]])</f>
        <v>1</v>
      </c>
    </row>
    <row r="1303" spans="2:11" ht="23.25" customHeight="1">
      <c r="B1303" s="61" t="s">
        <v>1321</v>
      </c>
      <c r="C1303" s="98">
        <v>38127</v>
      </c>
      <c r="D1303" s="98">
        <f>EDATE(tblBdays[[#This Row],[Birthday]],12 * (2024 - YEAR(tblBdays[[#This Row],[Birthday]])))</f>
        <v>45432</v>
      </c>
      <c r="E1303" s="282" t="b">
        <f>ISNUMBER(tblBdays[[#This Row],[Birthday 2024]])</f>
        <v>1</v>
      </c>
      <c r="F1303" s="98" cm="1">
        <f t="array" ref="F13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03" s="98" t="b">
        <f>tblBdays[[#This Row],[3rdTuesdayInMonth]]=tblBdays[[#This Row],[Birthday 2024]]</f>
        <v>0</v>
      </c>
      <c r="H1303" s="284">
        <f>WEEKDAY(tblBdays[[#This Row],[3rdTuesdayInMonth]],2)</f>
        <v>2</v>
      </c>
      <c r="I1303" s="289">
        <f>LOOKUP(tblBdays[[#This Row],[Birthday 2024]],tblPeriods[Period])</f>
        <v>45431</v>
      </c>
      <c r="J1303" s="316" t="b">
        <f>tblBdays[[#This Row],[Birthday 2024]] &gt;= EOMONTH(tblBdays[[#This Row],[Birthday 2024]],0) - 4</f>
        <v>0</v>
      </c>
      <c r="K1303" s="317" t="b">
        <f>DAY(DATE(YEAR(tblBdays[[#This Row],[Birthday 2024]]),MONTH(tblBdays[[#This Row],[Birthday 2024]]) + 6,DAY(tblBdays[[#This Row],[Birthday 2024]]))) = DAY(tblBdays[[#This Row],[Birthday 2024]])</f>
        <v>1</v>
      </c>
    </row>
    <row r="1304" spans="2:11" ht="23.25" customHeight="1">
      <c r="B1304" s="61" t="s">
        <v>1322</v>
      </c>
      <c r="C1304" s="98">
        <v>37697</v>
      </c>
      <c r="D1304" s="98">
        <f>EDATE(tblBdays[[#This Row],[Birthday]],12 * (2024 - YEAR(tblBdays[[#This Row],[Birthday]])))</f>
        <v>45368</v>
      </c>
      <c r="E1304" s="282" t="b">
        <f>ISNUMBER(tblBdays[[#This Row],[Birthday 2024]])</f>
        <v>1</v>
      </c>
      <c r="F1304" s="98" cm="1">
        <f t="array" ref="F13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304" s="98" t="b">
        <f>tblBdays[[#This Row],[3rdTuesdayInMonth]]=tblBdays[[#This Row],[Birthday 2024]]</f>
        <v>0</v>
      </c>
      <c r="H1304" s="284">
        <f>WEEKDAY(tblBdays[[#This Row],[3rdTuesdayInMonth]],2)</f>
        <v>2</v>
      </c>
      <c r="I1304" s="289">
        <f>LOOKUP(tblBdays[[#This Row],[Birthday 2024]],tblPeriods[Period])</f>
        <v>45368</v>
      </c>
      <c r="J1304" s="316" t="b">
        <f>tblBdays[[#This Row],[Birthday 2024]] &gt;= EOMONTH(tblBdays[[#This Row],[Birthday 2024]],0) - 4</f>
        <v>0</v>
      </c>
      <c r="K1304" s="317" t="b">
        <f>DAY(DATE(YEAR(tblBdays[[#This Row],[Birthday 2024]]),MONTH(tblBdays[[#This Row],[Birthday 2024]]) + 6,DAY(tblBdays[[#This Row],[Birthday 2024]]))) = DAY(tblBdays[[#This Row],[Birthday 2024]])</f>
        <v>1</v>
      </c>
    </row>
    <row r="1305" spans="2:11" ht="23.25" customHeight="1">
      <c r="B1305" s="61" t="s">
        <v>1323</v>
      </c>
      <c r="C1305" s="98">
        <v>37545</v>
      </c>
      <c r="D1305" s="98">
        <f>EDATE(tblBdays[[#This Row],[Birthday]],12 * (2024 - YEAR(tblBdays[[#This Row],[Birthday]])))</f>
        <v>45581</v>
      </c>
      <c r="E1305" s="282" t="b">
        <f>ISNUMBER(tblBdays[[#This Row],[Birthday 2024]])</f>
        <v>1</v>
      </c>
      <c r="F1305" s="98" cm="1">
        <f t="array" ref="F13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05" s="98" t="b">
        <f>tblBdays[[#This Row],[3rdTuesdayInMonth]]=tblBdays[[#This Row],[Birthday 2024]]</f>
        <v>0</v>
      </c>
      <c r="H1305" s="284">
        <f>WEEKDAY(tblBdays[[#This Row],[3rdTuesdayInMonth]],2)</f>
        <v>2</v>
      </c>
      <c r="I1305" s="289">
        <f>LOOKUP(tblBdays[[#This Row],[Birthday 2024]],tblPeriods[Period])</f>
        <v>45578</v>
      </c>
      <c r="J1305" s="316" t="b">
        <f>tblBdays[[#This Row],[Birthday 2024]] &gt;= EOMONTH(tblBdays[[#This Row],[Birthday 2024]],0) - 4</f>
        <v>0</v>
      </c>
      <c r="K1305" s="317" t="b">
        <f>DAY(DATE(YEAR(tblBdays[[#This Row],[Birthday 2024]]),MONTH(tblBdays[[#This Row],[Birthday 2024]]) + 6,DAY(tblBdays[[#This Row],[Birthday 2024]]))) = DAY(tblBdays[[#This Row],[Birthday 2024]])</f>
        <v>1</v>
      </c>
    </row>
    <row r="1306" spans="2:11" ht="23.25" customHeight="1">
      <c r="B1306" s="61" t="s">
        <v>1324</v>
      </c>
      <c r="C1306" s="98">
        <v>38277</v>
      </c>
      <c r="D1306" s="98">
        <f>EDATE(tblBdays[[#This Row],[Birthday]],12 * (2024 - YEAR(tblBdays[[#This Row],[Birthday]])))</f>
        <v>45582</v>
      </c>
      <c r="E1306" s="282" t="b">
        <f>ISNUMBER(tblBdays[[#This Row],[Birthday 2024]])</f>
        <v>1</v>
      </c>
      <c r="F1306" s="98" cm="1">
        <f t="array" ref="F13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06" s="98" t="b">
        <f>tblBdays[[#This Row],[3rdTuesdayInMonth]]=tblBdays[[#This Row],[Birthday 2024]]</f>
        <v>0</v>
      </c>
      <c r="H1306" s="284">
        <f>WEEKDAY(tblBdays[[#This Row],[3rdTuesdayInMonth]],2)</f>
        <v>2</v>
      </c>
      <c r="I1306" s="289">
        <f>LOOKUP(tblBdays[[#This Row],[Birthday 2024]],tblPeriods[Period])</f>
        <v>45578</v>
      </c>
      <c r="J1306" s="316" t="b">
        <f>tblBdays[[#This Row],[Birthday 2024]] &gt;= EOMONTH(tblBdays[[#This Row],[Birthday 2024]],0) - 4</f>
        <v>0</v>
      </c>
      <c r="K1306" s="317" t="b">
        <f>DAY(DATE(YEAR(tblBdays[[#This Row],[Birthday 2024]]),MONTH(tblBdays[[#This Row],[Birthday 2024]]) + 6,DAY(tblBdays[[#This Row],[Birthday 2024]]))) = DAY(tblBdays[[#This Row],[Birthday 2024]])</f>
        <v>1</v>
      </c>
    </row>
    <row r="1307" spans="2:11" ht="23.25" customHeight="1">
      <c r="B1307" s="61" t="s">
        <v>1325</v>
      </c>
      <c r="C1307" s="98">
        <v>37375</v>
      </c>
      <c r="D1307" s="98">
        <f>EDATE(tblBdays[[#This Row],[Birthday]],12 * (2024 - YEAR(tblBdays[[#This Row],[Birthday]])))</f>
        <v>45411</v>
      </c>
      <c r="E1307" s="282" t="b">
        <f>ISNUMBER(tblBdays[[#This Row],[Birthday 2024]])</f>
        <v>1</v>
      </c>
      <c r="F1307" s="98" cm="1">
        <f t="array" ref="F13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07" s="98" t="b">
        <f>tblBdays[[#This Row],[3rdTuesdayInMonth]]=tblBdays[[#This Row],[Birthday 2024]]</f>
        <v>0</v>
      </c>
      <c r="H1307" s="284">
        <f>WEEKDAY(tblBdays[[#This Row],[3rdTuesdayInMonth]],2)</f>
        <v>2</v>
      </c>
      <c r="I1307" s="289">
        <f>LOOKUP(tblBdays[[#This Row],[Birthday 2024]],tblPeriods[Period])</f>
        <v>45410</v>
      </c>
      <c r="J1307" s="316" t="b">
        <f>tblBdays[[#This Row],[Birthday 2024]] &gt;= EOMONTH(tblBdays[[#This Row],[Birthday 2024]],0) - 4</f>
        <v>1</v>
      </c>
      <c r="K1307" s="317" t="b">
        <f>DAY(DATE(YEAR(tblBdays[[#This Row],[Birthday 2024]]),MONTH(tblBdays[[#This Row],[Birthday 2024]]) + 6,DAY(tblBdays[[#This Row],[Birthday 2024]]))) = DAY(tblBdays[[#This Row],[Birthday 2024]])</f>
        <v>1</v>
      </c>
    </row>
    <row r="1308" spans="2:11" ht="23.25" customHeight="1">
      <c r="B1308" s="61" t="s">
        <v>1326</v>
      </c>
      <c r="C1308" s="98">
        <v>37514</v>
      </c>
      <c r="D1308" s="98">
        <f>EDATE(tblBdays[[#This Row],[Birthday]],12 * (2024 - YEAR(tblBdays[[#This Row],[Birthday]])))</f>
        <v>45550</v>
      </c>
      <c r="E1308" s="282" t="b">
        <f>ISNUMBER(tblBdays[[#This Row],[Birthday 2024]])</f>
        <v>1</v>
      </c>
      <c r="F1308" s="98" cm="1">
        <f t="array" ref="F13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08" s="98" t="b">
        <f>tblBdays[[#This Row],[3rdTuesdayInMonth]]=tblBdays[[#This Row],[Birthday 2024]]</f>
        <v>0</v>
      </c>
      <c r="H1308" s="284">
        <f>WEEKDAY(tblBdays[[#This Row],[3rdTuesdayInMonth]],2)</f>
        <v>2</v>
      </c>
      <c r="I1308" s="289">
        <f>LOOKUP(tblBdays[[#This Row],[Birthday 2024]],tblPeriods[Period])</f>
        <v>45550</v>
      </c>
      <c r="J1308" s="316" t="b">
        <f>tblBdays[[#This Row],[Birthday 2024]] &gt;= EOMONTH(tblBdays[[#This Row],[Birthday 2024]],0) - 4</f>
        <v>0</v>
      </c>
      <c r="K1308" s="317" t="b">
        <f>DAY(DATE(YEAR(tblBdays[[#This Row],[Birthday 2024]]),MONTH(tblBdays[[#This Row],[Birthday 2024]]) + 6,DAY(tblBdays[[#This Row],[Birthday 2024]]))) = DAY(tblBdays[[#This Row],[Birthday 2024]])</f>
        <v>1</v>
      </c>
    </row>
    <row r="1309" spans="2:11" ht="23.25" customHeight="1">
      <c r="B1309" s="61" t="s">
        <v>1327</v>
      </c>
      <c r="C1309" s="98">
        <v>37959</v>
      </c>
      <c r="D1309" s="98">
        <f>EDATE(tblBdays[[#This Row],[Birthday]],12 * (2024 - YEAR(tblBdays[[#This Row],[Birthday]])))</f>
        <v>45630</v>
      </c>
      <c r="E1309" s="282" t="b">
        <f>ISNUMBER(tblBdays[[#This Row],[Birthday 2024]])</f>
        <v>1</v>
      </c>
      <c r="F1309" s="98" cm="1">
        <f t="array" ref="F13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09" s="98" t="b">
        <f>tblBdays[[#This Row],[3rdTuesdayInMonth]]=tblBdays[[#This Row],[Birthday 2024]]</f>
        <v>0</v>
      </c>
      <c r="H1309" s="284">
        <f>WEEKDAY(tblBdays[[#This Row],[3rdTuesdayInMonth]],2)</f>
        <v>2</v>
      </c>
      <c r="I1309" s="289">
        <f>LOOKUP(tblBdays[[#This Row],[Birthday 2024]],tblPeriods[Period])</f>
        <v>45627</v>
      </c>
      <c r="J1309" s="316" t="b">
        <f>tblBdays[[#This Row],[Birthday 2024]] &gt;= EOMONTH(tblBdays[[#This Row],[Birthday 2024]],0) - 4</f>
        <v>0</v>
      </c>
      <c r="K1309" s="317" t="b">
        <f>DAY(DATE(YEAR(tblBdays[[#This Row],[Birthday 2024]]),MONTH(tblBdays[[#This Row],[Birthday 2024]]) + 6,DAY(tblBdays[[#This Row],[Birthday 2024]]))) = DAY(tblBdays[[#This Row],[Birthday 2024]])</f>
        <v>1</v>
      </c>
    </row>
    <row r="1310" spans="2:11" ht="23.25" customHeight="1">
      <c r="B1310" s="61" t="s">
        <v>1328</v>
      </c>
      <c r="C1310" s="98">
        <v>37474</v>
      </c>
      <c r="D1310" s="98">
        <f>EDATE(tblBdays[[#This Row],[Birthday]],12 * (2024 - YEAR(tblBdays[[#This Row],[Birthday]])))</f>
        <v>45510</v>
      </c>
      <c r="E1310" s="282" t="b">
        <f>ISNUMBER(tblBdays[[#This Row],[Birthday 2024]])</f>
        <v>1</v>
      </c>
      <c r="F1310" s="98" cm="1">
        <f t="array" ref="F13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10" s="98" t="b">
        <f>tblBdays[[#This Row],[3rdTuesdayInMonth]]=tblBdays[[#This Row],[Birthday 2024]]</f>
        <v>0</v>
      </c>
      <c r="H1310" s="284">
        <f>WEEKDAY(tblBdays[[#This Row],[3rdTuesdayInMonth]],2)</f>
        <v>2</v>
      </c>
      <c r="I1310" s="289">
        <f>LOOKUP(tblBdays[[#This Row],[Birthday 2024]],tblPeriods[Period])</f>
        <v>45508</v>
      </c>
      <c r="J1310" s="316" t="b">
        <f>tblBdays[[#This Row],[Birthday 2024]] &gt;= EOMONTH(tblBdays[[#This Row],[Birthday 2024]],0) - 4</f>
        <v>0</v>
      </c>
      <c r="K1310" s="317" t="b">
        <f>DAY(DATE(YEAR(tblBdays[[#This Row],[Birthday 2024]]),MONTH(tblBdays[[#This Row],[Birthday 2024]]) + 6,DAY(tblBdays[[#This Row],[Birthday 2024]]))) = DAY(tblBdays[[#This Row],[Birthday 2024]])</f>
        <v>1</v>
      </c>
    </row>
    <row r="1311" spans="2:11" ht="23.25" customHeight="1">
      <c r="B1311" s="61" t="s">
        <v>1329</v>
      </c>
      <c r="C1311" s="98">
        <v>37482</v>
      </c>
      <c r="D1311" s="98">
        <f>EDATE(tblBdays[[#This Row],[Birthday]],12 * (2024 - YEAR(tblBdays[[#This Row],[Birthday]])))</f>
        <v>45518</v>
      </c>
      <c r="E1311" s="282" t="b">
        <f>ISNUMBER(tblBdays[[#This Row],[Birthday 2024]])</f>
        <v>1</v>
      </c>
      <c r="F1311" s="98" cm="1">
        <f t="array" ref="F13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11" s="98" t="b">
        <f>tblBdays[[#This Row],[3rdTuesdayInMonth]]=tblBdays[[#This Row],[Birthday 2024]]</f>
        <v>0</v>
      </c>
      <c r="H1311" s="284">
        <f>WEEKDAY(tblBdays[[#This Row],[3rdTuesdayInMonth]],2)</f>
        <v>2</v>
      </c>
      <c r="I1311" s="289">
        <f>LOOKUP(tblBdays[[#This Row],[Birthday 2024]],tblPeriods[Period])</f>
        <v>45515</v>
      </c>
      <c r="J1311" s="316" t="b">
        <f>tblBdays[[#This Row],[Birthday 2024]] &gt;= EOMONTH(tblBdays[[#This Row],[Birthday 2024]],0) - 4</f>
        <v>0</v>
      </c>
      <c r="K1311" s="317" t="b">
        <f>DAY(DATE(YEAR(tblBdays[[#This Row],[Birthday 2024]]),MONTH(tblBdays[[#This Row],[Birthday 2024]]) + 6,DAY(tblBdays[[#This Row],[Birthday 2024]]))) = DAY(tblBdays[[#This Row],[Birthday 2024]])</f>
        <v>1</v>
      </c>
    </row>
    <row r="1312" spans="2:11" ht="23.25" customHeight="1">
      <c r="B1312" s="61" t="s">
        <v>1330</v>
      </c>
      <c r="C1312" s="98">
        <v>38081</v>
      </c>
      <c r="D1312" s="98">
        <f>EDATE(tblBdays[[#This Row],[Birthday]],12 * (2024 - YEAR(tblBdays[[#This Row],[Birthday]])))</f>
        <v>45386</v>
      </c>
      <c r="E1312" s="282" t="b">
        <f>ISNUMBER(tblBdays[[#This Row],[Birthday 2024]])</f>
        <v>1</v>
      </c>
      <c r="F1312" s="98" cm="1">
        <f t="array" ref="F13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12" s="98" t="b">
        <f>tblBdays[[#This Row],[3rdTuesdayInMonth]]=tblBdays[[#This Row],[Birthday 2024]]</f>
        <v>0</v>
      </c>
      <c r="H1312" s="284">
        <f>WEEKDAY(tblBdays[[#This Row],[3rdTuesdayInMonth]],2)</f>
        <v>2</v>
      </c>
      <c r="I1312" s="289">
        <f>LOOKUP(tblBdays[[#This Row],[Birthday 2024]],tblPeriods[Period])</f>
        <v>45382</v>
      </c>
      <c r="J1312" s="316" t="b">
        <f>tblBdays[[#This Row],[Birthday 2024]] &gt;= EOMONTH(tblBdays[[#This Row],[Birthday 2024]],0) - 4</f>
        <v>0</v>
      </c>
      <c r="K1312" s="317" t="b">
        <f>DAY(DATE(YEAR(tblBdays[[#This Row],[Birthday 2024]]),MONTH(tblBdays[[#This Row],[Birthday 2024]]) + 6,DAY(tblBdays[[#This Row],[Birthday 2024]]))) = DAY(tblBdays[[#This Row],[Birthday 2024]])</f>
        <v>1</v>
      </c>
    </row>
    <row r="1313" spans="2:11" ht="23.25" customHeight="1">
      <c r="B1313" s="61" t="s">
        <v>1331</v>
      </c>
      <c r="C1313" s="98">
        <v>37146</v>
      </c>
      <c r="D1313" s="98">
        <f>EDATE(tblBdays[[#This Row],[Birthday]],12 * (2024 - YEAR(tblBdays[[#This Row],[Birthday]])))</f>
        <v>45547</v>
      </c>
      <c r="E1313" s="282" t="b">
        <f>ISNUMBER(tblBdays[[#This Row],[Birthday 2024]])</f>
        <v>1</v>
      </c>
      <c r="F1313" s="98" cm="1">
        <f t="array" ref="F13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13" s="98" t="b">
        <f>tblBdays[[#This Row],[3rdTuesdayInMonth]]=tblBdays[[#This Row],[Birthday 2024]]</f>
        <v>0</v>
      </c>
      <c r="H1313" s="284">
        <f>WEEKDAY(tblBdays[[#This Row],[3rdTuesdayInMonth]],2)</f>
        <v>2</v>
      </c>
      <c r="I1313" s="289">
        <f>LOOKUP(tblBdays[[#This Row],[Birthday 2024]],tblPeriods[Period])</f>
        <v>45543</v>
      </c>
      <c r="J1313" s="316" t="b">
        <f>tblBdays[[#This Row],[Birthday 2024]] &gt;= EOMONTH(tblBdays[[#This Row],[Birthday 2024]],0) - 4</f>
        <v>0</v>
      </c>
      <c r="K1313" s="317" t="b">
        <f>DAY(DATE(YEAR(tblBdays[[#This Row],[Birthday 2024]]),MONTH(tblBdays[[#This Row],[Birthday 2024]]) + 6,DAY(tblBdays[[#This Row],[Birthday 2024]]))) = DAY(tblBdays[[#This Row],[Birthday 2024]])</f>
        <v>1</v>
      </c>
    </row>
    <row r="1314" spans="2:11" ht="23.25" customHeight="1">
      <c r="B1314" s="61" t="s">
        <v>1332</v>
      </c>
      <c r="C1314" s="98">
        <v>36329</v>
      </c>
      <c r="D1314" s="98">
        <f>EDATE(tblBdays[[#This Row],[Birthday]],12 * (2024 - YEAR(tblBdays[[#This Row],[Birthday]])))</f>
        <v>45461</v>
      </c>
      <c r="E1314" s="282" t="b">
        <f>ISNUMBER(tblBdays[[#This Row],[Birthday 2024]])</f>
        <v>1</v>
      </c>
      <c r="F1314" s="98" cm="1">
        <f t="array" ref="F13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314" s="98" t="b">
        <f>tblBdays[[#This Row],[3rdTuesdayInMonth]]=tblBdays[[#This Row],[Birthday 2024]]</f>
        <v>1</v>
      </c>
      <c r="H1314" s="284">
        <f>WEEKDAY(tblBdays[[#This Row],[3rdTuesdayInMonth]],2)</f>
        <v>2</v>
      </c>
      <c r="I1314" s="289">
        <f>LOOKUP(tblBdays[[#This Row],[Birthday 2024]],tblPeriods[Period])</f>
        <v>45459</v>
      </c>
      <c r="J1314" s="316" t="b">
        <f>tblBdays[[#This Row],[Birthday 2024]] &gt;= EOMONTH(tblBdays[[#This Row],[Birthday 2024]],0) - 4</f>
        <v>0</v>
      </c>
      <c r="K1314" s="317" t="b">
        <f>DAY(DATE(YEAR(tblBdays[[#This Row],[Birthday 2024]]),MONTH(tblBdays[[#This Row],[Birthday 2024]]) + 6,DAY(tblBdays[[#This Row],[Birthday 2024]]))) = DAY(tblBdays[[#This Row],[Birthday 2024]])</f>
        <v>1</v>
      </c>
    </row>
    <row r="1315" spans="2:11" ht="23.25" customHeight="1">
      <c r="B1315" s="61" t="s">
        <v>1333</v>
      </c>
      <c r="C1315" s="98">
        <v>37224</v>
      </c>
      <c r="D1315" s="98">
        <f>EDATE(tblBdays[[#This Row],[Birthday]],12 * (2024 - YEAR(tblBdays[[#This Row],[Birthday]])))</f>
        <v>45625</v>
      </c>
      <c r="E1315" s="282" t="b">
        <f>ISNUMBER(tblBdays[[#This Row],[Birthday 2024]])</f>
        <v>1</v>
      </c>
      <c r="F1315" s="98" cm="1">
        <f t="array" ref="F13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15" s="98" t="b">
        <f>tblBdays[[#This Row],[3rdTuesdayInMonth]]=tblBdays[[#This Row],[Birthday 2024]]</f>
        <v>0</v>
      </c>
      <c r="H1315" s="284">
        <f>WEEKDAY(tblBdays[[#This Row],[3rdTuesdayInMonth]],2)</f>
        <v>2</v>
      </c>
      <c r="I1315" s="289">
        <f>LOOKUP(tblBdays[[#This Row],[Birthday 2024]],tblPeriods[Period])</f>
        <v>45620</v>
      </c>
      <c r="J1315" s="316" t="b">
        <f>tblBdays[[#This Row],[Birthday 2024]] &gt;= EOMONTH(tblBdays[[#This Row],[Birthday 2024]],0) - 4</f>
        <v>1</v>
      </c>
      <c r="K1315" s="317" t="b">
        <f>DAY(DATE(YEAR(tblBdays[[#This Row],[Birthday 2024]]),MONTH(tblBdays[[#This Row],[Birthday 2024]]) + 6,DAY(tblBdays[[#This Row],[Birthday 2024]]))) = DAY(tblBdays[[#This Row],[Birthday 2024]])</f>
        <v>1</v>
      </c>
    </row>
    <row r="1316" spans="2:11" ht="23.25" customHeight="1">
      <c r="B1316" s="61" t="s">
        <v>1334</v>
      </c>
      <c r="C1316" s="98">
        <v>38297</v>
      </c>
      <c r="D1316" s="98">
        <f>EDATE(tblBdays[[#This Row],[Birthday]],12 * (2024 - YEAR(tblBdays[[#This Row],[Birthday]])))</f>
        <v>45602</v>
      </c>
      <c r="E1316" s="282" t="b">
        <f>ISNUMBER(tblBdays[[#This Row],[Birthday 2024]])</f>
        <v>1</v>
      </c>
      <c r="F1316" s="98" cm="1">
        <f t="array" ref="F13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16" s="98" t="b">
        <f>tblBdays[[#This Row],[3rdTuesdayInMonth]]=tblBdays[[#This Row],[Birthday 2024]]</f>
        <v>0</v>
      </c>
      <c r="H1316" s="284">
        <f>WEEKDAY(tblBdays[[#This Row],[3rdTuesdayInMonth]],2)</f>
        <v>2</v>
      </c>
      <c r="I1316" s="289">
        <f>LOOKUP(tblBdays[[#This Row],[Birthday 2024]],tblPeriods[Period])</f>
        <v>45599</v>
      </c>
      <c r="J1316" s="316" t="b">
        <f>tblBdays[[#This Row],[Birthday 2024]] &gt;= EOMONTH(tblBdays[[#This Row],[Birthday 2024]],0) - 4</f>
        <v>0</v>
      </c>
      <c r="K1316" s="317" t="b">
        <f>DAY(DATE(YEAR(tblBdays[[#This Row],[Birthday 2024]]),MONTH(tblBdays[[#This Row],[Birthday 2024]]) + 6,DAY(tblBdays[[#This Row],[Birthday 2024]]))) = DAY(tblBdays[[#This Row],[Birthday 2024]])</f>
        <v>1</v>
      </c>
    </row>
    <row r="1317" spans="2:11" ht="23.25" customHeight="1">
      <c r="B1317" s="61" t="s">
        <v>1335</v>
      </c>
      <c r="C1317" s="98">
        <v>37039</v>
      </c>
      <c r="D1317" s="98">
        <f>EDATE(tblBdays[[#This Row],[Birthday]],12 * (2024 - YEAR(tblBdays[[#This Row],[Birthday]])))</f>
        <v>45440</v>
      </c>
      <c r="E1317" s="282" t="b">
        <f>ISNUMBER(tblBdays[[#This Row],[Birthday 2024]])</f>
        <v>1</v>
      </c>
      <c r="F1317" s="98" cm="1">
        <f t="array" ref="F13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17" s="98" t="b">
        <f>tblBdays[[#This Row],[3rdTuesdayInMonth]]=tblBdays[[#This Row],[Birthday 2024]]</f>
        <v>0</v>
      </c>
      <c r="H1317" s="284">
        <f>WEEKDAY(tblBdays[[#This Row],[3rdTuesdayInMonth]],2)</f>
        <v>2</v>
      </c>
      <c r="I1317" s="289">
        <f>LOOKUP(tblBdays[[#This Row],[Birthday 2024]],tblPeriods[Period])</f>
        <v>45438</v>
      </c>
      <c r="J1317" s="316" t="b">
        <f>tblBdays[[#This Row],[Birthday 2024]] &gt;= EOMONTH(tblBdays[[#This Row],[Birthday 2024]],0) - 4</f>
        <v>1</v>
      </c>
      <c r="K1317" s="317" t="b">
        <f>DAY(DATE(YEAR(tblBdays[[#This Row],[Birthday 2024]]),MONTH(tblBdays[[#This Row],[Birthday 2024]]) + 6,DAY(tblBdays[[#This Row],[Birthday 2024]]))) = DAY(tblBdays[[#This Row],[Birthday 2024]])</f>
        <v>1</v>
      </c>
    </row>
    <row r="1318" spans="2:11" ht="23.25" customHeight="1">
      <c r="B1318" s="61" t="s">
        <v>1336</v>
      </c>
      <c r="C1318" s="98">
        <v>36995</v>
      </c>
      <c r="D1318" s="98">
        <f>EDATE(tblBdays[[#This Row],[Birthday]],12 * (2024 - YEAR(tblBdays[[#This Row],[Birthday]])))</f>
        <v>45396</v>
      </c>
      <c r="E1318" s="282" t="b">
        <f>ISNUMBER(tblBdays[[#This Row],[Birthday 2024]])</f>
        <v>1</v>
      </c>
      <c r="F1318" s="98" cm="1">
        <f t="array" ref="F13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18" s="98" t="b">
        <f>tblBdays[[#This Row],[3rdTuesdayInMonth]]=tblBdays[[#This Row],[Birthday 2024]]</f>
        <v>0</v>
      </c>
      <c r="H1318" s="284">
        <f>WEEKDAY(tblBdays[[#This Row],[3rdTuesdayInMonth]],2)</f>
        <v>2</v>
      </c>
      <c r="I1318" s="289">
        <f>LOOKUP(tblBdays[[#This Row],[Birthday 2024]],tblPeriods[Period])</f>
        <v>45396</v>
      </c>
      <c r="J1318" s="316" t="b">
        <f>tblBdays[[#This Row],[Birthday 2024]] &gt;= EOMONTH(tblBdays[[#This Row],[Birthday 2024]],0) - 4</f>
        <v>0</v>
      </c>
      <c r="K1318" s="317" t="b">
        <f>DAY(DATE(YEAR(tblBdays[[#This Row],[Birthday 2024]]),MONTH(tblBdays[[#This Row],[Birthday 2024]]) + 6,DAY(tblBdays[[#This Row],[Birthday 2024]]))) = DAY(tblBdays[[#This Row],[Birthday 2024]])</f>
        <v>1</v>
      </c>
    </row>
    <row r="1319" spans="2:11" ht="23.25" customHeight="1">
      <c r="B1319" s="61" t="s">
        <v>1337</v>
      </c>
      <c r="C1319" s="98">
        <v>38932</v>
      </c>
      <c r="D1319" s="98">
        <f>EDATE(tblBdays[[#This Row],[Birthday]],12 * (2024 - YEAR(tblBdays[[#This Row],[Birthday]])))</f>
        <v>45507</v>
      </c>
      <c r="E1319" s="282" t="b">
        <f>ISNUMBER(tblBdays[[#This Row],[Birthday 2024]])</f>
        <v>1</v>
      </c>
      <c r="F1319" s="98" cm="1">
        <f t="array" ref="F13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19" s="98" t="b">
        <f>tblBdays[[#This Row],[3rdTuesdayInMonth]]=tblBdays[[#This Row],[Birthday 2024]]</f>
        <v>0</v>
      </c>
      <c r="H1319" s="284">
        <f>WEEKDAY(tblBdays[[#This Row],[3rdTuesdayInMonth]],2)</f>
        <v>2</v>
      </c>
      <c r="I1319" s="289">
        <f>LOOKUP(tblBdays[[#This Row],[Birthday 2024]],tblPeriods[Period])</f>
        <v>45501</v>
      </c>
      <c r="J1319" s="316" t="b">
        <f>tblBdays[[#This Row],[Birthday 2024]] &gt;= EOMONTH(tblBdays[[#This Row],[Birthday 2024]],0) - 4</f>
        <v>0</v>
      </c>
      <c r="K1319" s="317" t="b">
        <f>DAY(DATE(YEAR(tblBdays[[#This Row],[Birthday 2024]]),MONTH(tblBdays[[#This Row],[Birthday 2024]]) + 6,DAY(tblBdays[[#This Row],[Birthday 2024]]))) = DAY(tblBdays[[#This Row],[Birthday 2024]])</f>
        <v>1</v>
      </c>
    </row>
    <row r="1320" spans="2:11" ht="23.25" customHeight="1">
      <c r="B1320" s="61" t="s">
        <v>1338</v>
      </c>
      <c r="C1320" s="98">
        <v>36916</v>
      </c>
      <c r="D1320" s="98">
        <f>EDATE(tblBdays[[#This Row],[Birthday]],12 * (2024 - YEAR(tblBdays[[#This Row],[Birthday]])))</f>
        <v>45316</v>
      </c>
      <c r="E1320" s="282" t="b">
        <f>ISNUMBER(tblBdays[[#This Row],[Birthday 2024]])</f>
        <v>1</v>
      </c>
      <c r="F1320" s="98" cm="1">
        <f t="array" ref="F13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20" s="98" t="b">
        <f>tblBdays[[#This Row],[3rdTuesdayInMonth]]=tblBdays[[#This Row],[Birthday 2024]]</f>
        <v>0</v>
      </c>
      <c r="H1320" s="284">
        <f>WEEKDAY(tblBdays[[#This Row],[3rdTuesdayInMonth]],2)</f>
        <v>2</v>
      </c>
      <c r="I1320" s="289">
        <f>LOOKUP(tblBdays[[#This Row],[Birthday 2024]],tblPeriods[Period])</f>
        <v>45312</v>
      </c>
      <c r="J1320" s="316" t="b">
        <f>tblBdays[[#This Row],[Birthday 2024]] &gt;= EOMONTH(tblBdays[[#This Row],[Birthday 2024]],0) - 4</f>
        <v>0</v>
      </c>
      <c r="K1320" s="317" t="b">
        <f>DAY(DATE(YEAR(tblBdays[[#This Row],[Birthday 2024]]),MONTH(tblBdays[[#This Row],[Birthday 2024]]) + 6,DAY(tblBdays[[#This Row],[Birthday 2024]]))) = DAY(tblBdays[[#This Row],[Birthday 2024]])</f>
        <v>1</v>
      </c>
    </row>
    <row r="1321" spans="2:11" ht="23.25" customHeight="1">
      <c r="B1321" s="61" t="s">
        <v>1339</v>
      </c>
      <c r="C1321" s="98">
        <v>37950</v>
      </c>
      <c r="D1321" s="98">
        <f>EDATE(tblBdays[[#This Row],[Birthday]],12 * (2024 - YEAR(tblBdays[[#This Row],[Birthday]])))</f>
        <v>45621</v>
      </c>
      <c r="E1321" s="282" t="b">
        <f>ISNUMBER(tblBdays[[#This Row],[Birthday 2024]])</f>
        <v>1</v>
      </c>
      <c r="F1321" s="98" cm="1">
        <f t="array" ref="F13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21" s="98" t="b">
        <f>tblBdays[[#This Row],[3rdTuesdayInMonth]]=tblBdays[[#This Row],[Birthday 2024]]</f>
        <v>0</v>
      </c>
      <c r="H1321" s="284">
        <f>WEEKDAY(tblBdays[[#This Row],[3rdTuesdayInMonth]],2)</f>
        <v>2</v>
      </c>
      <c r="I1321" s="289">
        <f>LOOKUP(tblBdays[[#This Row],[Birthday 2024]],tblPeriods[Period])</f>
        <v>45620</v>
      </c>
      <c r="J1321" s="316" t="b">
        <f>tblBdays[[#This Row],[Birthday 2024]] &gt;= EOMONTH(tblBdays[[#This Row],[Birthday 2024]],0) - 4</f>
        <v>0</v>
      </c>
      <c r="K1321" s="317" t="b">
        <f>DAY(DATE(YEAR(tblBdays[[#This Row],[Birthday 2024]]),MONTH(tblBdays[[#This Row],[Birthday 2024]]) + 6,DAY(tblBdays[[#This Row],[Birthday 2024]]))) = DAY(tblBdays[[#This Row],[Birthday 2024]])</f>
        <v>1</v>
      </c>
    </row>
    <row r="1322" spans="2:11" ht="23.25" customHeight="1">
      <c r="B1322" s="61" t="s">
        <v>1340</v>
      </c>
      <c r="C1322" s="98">
        <v>37749</v>
      </c>
      <c r="D1322" s="98">
        <f>EDATE(tblBdays[[#This Row],[Birthday]],12 * (2024 - YEAR(tblBdays[[#This Row],[Birthday]])))</f>
        <v>45420</v>
      </c>
      <c r="E1322" s="282" t="b">
        <f>ISNUMBER(tblBdays[[#This Row],[Birthday 2024]])</f>
        <v>1</v>
      </c>
      <c r="F1322" s="98" cm="1">
        <f t="array" ref="F13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22" s="98" t="b">
        <f>tblBdays[[#This Row],[3rdTuesdayInMonth]]=tblBdays[[#This Row],[Birthday 2024]]</f>
        <v>0</v>
      </c>
      <c r="H1322" s="284">
        <f>WEEKDAY(tblBdays[[#This Row],[3rdTuesdayInMonth]],2)</f>
        <v>2</v>
      </c>
      <c r="I1322" s="289">
        <f>LOOKUP(tblBdays[[#This Row],[Birthday 2024]],tblPeriods[Period])</f>
        <v>45417</v>
      </c>
      <c r="J1322" s="316" t="b">
        <f>tblBdays[[#This Row],[Birthday 2024]] &gt;= EOMONTH(tblBdays[[#This Row],[Birthday 2024]],0) - 4</f>
        <v>0</v>
      </c>
      <c r="K1322" s="317" t="b">
        <f>DAY(DATE(YEAR(tblBdays[[#This Row],[Birthday 2024]]),MONTH(tblBdays[[#This Row],[Birthday 2024]]) + 6,DAY(tblBdays[[#This Row],[Birthday 2024]]))) = DAY(tblBdays[[#This Row],[Birthday 2024]])</f>
        <v>1</v>
      </c>
    </row>
    <row r="1323" spans="2:11" ht="23.25" customHeight="1">
      <c r="B1323" s="61" t="s">
        <v>1341</v>
      </c>
      <c r="C1323" s="98">
        <v>37354</v>
      </c>
      <c r="D1323" s="98">
        <f>EDATE(tblBdays[[#This Row],[Birthday]],12 * (2024 - YEAR(tblBdays[[#This Row],[Birthday]])))</f>
        <v>45390</v>
      </c>
      <c r="E1323" s="282" t="b">
        <f>ISNUMBER(tblBdays[[#This Row],[Birthday 2024]])</f>
        <v>1</v>
      </c>
      <c r="F1323" s="98" cm="1">
        <f t="array" ref="F13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23" s="98" t="b">
        <f>tblBdays[[#This Row],[3rdTuesdayInMonth]]=tblBdays[[#This Row],[Birthday 2024]]</f>
        <v>0</v>
      </c>
      <c r="H1323" s="284">
        <f>WEEKDAY(tblBdays[[#This Row],[3rdTuesdayInMonth]],2)</f>
        <v>2</v>
      </c>
      <c r="I1323" s="289">
        <f>LOOKUP(tblBdays[[#This Row],[Birthday 2024]],tblPeriods[Period])</f>
        <v>45389</v>
      </c>
      <c r="J1323" s="316" t="b">
        <f>tblBdays[[#This Row],[Birthday 2024]] &gt;= EOMONTH(tblBdays[[#This Row],[Birthday 2024]],0) - 4</f>
        <v>0</v>
      </c>
      <c r="K1323" s="317" t="b">
        <f>DAY(DATE(YEAR(tblBdays[[#This Row],[Birthday 2024]]),MONTH(tblBdays[[#This Row],[Birthday 2024]]) + 6,DAY(tblBdays[[#This Row],[Birthday 2024]]))) = DAY(tblBdays[[#This Row],[Birthday 2024]])</f>
        <v>1</v>
      </c>
    </row>
    <row r="1324" spans="2:11" ht="23.25" customHeight="1">
      <c r="B1324" s="61" t="s">
        <v>1342</v>
      </c>
      <c r="C1324" s="98">
        <v>37358</v>
      </c>
      <c r="D1324" s="98">
        <f>EDATE(tblBdays[[#This Row],[Birthday]],12 * (2024 - YEAR(tblBdays[[#This Row],[Birthday]])))</f>
        <v>45394</v>
      </c>
      <c r="E1324" s="282" t="b">
        <f>ISNUMBER(tblBdays[[#This Row],[Birthday 2024]])</f>
        <v>1</v>
      </c>
      <c r="F1324" s="98" cm="1">
        <f t="array" ref="F13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24" s="98" t="b">
        <f>tblBdays[[#This Row],[3rdTuesdayInMonth]]=tblBdays[[#This Row],[Birthday 2024]]</f>
        <v>0</v>
      </c>
      <c r="H1324" s="284">
        <f>WEEKDAY(tblBdays[[#This Row],[3rdTuesdayInMonth]],2)</f>
        <v>2</v>
      </c>
      <c r="I1324" s="289">
        <f>LOOKUP(tblBdays[[#This Row],[Birthday 2024]],tblPeriods[Period])</f>
        <v>45389</v>
      </c>
      <c r="J1324" s="316" t="b">
        <f>tblBdays[[#This Row],[Birthday 2024]] &gt;= EOMONTH(tblBdays[[#This Row],[Birthday 2024]],0) - 4</f>
        <v>0</v>
      </c>
      <c r="K1324" s="317" t="b">
        <f>DAY(DATE(YEAR(tblBdays[[#This Row],[Birthday 2024]]),MONTH(tblBdays[[#This Row],[Birthday 2024]]) + 6,DAY(tblBdays[[#This Row],[Birthday 2024]]))) = DAY(tblBdays[[#This Row],[Birthday 2024]])</f>
        <v>1</v>
      </c>
    </row>
    <row r="1325" spans="2:11" ht="23.25" customHeight="1">
      <c r="B1325" s="61" t="s">
        <v>1343</v>
      </c>
      <c r="C1325" s="98">
        <v>38014</v>
      </c>
      <c r="D1325" s="98">
        <f>EDATE(tblBdays[[#This Row],[Birthday]],12 * (2024 - YEAR(tblBdays[[#This Row],[Birthday]])))</f>
        <v>45319</v>
      </c>
      <c r="E1325" s="282" t="b">
        <f>ISNUMBER(tblBdays[[#This Row],[Birthday 2024]])</f>
        <v>1</v>
      </c>
      <c r="F1325" s="98" cm="1">
        <f t="array" ref="F13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25" s="98" t="b">
        <f>tblBdays[[#This Row],[3rdTuesdayInMonth]]=tblBdays[[#This Row],[Birthday 2024]]</f>
        <v>0</v>
      </c>
      <c r="H1325" s="284">
        <f>WEEKDAY(tblBdays[[#This Row],[3rdTuesdayInMonth]],2)</f>
        <v>2</v>
      </c>
      <c r="I1325" s="289">
        <f>LOOKUP(tblBdays[[#This Row],[Birthday 2024]],tblPeriods[Period])</f>
        <v>45319</v>
      </c>
      <c r="J1325" s="316" t="b">
        <f>tblBdays[[#This Row],[Birthday 2024]] &gt;= EOMONTH(tblBdays[[#This Row],[Birthday 2024]],0) - 4</f>
        <v>1</v>
      </c>
      <c r="K1325" s="317" t="b">
        <f>DAY(DATE(YEAR(tblBdays[[#This Row],[Birthday 2024]]),MONTH(tblBdays[[#This Row],[Birthday 2024]]) + 6,DAY(tblBdays[[#This Row],[Birthday 2024]]))) = DAY(tblBdays[[#This Row],[Birthday 2024]])</f>
        <v>1</v>
      </c>
    </row>
    <row r="1326" spans="2:11" ht="23.25" customHeight="1">
      <c r="B1326" s="61" t="s">
        <v>1344</v>
      </c>
      <c r="C1326" s="98">
        <v>38250</v>
      </c>
      <c r="D1326" s="98">
        <f>EDATE(tblBdays[[#This Row],[Birthday]],12 * (2024 - YEAR(tblBdays[[#This Row],[Birthday]])))</f>
        <v>45555</v>
      </c>
      <c r="E1326" s="282" t="b">
        <f>ISNUMBER(tblBdays[[#This Row],[Birthday 2024]])</f>
        <v>1</v>
      </c>
      <c r="F1326" s="98" cm="1">
        <f t="array" ref="F13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26" s="98" t="b">
        <f>tblBdays[[#This Row],[3rdTuesdayInMonth]]=tblBdays[[#This Row],[Birthday 2024]]</f>
        <v>0</v>
      </c>
      <c r="H1326" s="284">
        <f>WEEKDAY(tblBdays[[#This Row],[3rdTuesdayInMonth]],2)</f>
        <v>2</v>
      </c>
      <c r="I1326" s="289">
        <f>LOOKUP(tblBdays[[#This Row],[Birthday 2024]],tblPeriods[Period])</f>
        <v>45550</v>
      </c>
      <c r="J1326" s="316" t="b">
        <f>tblBdays[[#This Row],[Birthday 2024]] &gt;= EOMONTH(tblBdays[[#This Row],[Birthday 2024]],0) - 4</f>
        <v>0</v>
      </c>
      <c r="K1326" s="317" t="b">
        <f>DAY(DATE(YEAR(tblBdays[[#This Row],[Birthday 2024]]),MONTH(tblBdays[[#This Row],[Birthday 2024]]) + 6,DAY(tblBdays[[#This Row],[Birthday 2024]]))) = DAY(tblBdays[[#This Row],[Birthday 2024]])</f>
        <v>1</v>
      </c>
    </row>
    <row r="1327" spans="2:11" ht="23.25" customHeight="1">
      <c r="B1327" s="61" t="s">
        <v>1345</v>
      </c>
      <c r="C1327" s="98">
        <v>37173</v>
      </c>
      <c r="D1327" s="98">
        <f>EDATE(tblBdays[[#This Row],[Birthday]],12 * (2024 - YEAR(tblBdays[[#This Row],[Birthday]])))</f>
        <v>45574</v>
      </c>
      <c r="E1327" s="282" t="b">
        <f>ISNUMBER(tblBdays[[#This Row],[Birthday 2024]])</f>
        <v>1</v>
      </c>
      <c r="F1327" s="98" cm="1">
        <f t="array" ref="F13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27" s="98" t="b">
        <f>tblBdays[[#This Row],[3rdTuesdayInMonth]]=tblBdays[[#This Row],[Birthday 2024]]</f>
        <v>0</v>
      </c>
      <c r="H1327" s="284">
        <f>WEEKDAY(tblBdays[[#This Row],[3rdTuesdayInMonth]],2)</f>
        <v>2</v>
      </c>
      <c r="I1327" s="289">
        <f>LOOKUP(tblBdays[[#This Row],[Birthday 2024]],tblPeriods[Period])</f>
        <v>45571</v>
      </c>
      <c r="J1327" s="316" t="b">
        <f>tblBdays[[#This Row],[Birthday 2024]] &gt;= EOMONTH(tblBdays[[#This Row],[Birthday 2024]],0) - 4</f>
        <v>0</v>
      </c>
      <c r="K1327" s="317" t="b">
        <f>DAY(DATE(YEAR(tblBdays[[#This Row],[Birthday 2024]]),MONTH(tblBdays[[#This Row],[Birthday 2024]]) + 6,DAY(tblBdays[[#This Row],[Birthday 2024]]))) = DAY(tblBdays[[#This Row],[Birthday 2024]])</f>
        <v>1</v>
      </c>
    </row>
    <row r="1328" spans="2:11" ht="23.25" customHeight="1">
      <c r="B1328" s="61" t="s">
        <v>1346</v>
      </c>
      <c r="C1328" s="98">
        <v>37884</v>
      </c>
      <c r="D1328" s="98">
        <f>EDATE(tblBdays[[#This Row],[Birthday]],12 * (2024 - YEAR(tblBdays[[#This Row],[Birthday]])))</f>
        <v>45555</v>
      </c>
      <c r="E1328" s="282" t="b">
        <f>ISNUMBER(tblBdays[[#This Row],[Birthday 2024]])</f>
        <v>1</v>
      </c>
      <c r="F1328" s="98" cm="1">
        <f t="array" ref="F13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28" s="98" t="b">
        <f>tblBdays[[#This Row],[3rdTuesdayInMonth]]=tblBdays[[#This Row],[Birthday 2024]]</f>
        <v>0</v>
      </c>
      <c r="H1328" s="284">
        <f>WEEKDAY(tblBdays[[#This Row],[3rdTuesdayInMonth]],2)</f>
        <v>2</v>
      </c>
      <c r="I1328" s="289">
        <f>LOOKUP(tblBdays[[#This Row],[Birthday 2024]],tblPeriods[Period])</f>
        <v>45550</v>
      </c>
      <c r="J1328" s="316" t="b">
        <f>tblBdays[[#This Row],[Birthday 2024]] &gt;= EOMONTH(tblBdays[[#This Row],[Birthday 2024]],0) - 4</f>
        <v>0</v>
      </c>
      <c r="K1328" s="317" t="b">
        <f>DAY(DATE(YEAR(tblBdays[[#This Row],[Birthday 2024]]),MONTH(tblBdays[[#This Row],[Birthday 2024]]) + 6,DAY(tblBdays[[#This Row],[Birthday 2024]]))) = DAY(tblBdays[[#This Row],[Birthday 2024]])</f>
        <v>1</v>
      </c>
    </row>
    <row r="1329" spans="2:11" ht="23.25" customHeight="1">
      <c r="B1329" s="61" t="s">
        <v>1347</v>
      </c>
      <c r="C1329" s="98">
        <v>37657</v>
      </c>
      <c r="D1329" s="98">
        <f>EDATE(tblBdays[[#This Row],[Birthday]],12 * (2024 - YEAR(tblBdays[[#This Row],[Birthday]])))</f>
        <v>45327</v>
      </c>
      <c r="E1329" s="282" t="b">
        <f>ISNUMBER(tblBdays[[#This Row],[Birthday 2024]])</f>
        <v>1</v>
      </c>
      <c r="F1329" s="98" cm="1">
        <f t="array" ref="F13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29" s="98" t="b">
        <f>tblBdays[[#This Row],[3rdTuesdayInMonth]]=tblBdays[[#This Row],[Birthday 2024]]</f>
        <v>0</v>
      </c>
      <c r="H1329" s="284">
        <f>WEEKDAY(tblBdays[[#This Row],[3rdTuesdayInMonth]],2)</f>
        <v>2</v>
      </c>
      <c r="I1329" s="289">
        <f>LOOKUP(tblBdays[[#This Row],[Birthday 2024]],tblPeriods[Period])</f>
        <v>45326</v>
      </c>
      <c r="J1329" s="316" t="b">
        <f>tblBdays[[#This Row],[Birthday 2024]] &gt;= EOMONTH(tblBdays[[#This Row],[Birthday 2024]],0) - 4</f>
        <v>0</v>
      </c>
      <c r="K1329" s="317" t="b">
        <f>DAY(DATE(YEAR(tblBdays[[#This Row],[Birthday 2024]]),MONTH(tblBdays[[#This Row],[Birthday 2024]]) + 6,DAY(tblBdays[[#This Row],[Birthday 2024]]))) = DAY(tblBdays[[#This Row],[Birthday 2024]])</f>
        <v>1</v>
      </c>
    </row>
    <row r="1330" spans="2:11" ht="23.25" customHeight="1">
      <c r="B1330" s="61" t="s">
        <v>1348</v>
      </c>
      <c r="C1330" s="98">
        <v>37359</v>
      </c>
      <c r="D1330" s="98">
        <f>EDATE(tblBdays[[#This Row],[Birthday]],12 * (2024 - YEAR(tblBdays[[#This Row],[Birthday]])))</f>
        <v>45395</v>
      </c>
      <c r="E1330" s="282" t="b">
        <f>ISNUMBER(tblBdays[[#This Row],[Birthday 2024]])</f>
        <v>1</v>
      </c>
      <c r="F1330" s="98" cm="1">
        <f t="array" ref="F13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30" s="98" t="b">
        <f>tblBdays[[#This Row],[3rdTuesdayInMonth]]=tblBdays[[#This Row],[Birthday 2024]]</f>
        <v>0</v>
      </c>
      <c r="H1330" s="284">
        <f>WEEKDAY(tblBdays[[#This Row],[3rdTuesdayInMonth]],2)</f>
        <v>2</v>
      </c>
      <c r="I1330" s="289">
        <f>LOOKUP(tblBdays[[#This Row],[Birthday 2024]],tblPeriods[Period])</f>
        <v>45389</v>
      </c>
      <c r="J1330" s="316" t="b">
        <f>tblBdays[[#This Row],[Birthday 2024]] &gt;= EOMONTH(tblBdays[[#This Row],[Birthday 2024]],0) - 4</f>
        <v>0</v>
      </c>
      <c r="K1330" s="317" t="b">
        <f>DAY(DATE(YEAR(tblBdays[[#This Row],[Birthday 2024]]),MONTH(tblBdays[[#This Row],[Birthday 2024]]) + 6,DAY(tblBdays[[#This Row],[Birthday 2024]]))) = DAY(tblBdays[[#This Row],[Birthday 2024]])</f>
        <v>1</v>
      </c>
    </row>
    <row r="1331" spans="2:11" ht="23.25" customHeight="1">
      <c r="B1331" s="61" t="s">
        <v>1349</v>
      </c>
      <c r="C1331" s="98">
        <v>36949</v>
      </c>
      <c r="D1331" s="98">
        <f>EDATE(tblBdays[[#This Row],[Birthday]],12 * (2024 - YEAR(tblBdays[[#This Row],[Birthday]])))</f>
        <v>45349</v>
      </c>
      <c r="E1331" s="282" t="b">
        <f>ISNUMBER(tblBdays[[#This Row],[Birthday 2024]])</f>
        <v>1</v>
      </c>
      <c r="F1331" s="98" cm="1">
        <f t="array" ref="F13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31" s="98" t="b">
        <f>tblBdays[[#This Row],[3rdTuesdayInMonth]]=tblBdays[[#This Row],[Birthday 2024]]</f>
        <v>0</v>
      </c>
      <c r="H1331" s="284">
        <f>WEEKDAY(tblBdays[[#This Row],[3rdTuesdayInMonth]],2)</f>
        <v>2</v>
      </c>
      <c r="I1331" s="289">
        <f>LOOKUP(tblBdays[[#This Row],[Birthday 2024]],tblPeriods[Period])</f>
        <v>45347</v>
      </c>
      <c r="J1331" s="316" t="b">
        <f>tblBdays[[#This Row],[Birthday 2024]] &gt;= EOMONTH(tblBdays[[#This Row],[Birthday 2024]],0) - 4</f>
        <v>1</v>
      </c>
      <c r="K1331" s="317" t="b">
        <f>DAY(DATE(YEAR(tblBdays[[#This Row],[Birthday 2024]]),MONTH(tblBdays[[#This Row],[Birthday 2024]]) + 6,DAY(tblBdays[[#This Row],[Birthday 2024]]))) = DAY(tblBdays[[#This Row],[Birthday 2024]])</f>
        <v>1</v>
      </c>
    </row>
    <row r="1332" spans="2:11" ht="23.25" customHeight="1">
      <c r="B1332" s="61" t="s">
        <v>1350</v>
      </c>
      <c r="C1332" s="98">
        <v>37838</v>
      </c>
      <c r="D1332" s="98">
        <f>EDATE(tblBdays[[#This Row],[Birthday]],12 * (2024 - YEAR(tblBdays[[#This Row],[Birthday]])))</f>
        <v>45509</v>
      </c>
      <c r="E1332" s="282" t="b">
        <f>ISNUMBER(tblBdays[[#This Row],[Birthday 2024]])</f>
        <v>1</v>
      </c>
      <c r="F1332" s="98" cm="1">
        <f t="array" ref="F13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32" s="98" t="b">
        <f>tblBdays[[#This Row],[3rdTuesdayInMonth]]=tblBdays[[#This Row],[Birthday 2024]]</f>
        <v>0</v>
      </c>
      <c r="H1332" s="284">
        <f>WEEKDAY(tblBdays[[#This Row],[3rdTuesdayInMonth]],2)</f>
        <v>2</v>
      </c>
      <c r="I1332" s="289">
        <f>LOOKUP(tblBdays[[#This Row],[Birthday 2024]],tblPeriods[Period])</f>
        <v>45508</v>
      </c>
      <c r="J1332" s="316" t="b">
        <f>tblBdays[[#This Row],[Birthday 2024]] &gt;= EOMONTH(tblBdays[[#This Row],[Birthday 2024]],0) - 4</f>
        <v>0</v>
      </c>
      <c r="K1332" s="317" t="b">
        <f>DAY(DATE(YEAR(tblBdays[[#This Row],[Birthday 2024]]),MONTH(tblBdays[[#This Row],[Birthday 2024]]) + 6,DAY(tblBdays[[#This Row],[Birthday 2024]]))) = DAY(tblBdays[[#This Row],[Birthday 2024]])</f>
        <v>1</v>
      </c>
    </row>
    <row r="1333" spans="2:11" ht="23.25" customHeight="1">
      <c r="B1333" s="61" t="s">
        <v>1351</v>
      </c>
      <c r="C1333" s="98">
        <v>37879</v>
      </c>
      <c r="D1333" s="98">
        <f>EDATE(tblBdays[[#This Row],[Birthday]],12 * (2024 - YEAR(tblBdays[[#This Row],[Birthday]])))</f>
        <v>45550</v>
      </c>
      <c r="E1333" s="282" t="b">
        <f>ISNUMBER(tblBdays[[#This Row],[Birthday 2024]])</f>
        <v>1</v>
      </c>
      <c r="F1333" s="98" cm="1">
        <f t="array" ref="F13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33" s="98" t="b">
        <f>tblBdays[[#This Row],[3rdTuesdayInMonth]]=tblBdays[[#This Row],[Birthday 2024]]</f>
        <v>0</v>
      </c>
      <c r="H1333" s="284">
        <f>WEEKDAY(tblBdays[[#This Row],[3rdTuesdayInMonth]],2)</f>
        <v>2</v>
      </c>
      <c r="I1333" s="289">
        <f>LOOKUP(tblBdays[[#This Row],[Birthday 2024]],tblPeriods[Period])</f>
        <v>45550</v>
      </c>
      <c r="J1333" s="316" t="b">
        <f>tblBdays[[#This Row],[Birthday 2024]] &gt;= EOMONTH(tblBdays[[#This Row],[Birthday 2024]],0) - 4</f>
        <v>0</v>
      </c>
      <c r="K1333" s="317" t="b">
        <f>DAY(DATE(YEAR(tblBdays[[#This Row],[Birthday 2024]]),MONTH(tblBdays[[#This Row],[Birthday 2024]]) + 6,DAY(tblBdays[[#This Row],[Birthday 2024]]))) = DAY(tblBdays[[#This Row],[Birthday 2024]])</f>
        <v>1</v>
      </c>
    </row>
    <row r="1334" spans="2:11" ht="23.25" customHeight="1">
      <c r="B1334" s="61" t="s">
        <v>1352</v>
      </c>
      <c r="C1334" s="98">
        <v>36943</v>
      </c>
      <c r="D1334" s="98">
        <f>EDATE(tblBdays[[#This Row],[Birthday]],12 * (2024 - YEAR(tblBdays[[#This Row],[Birthday]])))</f>
        <v>45343</v>
      </c>
      <c r="E1334" s="282" t="b">
        <f>ISNUMBER(tblBdays[[#This Row],[Birthday 2024]])</f>
        <v>1</v>
      </c>
      <c r="F1334" s="98" cm="1">
        <f t="array" ref="F13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34" s="98" t="b">
        <f>tblBdays[[#This Row],[3rdTuesdayInMonth]]=tblBdays[[#This Row],[Birthday 2024]]</f>
        <v>0</v>
      </c>
      <c r="H1334" s="284">
        <f>WEEKDAY(tblBdays[[#This Row],[3rdTuesdayInMonth]],2)</f>
        <v>2</v>
      </c>
      <c r="I1334" s="289">
        <f>LOOKUP(tblBdays[[#This Row],[Birthday 2024]],tblPeriods[Period])</f>
        <v>45340</v>
      </c>
      <c r="J1334" s="316" t="b">
        <f>tblBdays[[#This Row],[Birthday 2024]] &gt;= EOMONTH(tblBdays[[#This Row],[Birthday 2024]],0) - 4</f>
        <v>0</v>
      </c>
      <c r="K1334" s="317" t="b">
        <f>DAY(DATE(YEAR(tblBdays[[#This Row],[Birthday 2024]]),MONTH(tblBdays[[#This Row],[Birthday 2024]]) + 6,DAY(tblBdays[[#This Row],[Birthday 2024]]))) = DAY(tblBdays[[#This Row],[Birthday 2024]])</f>
        <v>1</v>
      </c>
    </row>
    <row r="1335" spans="2:11" ht="23.25" customHeight="1">
      <c r="B1335" s="61" t="s">
        <v>1353</v>
      </c>
      <c r="C1335" s="98">
        <v>37560</v>
      </c>
      <c r="D1335" s="98">
        <f>EDATE(tblBdays[[#This Row],[Birthday]],12 * (2024 - YEAR(tblBdays[[#This Row],[Birthday]])))</f>
        <v>45596</v>
      </c>
      <c r="E1335" s="282" t="b">
        <f>ISNUMBER(tblBdays[[#This Row],[Birthday 2024]])</f>
        <v>1</v>
      </c>
      <c r="F1335" s="98" cm="1">
        <f t="array" ref="F13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35" s="98" t="b">
        <f>tblBdays[[#This Row],[3rdTuesdayInMonth]]=tblBdays[[#This Row],[Birthday 2024]]</f>
        <v>0</v>
      </c>
      <c r="H1335" s="284">
        <f>WEEKDAY(tblBdays[[#This Row],[3rdTuesdayInMonth]],2)</f>
        <v>2</v>
      </c>
      <c r="I1335" s="289">
        <f>LOOKUP(tblBdays[[#This Row],[Birthday 2024]],tblPeriods[Period])</f>
        <v>45592</v>
      </c>
      <c r="J1335" s="316" t="b">
        <f>tblBdays[[#This Row],[Birthday 2024]] &gt;= EOMONTH(tblBdays[[#This Row],[Birthday 2024]],0) - 4</f>
        <v>1</v>
      </c>
      <c r="K1335" s="317" t="b">
        <f>DAY(DATE(YEAR(tblBdays[[#This Row],[Birthday 2024]]),MONTH(tblBdays[[#This Row],[Birthday 2024]]) + 6,DAY(tblBdays[[#This Row],[Birthday 2024]]))) = DAY(tblBdays[[#This Row],[Birthday 2024]])</f>
        <v>0</v>
      </c>
    </row>
    <row r="1336" spans="2:11" ht="23.25" customHeight="1">
      <c r="B1336" s="61" t="s">
        <v>1354</v>
      </c>
      <c r="C1336" s="98">
        <v>37729</v>
      </c>
      <c r="D1336" s="98">
        <f>EDATE(tblBdays[[#This Row],[Birthday]],12 * (2024 - YEAR(tblBdays[[#This Row],[Birthday]])))</f>
        <v>45400</v>
      </c>
      <c r="E1336" s="282" t="b">
        <f>ISNUMBER(tblBdays[[#This Row],[Birthday 2024]])</f>
        <v>1</v>
      </c>
      <c r="F1336" s="98" cm="1">
        <f t="array" ref="F13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36" s="98" t="b">
        <f>tblBdays[[#This Row],[3rdTuesdayInMonth]]=tblBdays[[#This Row],[Birthday 2024]]</f>
        <v>0</v>
      </c>
      <c r="H1336" s="284">
        <f>WEEKDAY(tblBdays[[#This Row],[3rdTuesdayInMonth]],2)</f>
        <v>2</v>
      </c>
      <c r="I1336" s="289">
        <f>LOOKUP(tblBdays[[#This Row],[Birthday 2024]],tblPeriods[Period])</f>
        <v>45396</v>
      </c>
      <c r="J1336" s="316" t="b">
        <f>tblBdays[[#This Row],[Birthday 2024]] &gt;= EOMONTH(tblBdays[[#This Row],[Birthday 2024]],0) - 4</f>
        <v>0</v>
      </c>
      <c r="K1336" s="317" t="b">
        <f>DAY(DATE(YEAR(tblBdays[[#This Row],[Birthday 2024]]),MONTH(tblBdays[[#This Row],[Birthday 2024]]) + 6,DAY(tblBdays[[#This Row],[Birthday 2024]]))) = DAY(tblBdays[[#This Row],[Birthday 2024]])</f>
        <v>1</v>
      </c>
    </row>
    <row r="1337" spans="2:11" ht="23.25" customHeight="1">
      <c r="B1337" s="61" t="s">
        <v>1355</v>
      </c>
      <c r="C1337" s="98">
        <v>37677</v>
      </c>
      <c r="D1337" s="98">
        <f>EDATE(tblBdays[[#This Row],[Birthday]],12 * (2024 - YEAR(tblBdays[[#This Row],[Birthday]])))</f>
        <v>45347</v>
      </c>
      <c r="E1337" s="282" t="b">
        <f>ISNUMBER(tblBdays[[#This Row],[Birthday 2024]])</f>
        <v>1</v>
      </c>
      <c r="F1337" s="98" cm="1">
        <f t="array" ref="F13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37" s="98" t="b">
        <f>tblBdays[[#This Row],[3rdTuesdayInMonth]]=tblBdays[[#This Row],[Birthday 2024]]</f>
        <v>0</v>
      </c>
      <c r="H1337" s="284">
        <f>WEEKDAY(tblBdays[[#This Row],[3rdTuesdayInMonth]],2)</f>
        <v>2</v>
      </c>
      <c r="I1337" s="289">
        <f>LOOKUP(tblBdays[[#This Row],[Birthday 2024]],tblPeriods[Period])</f>
        <v>45347</v>
      </c>
      <c r="J1337" s="316" t="b">
        <f>tblBdays[[#This Row],[Birthday 2024]] &gt;= EOMONTH(tblBdays[[#This Row],[Birthday 2024]],0) - 4</f>
        <v>1</v>
      </c>
      <c r="K1337" s="317" t="b">
        <f>DAY(DATE(YEAR(tblBdays[[#This Row],[Birthday 2024]]),MONTH(tblBdays[[#This Row],[Birthday 2024]]) + 6,DAY(tblBdays[[#This Row],[Birthday 2024]]))) = DAY(tblBdays[[#This Row],[Birthday 2024]])</f>
        <v>1</v>
      </c>
    </row>
    <row r="1338" spans="2:11" ht="23.25" customHeight="1">
      <c r="B1338" s="61" t="s">
        <v>1356</v>
      </c>
      <c r="C1338" s="98">
        <v>37579</v>
      </c>
      <c r="D1338" s="98">
        <f>EDATE(tblBdays[[#This Row],[Birthday]],12 * (2024 - YEAR(tblBdays[[#This Row],[Birthday]])))</f>
        <v>45615</v>
      </c>
      <c r="E1338" s="282" t="b">
        <f>ISNUMBER(tblBdays[[#This Row],[Birthday 2024]])</f>
        <v>1</v>
      </c>
      <c r="F1338" s="98" cm="1">
        <f t="array" ref="F13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38" s="98" t="b">
        <f>tblBdays[[#This Row],[3rdTuesdayInMonth]]=tblBdays[[#This Row],[Birthday 2024]]</f>
        <v>1</v>
      </c>
      <c r="H1338" s="284">
        <f>WEEKDAY(tblBdays[[#This Row],[3rdTuesdayInMonth]],2)</f>
        <v>2</v>
      </c>
      <c r="I1338" s="289">
        <f>LOOKUP(tblBdays[[#This Row],[Birthday 2024]],tblPeriods[Period])</f>
        <v>45613</v>
      </c>
      <c r="J1338" s="316" t="b">
        <f>tblBdays[[#This Row],[Birthday 2024]] &gt;= EOMONTH(tblBdays[[#This Row],[Birthday 2024]],0) - 4</f>
        <v>0</v>
      </c>
      <c r="K1338" s="317" t="b">
        <f>DAY(DATE(YEAR(tblBdays[[#This Row],[Birthday 2024]]),MONTH(tblBdays[[#This Row],[Birthday 2024]]) + 6,DAY(tblBdays[[#This Row],[Birthday 2024]]))) = DAY(tblBdays[[#This Row],[Birthday 2024]])</f>
        <v>1</v>
      </c>
    </row>
    <row r="1339" spans="2:11" ht="23.25" customHeight="1">
      <c r="B1339" s="61" t="s">
        <v>1357</v>
      </c>
      <c r="C1339" s="98">
        <v>37832</v>
      </c>
      <c r="D1339" s="98">
        <f>EDATE(tblBdays[[#This Row],[Birthday]],12 * (2024 - YEAR(tblBdays[[#This Row],[Birthday]])))</f>
        <v>45503</v>
      </c>
      <c r="E1339" s="282" t="b">
        <f>ISNUMBER(tblBdays[[#This Row],[Birthday 2024]])</f>
        <v>1</v>
      </c>
      <c r="F1339" s="98" cm="1">
        <f t="array" ref="F13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39" s="98" t="b">
        <f>tblBdays[[#This Row],[3rdTuesdayInMonth]]=tblBdays[[#This Row],[Birthday 2024]]</f>
        <v>0</v>
      </c>
      <c r="H1339" s="284">
        <f>WEEKDAY(tblBdays[[#This Row],[3rdTuesdayInMonth]],2)</f>
        <v>2</v>
      </c>
      <c r="I1339" s="289">
        <f>LOOKUP(tblBdays[[#This Row],[Birthday 2024]],tblPeriods[Period])</f>
        <v>45501</v>
      </c>
      <c r="J1339" s="316" t="b">
        <f>tblBdays[[#This Row],[Birthday 2024]] &gt;= EOMONTH(tblBdays[[#This Row],[Birthday 2024]],0) - 4</f>
        <v>1</v>
      </c>
      <c r="K1339" s="317" t="b">
        <f>DAY(DATE(YEAR(tblBdays[[#This Row],[Birthday 2024]]),MONTH(tblBdays[[#This Row],[Birthday 2024]]) + 6,DAY(tblBdays[[#This Row],[Birthday 2024]]))) = DAY(tblBdays[[#This Row],[Birthday 2024]])</f>
        <v>1</v>
      </c>
    </row>
    <row r="1340" spans="2:11" ht="23.25" customHeight="1">
      <c r="B1340" s="61" t="s">
        <v>1358</v>
      </c>
      <c r="C1340" s="98">
        <v>36991</v>
      </c>
      <c r="D1340" s="98">
        <f>EDATE(tblBdays[[#This Row],[Birthday]],12 * (2024 - YEAR(tblBdays[[#This Row],[Birthday]])))</f>
        <v>45392</v>
      </c>
      <c r="E1340" s="282" t="b">
        <f>ISNUMBER(tblBdays[[#This Row],[Birthday 2024]])</f>
        <v>1</v>
      </c>
      <c r="F1340" s="98" cm="1">
        <f t="array" ref="F13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40" s="98" t="b">
        <f>tblBdays[[#This Row],[3rdTuesdayInMonth]]=tblBdays[[#This Row],[Birthday 2024]]</f>
        <v>0</v>
      </c>
      <c r="H1340" s="284">
        <f>WEEKDAY(tblBdays[[#This Row],[3rdTuesdayInMonth]],2)</f>
        <v>2</v>
      </c>
      <c r="I1340" s="289">
        <f>LOOKUP(tblBdays[[#This Row],[Birthday 2024]],tblPeriods[Period])</f>
        <v>45389</v>
      </c>
      <c r="J1340" s="316" t="b">
        <f>tblBdays[[#This Row],[Birthday 2024]] &gt;= EOMONTH(tblBdays[[#This Row],[Birthday 2024]],0) - 4</f>
        <v>0</v>
      </c>
      <c r="K1340" s="317" t="b">
        <f>DAY(DATE(YEAR(tblBdays[[#This Row],[Birthday 2024]]),MONTH(tblBdays[[#This Row],[Birthday 2024]]) + 6,DAY(tblBdays[[#This Row],[Birthday 2024]]))) = DAY(tblBdays[[#This Row],[Birthday 2024]])</f>
        <v>1</v>
      </c>
    </row>
    <row r="1341" spans="2:11" ht="23.25" customHeight="1">
      <c r="B1341" s="61" t="s">
        <v>1359</v>
      </c>
      <c r="C1341" s="98">
        <v>37033</v>
      </c>
      <c r="D1341" s="98">
        <f>EDATE(tblBdays[[#This Row],[Birthday]],12 * (2024 - YEAR(tblBdays[[#This Row],[Birthday]])))</f>
        <v>45434</v>
      </c>
      <c r="E1341" s="282" t="b">
        <f>ISNUMBER(tblBdays[[#This Row],[Birthday 2024]])</f>
        <v>1</v>
      </c>
      <c r="F1341" s="98" cm="1">
        <f t="array" ref="F13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41" s="98" t="b">
        <f>tblBdays[[#This Row],[3rdTuesdayInMonth]]=tblBdays[[#This Row],[Birthday 2024]]</f>
        <v>0</v>
      </c>
      <c r="H1341" s="284">
        <f>WEEKDAY(tblBdays[[#This Row],[3rdTuesdayInMonth]],2)</f>
        <v>2</v>
      </c>
      <c r="I1341" s="289">
        <f>LOOKUP(tblBdays[[#This Row],[Birthday 2024]],tblPeriods[Period])</f>
        <v>45431</v>
      </c>
      <c r="J1341" s="316" t="b">
        <f>tblBdays[[#This Row],[Birthday 2024]] &gt;= EOMONTH(tblBdays[[#This Row],[Birthday 2024]],0) - 4</f>
        <v>0</v>
      </c>
      <c r="K1341" s="317" t="b">
        <f>DAY(DATE(YEAR(tblBdays[[#This Row],[Birthday 2024]]),MONTH(tblBdays[[#This Row],[Birthday 2024]]) + 6,DAY(tblBdays[[#This Row],[Birthday 2024]]))) = DAY(tblBdays[[#This Row],[Birthday 2024]])</f>
        <v>1</v>
      </c>
    </row>
    <row r="1342" spans="2:11" ht="23.25" customHeight="1">
      <c r="B1342" s="61" t="s">
        <v>1360</v>
      </c>
      <c r="C1342" s="98">
        <v>38296</v>
      </c>
      <c r="D1342" s="98">
        <f>EDATE(tblBdays[[#This Row],[Birthday]],12 * (2024 - YEAR(tblBdays[[#This Row],[Birthday]])))</f>
        <v>45601</v>
      </c>
      <c r="E1342" s="282" t="b">
        <f>ISNUMBER(tblBdays[[#This Row],[Birthday 2024]])</f>
        <v>1</v>
      </c>
      <c r="F1342" s="98" cm="1">
        <f t="array" ref="F13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42" s="98" t="b">
        <f>tblBdays[[#This Row],[3rdTuesdayInMonth]]=tblBdays[[#This Row],[Birthday 2024]]</f>
        <v>0</v>
      </c>
      <c r="H1342" s="284">
        <f>WEEKDAY(tblBdays[[#This Row],[3rdTuesdayInMonth]],2)</f>
        <v>2</v>
      </c>
      <c r="I1342" s="289">
        <f>LOOKUP(tblBdays[[#This Row],[Birthday 2024]],tblPeriods[Period])</f>
        <v>45599</v>
      </c>
      <c r="J1342" s="316" t="b">
        <f>tblBdays[[#This Row],[Birthday 2024]] &gt;= EOMONTH(tblBdays[[#This Row],[Birthday 2024]],0) - 4</f>
        <v>0</v>
      </c>
      <c r="K1342" s="317" t="b">
        <f>DAY(DATE(YEAR(tblBdays[[#This Row],[Birthday 2024]]),MONTH(tblBdays[[#This Row],[Birthday 2024]]) + 6,DAY(tblBdays[[#This Row],[Birthday 2024]]))) = DAY(tblBdays[[#This Row],[Birthday 2024]])</f>
        <v>1</v>
      </c>
    </row>
    <row r="1343" spans="2:11" ht="23.25" customHeight="1">
      <c r="B1343" s="61" t="s">
        <v>1361</v>
      </c>
      <c r="C1343" s="98">
        <v>36909</v>
      </c>
      <c r="D1343" s="98">
        <f>EDATE(tblBdays[[#This Row],[Birthday]],12 * (2024 - YEAR(tblBdays[[#This Row],[Birthday]])))</f>
        <v>45309</v>
      </c>
      <c r="E1343" s="282" t="b">
        <f>ISNUMBER(tblBdays[[#This Row],[Birthday 2024]])</f>
        <v>1</v>
      </c>
      <c r="F1343" s="98" cm="1">
        <f t="array" ref="F13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43" s="98" t="b">
        <f>tblBdays[[#This Row],[3rdTuesdayInMonth]]=tblBdays[[#This Row],[Birthday 2024]]</f>
        <v>0</v>
      </c>
      <c r="H1343" s="284">
        <f>WEEKDAY(tblBdays[[#This Row],[3rdTuesdayInMonth]],2)</f>
        <v>2</v>
      </c>
      <c r="I1343" s="289">
        <f>LOOKUP(tblBdays[[#This Row],[Birthday 2024]],tblPeriods[Period])</f>
        <v>45305</v>
      </c>
      <c r="J1343" s="316" t="b">
        <f>tblBdays[[#This Row],[Birthday 2024]] &gt;= EOMONTH(tblBdays[[#This Row],[Birthday 2024]],0) - 4</f>
        <v>0</v>
      </c>
      <c r="K1343" s="317" t="b">
        <f>DAY(DATE(YEAR(tblBdays[[#This Row],[Birthday 2024]]),MONTH(tblBdays[[#This Row],[Birthday 2024]]) + 6,DAY(tblBdays[[#This Row],[Birthday 2024]]))) = DAY(tblBdays[[#This Row],[Birthday 2024]])</f>
        <v>1</v>
      </c>
    </row>
    <row r="1344" spans="2:11" ht="23.25" customHeight="1">
      <c r="B1344" s="61" t="s">
        <v>1362</v>
      </c>
      <c r="C1344" s="98">
        <v>37118</v>
      </c>
      <c r="D1344" s="98">
        <f>EDATE(tblBdays[[#This Row],[Birthday]],12 * (2024 - YEAR(tblBdays[[#This Row],[Birthday]])))</f>
        <v>45519</v>
      </c>
      <c r="E1344" s="282" t="b">
        <f>ISNUMBER(tblBdays[[#This Row],[Birthday 2024]])</f>
        <v>1</v>
      </c>
      <c r="F1344" s="98" cm="1">
        <f t="array" ref="F13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44" s="98" t="b">
        <f>tblBdays[[#This Row],[3rdTuesdayInMonth]]=tblBdays[[#This Row],[Birthday 2024]]</f>
        <v>0</v>
      </c>
      <c r="H1344" s="284">
        <f>WEEKDAY(tblBdays[[#This Row],[3rdTuesdayInMonth]],2)</f>
        <v>2</v>
      </c>
      <c r="I1344" s="289">
        <f>LOOKUP(tblBdays[[#This Row],[Birthday 2024]],tblPeriods[Period])</f>
        <v>45515</v>
      </c>
      <c r="J1344" s="316" t="b">
        <f>tblBdays[[#This Row],[Birthday 2024]] &gt;= EOMONTH(tblBdays[[#This Row],[Birthday 2024]],0) - 4</f>
        <v>0</v>
      </c>
      <c r="K1344" s="317" t="b">
        <f>DAY(DATE(YEAR(tblBdays[[#This Row],[Birthday 2024]]),MONTH(tblBdays[[#This Row],[Birthday 2024]]) + 6,DAY(tblBdays[[#This Row],[Birthday 2024]]))) = DAY(tblBdays[[#This Row],[Birthday 2024]])</f>
        <v>1</v>
      </c>
    </row>
    <row r="1345" spans="2:11" ht="23.25" customHeight="1">
      <c r="B1345" s="61" t="s">
        <v>1363</v>
      </c>
      <c r="C1345" s="98">
        <v>37961</v>
      </c>
      <c r="D1345" s="98">
        <f>EDATE(tblBdays[[#This Row],[Birthday]],12 * (2024 - YEAR(tblBdays[[#This Row],[Birthday]])))</f>
        <v>45632</v>
      </c>
      <c r="E1345" s="282" t="b">
        <f>ISNUMBER(tblBdays[[#This Row],[Birthday 2024]])</f>
        <v>1</v>
      </c>
      <c r="F1345" s="98" cm="1">
        <f t="array" ref="F13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45" s="98" t="b">
        <f>tblBdays[[#This Row],[3rdTuesdayInMonth]]=tblBdays[[#This Row],[Birthday 2024]]</f>
        <v>0</v>
      </c>
      <c r="H1345" s="284">
        <f>WEEKDAY(tblBdays[[#This Row],[3rdTuesdayInMonth]],2)</f>
        <v>2</v>
      </c>
      <c r="I1345" s="289">
        <f>LOOKUP(tblBdays[[#This Row],[Birthday 2024]],tblPeriods[Period])</f>
        <v>45627</v>
      </c>
      <c r="J1345" s="316" t="b">
        <f>tblBdays[[#This Row],[Birthday 2024]] &gt;= EOMONTH(tblBdays[[#This Row],[Birthday 2024]],0) - 4</f>
        <v>0</v>
      </c>
      <c r="K1345" s="317" t="b">
        <f>DAY(DATE(YEAR(tblBdays[[#This Row],[Birthday 2024]]),MONTH(tblBdays[[#This Row],[Birthday 2024]]) + 6,DAY(tblBdays[[#This Row],[Birthday 2024]]))) = DAY(tblBdays[[#This Row],[Birthday 2024]])</f>
        <v>1</v>
      </c>
    </row>
    <row r="1346" spans="2:11" ht="23.25" customHeight="1">
      <c r="B1346" s="61" t="s">
        <v>1364</v>
      </c>
      <c r="C1346" s="98">
        <v>37651</v>
      </c>
      <c r="D1346" s="98">
        <f>EDATE(tblBdays[[#This Row],[Birthday]],12 * (2024 - YEAR(tblBdays[[#This Row],[Birthday]])))</f>
        <v>45321</v>
      </c>
      <c r="E1346" s="282" t="b">
        <f>ISNUMBER(tblBdays[[#This Row],[Birthday 2024]])</f>
        <v>1</v>
      </c>
      <c r="F1346" s="98" cm="1">
        <f t="array" ref="F13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46" s="98" t="b">
        <f>tblBdays[[#This Row],[3rdTuesdayInMonth]]=tblBdays[[#This Row],[Birthday 2024]]</f>
        <v>0</v>
      </c>
      <c r="H1346" s="284">
        <f>WEEKDAY(tblBdays[[#This Row],[3rdTuesdayInMonth]],2)</f>
        <v>2</v>
      </c>
      <c r="I1346" s="289">
        <f>LOOKUP(tblBdays[[#This Row],[Birthday 2024]],tblPeriods[Period])</f>
        <v>45319</v>
      </c>
      <c r="J1346" s="316" t="b">
        <f>tblBdays[[#This Row],[Birthday 2024]] &gt;= EOMONTH(tblBdays[[#This Row],[Birthday 2024]],0) - 4</f>
        <v>1</v>
      </c>
      <c r="K1346" s="317" t="b">
        <f>DAY(DATE(YEAR(tblBdays[[#This Row],[Birthday 2024]]),MONTH(tblBdays[[#This Row],[Birthday 2024]]) + 6,DAY(tblBdays[[#This Row],[Birthday 2024]]))) = DAY(tblBdays[[#This Row],[Birthday 2024]])</f>
        <v>1</v>
      </c>
    </row>
    <row r="1347" spans="2:11" ht="23.25" customHeight="1">
      <c r="B1347" s="61" t="s">
        <v>1365</v>
      </c>
      <c r="C1347" s="98">
        <v>37236</v>
      </c>
      <c r="D1347" s="98">
        <f>EDATE(tblBdays[[#This Row],[Birthday]],12 * (2024 - YEAR(tblBdays[[#This Row],[Birthday]])))</f>
        <v>45637</v>
      </c>
      <c r="E1347" s="282" t="b">
        <f>ISNUMBER(tblBdays[[#This Row],[Birthday 2024]])</f>
        <v>1</v>
      </c>
      <c r="F1347" s="98" cm="1">
        <f t="array" ref="F13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47" s="98" t="b">
        <f>tblBdays[[#This Row],[3rdTuesdayInMonth]]=tblBdays[[#This Row],[Birthday 2024]]</f>
        <v>0</v>
      </c>
      <c r="H1347" s="284">
        <f>WEEKDAY(tblBdays[[#This Row],[3rdTuesdayInMonth]],2)</f>
        <v>2</v>
      </c>
      <c r="I1347" s="289">
        <f>LOOKUP(tblBdays[[#This Row],[Birthday 2024]],tblPeriods[Period])</f>
        <v>45634</v>
      </c>
      <c r="J1347" s="316" t="b">
        <f>tblBdays[[#This Row],[Birthday 2024]] &gt;= EOMONTH(tblBdays[[#This Row],[Birthday 2024]],0) - 4</f>
        <v>0</v>
      </c>
      <c r="K1347" s="317" t="b">
        <f>DAY(DATE(YEAR(tblBdays[[#This Row],[Birthday 2024]]),MONTH(tblBdays[[#This Row],[Birthday 2024]]) + 6,DAY(tblBdays[[#This Row],[Birthday 2024]]))) = DAY(tblBdays[[#This Row],[Birthday 2024]])</f>
        <v>1</v>
      </c>
    </row>
    <row r="1348" spans="2:11" ht="23.25" customHeight="1">
      <c r="B1348" s="61" t="s">
        <v>1366</v>
      </c>
      <c r="C1348" s="98">
        <v>38137</v>
      </c>
      <c r="D1348" s="98">
        <f>EDATE(tblBdays[[#This Row],[Birthday]],12 * (2024 - YEAR(tblBdays[[#This Row],[Birthday]])))</f>
        <v>45442</v>
      </c>
      <c r="E1348" s="282" t="b">
        <f>ISNUMBER(tblBdays[[#This Row],[Birthday 2024]])</f>
        <v>1</v>
      </c>
      <c r="F1348" s="98" cm="1">
        <f t="array" ref="F13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48" s="98" t="b">
        <f>tblBdays[[#This Row],[3rdTuesdayInMonth]]=tblBdays[[#This Row],[Birthday 2024]]</f>
        <v>0</v>
      </c>
      <c r="H1348" s="284">
        <f>WEEKDAY(tblBdays[[#This Row],[3rdTuesdayInMonth]],2)</f>
        <v>2</v>
      </c>
      <c r="I1348" s="289">
        <f>LOOKUP(tblBdays[[#This Row],[Birthday 2024]],tblPeriods[Period])</f>
        <v>45438</v>
      </c>
      <c r="J1348" s="316" t="b">
        <f>tblBdays[[#This Row],[Birthday 2024]] &gt;= EOMONTH(tblBdays[[#This Row],[Birthday 2024]],0) - 4</f>
        <v>1</v>
      </c>
      <c r="K1348" s="317" t="b">
        <f>DAY(DATE(YEAR(tblBdays[[#This Row],[Birthday 2024]]),MONTH(tblBdays[[#This Row],[Birthday 2024]]) + 6,DAY(tblBdays[[#This Row],[Birthday 2024]]))) = DAY(tblBdays[[#This Row],[Birthday 2024]])</f>
        <v>1</v>
      </c>
    </row>
    <row r="1349" spans="2:11" ht="23.25" customHeight="1">
      <c r="B1349" s="61" t="s">
        <v>1367</v>
      </c>
      <c r="C1349" s="98">
        <v>37286</v>
      </c>
      <c r="D1349" s="98">
        <f>EDATE(tblBdays[[#This Row],[Birthday]],12 * (2024 - YEAR(tblBdays[[#This Row],[Birthday]])))</f>
        <v>45321</v>
      </c>
      <c r="E1349" s="282" t="b">
        <f>ISNUMBER(tblBdays[[#This Row],[Birthday 2024]])</f>
        <v>1</v>
      </c>
      <c r="F1349" s="98" cm="1">
        <f t="array" ref="F13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49" s="98" t="b">
        <f>tblBdays[[#This Row],[3rdTuesdayInMonth]]=tblBdays[[#This Row],[Birthday 2024]]</f>
        <v>0</v>
      </c>
      <c r="H1349" s="284">
        <f>WEEKDAY(tblBdays[[#This Row],[3rdTuesdayInMonth]],2)</f>
        <v>2</v>
      </c>
      <c r="I1349" s="289">
        <f>LOOKUP(tblBdays[[#This Row],[Birthday 2024]],tblPeriods[Period])</f>
        <v>45319</v>
      </c>
      <c r="J1349" s="316" t="b">
        <f>tblBdays[[#This Row],[Birthday 2024]] &gt;= EOMONTH(tblBdays[[#This Row],[Birthday 2024]],0) - 4</f>
        <v>1</v>
      </c>
      <c r="K1349" s="317" t="b">
        <f>DAY(DATE(YEAR(tblBdays[[#This Row],[Birthday 2024]]),MONTH(tblBdays[[#This Row],[Birthday 2024]]) + 6,DAY(tblBdays[[#This Row],[Birthday 2024]]))) = DAY(tblBdays[[#This Row],[Birthday 2024]])</f>
        <v>1</v>
      </c>
    </row>
    <row r="1350" spans="2:11" ht="23.25" customHeight="1">
      <c r="B1350" s="61" t="s">
        <v>1368</v>
      </c>
      <c r="C1350" s="98">
        <v>38179</v>
      </c>
      <c r="D1350" s="98">
        <f>EDATE(tblBdays[[#This Row],[Birthday]],12 * (2024 - YEAR(tblBdays[[#This Row],[Birthday]])))</f>
        <v>45484</v>
      </c>
      <c r="E1350" s="282" t="b">
        <f>ISNUMBER(tblBdays[[#This Row],[Birthday 2024]])</f>
        <v>1</v>
      </c>
      <c r="F1350" s="98" cm="1">
        <f t="array" ref="F13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50" s="98" t="b">
        <f>tblBdays[[#This Row],[3rdTuesdayInMonth]]=tblBdays[[#This Row],[Birthday 2024]]</f>
        <v>0</v>
      </c>
      <c r="H1350" s="284">
        <f>WEEKDAY(tblBdays[[#This Row],[3rdTuesdayInMonth]],2)</f>
        <v>2</v>
      </c>
      <c r="I1350" s="289">
        <f>LOOKUP(tblBdays[[#This Row],[Birthday 2024]],tblPeriods[Period])</f>
        <v>45480</v>
      </c>
      <c r="J1350" s="316" t="b">
        <f>tblBdays[[#This Row],[Birthday 2024]] &gt;= EOMONTH(tblBdays[[#This Row],[Birthday 2024]],0) - 4</f>
        <v>0</v>
      </c>
      <c r="K1350" s="317" t="b">
        <f>DAY(DATE(YEAR(tblBdays[[#This Row],[Birthday 2024]]),MONTH(tblBdays[[#This Row],[Birthday 2024]]) + 6,DAY(tblBdays[[#This Row],[Birthday 2024]]))) = DAY(tblBdays[[#This Row],[Birthday 2024]])</f>
        <v>1</v>
      </c>
    </row>
    <row r="1351" spans="2:11" ht="23.25" customHeight="1">
      <c r="B1351" s="61" t="s">
        <v>1369</v>
      </c>
      <c r="C1351" s="98">
        <v>38075</v>
      </c>
      <c r="D1351" s="98">
        <f>EDATE(tblBdays[[#This Row],[Birthday]],12 * (2024 - YEAR(tblBdays[[#This Row],[Birthday]])))</f>
        <v>45380</v>
      </c>
      <c r="E1351" s="282" t="b">
        <f>ISNUMBER(tblBdays[[#This Row],[Birthday 2024]])</f>
        <v>1</v>
      </c>
      <c r="F1351" s="98" cm="1">
        <f t="array" ref="F13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351" s="98" t="b">
        <f>tblBdays[[#This Row],[3rdTuesdayInMonth]]=tblBdays[[#This Row],[Birthday 2024]]</f>
        <v>0</v>
      </c>
      <c r="H1351" s="284">
        <f>WEEKDAY(tblBdays[[#This Row],[3rdTuesdayInMonth]],2)</f>
        <v>2</v>
      </c>
      <c r="I1351" s="289">
        <f>LOOKUP(tblBdays[[#This Row],[Birthday 2024]],tblPeriods[Period])</f>
        <v>45375</v>
      </c>
      <c r="J1351" s="316" t="b">
        <f>tblBdays[[#This Row],[Birthday 2024]] &gt;= EOMONTH(tblBdays[[#This Row],[Birthday 2024]],0) - 4</f>
        <v>1</v>
      </c>
      <c r="K1351" s="317" t="b">
        <f>DAY(DATE(YEAR(tblBdays[[#This Row],[Birthday 2024]]),MONTH(tblBdays[[#This Row],[Birthday 2024]]) + 6,DAY(tblBdays[[#This Row],[Birthday 2024]]))) = DAY(tblBdays[[#This Row],[Birthday 2024]])</f>
        <v>1</v>
      </c>
    </row>
    <row r="1352" spans="2:11" ht="23.25" customHeight="1">
      <c r="B1352" s="61" t="s">
        <v>1370</v>
      </c>
      <c r="C1352" s="98">
        <v>38304</v>
      </c>
      <c r="D1352" s="98">
        <f>EDATE(tblBdays[[#This Row],[Birthday]],12 * (2024 - YEAR(tblBdays[[#This Row],[Birthday]])))</f>
        <v>45609</v>
      </c>
      <c r="E1352" s="282" t="b">
        <f>ISNUMBER(tblBdays[[#This Row],[Birthday 2024]])</f>
        <v>1</v>
      </c>
      <c r="F1352" s="98" cm="1">
        <f t="array" ref="F13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52" s="98" t="b">
        <f>tblBdays[[#This Row],[3rdTuesdayInMonth]]=tblBdays[[#This Row],[Birthday 2024]]</f>
        <v>0</v>
      </c>
      <c r="H1352" s="284">
        <f>WEEKDAY(tblBdays[[#This Row],[3rdTuesdayInMonth]],2)</f>
        <v>2</v>
      </c>
      <c r="I1352" s="289">
        <f>LOOKUP(tblBdays[[#This Row],[Birthday 2024]],tblPeriods[Period])</f>
        <v>45606</v>
      </c>
      <c r="J1352" s="316" t="b">
        <f>tblBdays[[#This Row],[Birthday 2024]] &gt;= EOMONTH(tblBdays[[#This Row],[Birthday 2024]],0) - 4</f>
        <v>0</v>
      </c>
      <c r="K1352" s="317" t="b">
        <f>DAY(DATE(YEAR(tblBdays[[#This Row],[Birthday 2024]]),MONTH(tblBdays[[#This Row],[Birthday 2024]]) + 6,DAY(tblBdays[[#This Row],[Birthday 2024]]))) = DAY(tblBdays[[#This Row],[Birthday 2024]])</f>
        <v>1</v>
      </c>
    </row>
    <row r="1353" spans="2:11" ht="23.25" customHeight="1">
      <c r="B1353" s="61" t="s">
        <v>1371</v>
      </c>
      <c r="C1353" s="98">
        <v>38045</v>
      </c>
      <c r="D1353" s="98">
        <f>EDATE(tblBdays[[#This Row],[Birthday]],12 * (2024 - YEAR(tblBdays[[#This Row],[Birthday]])))</f>
        <v>45350</v>
      </c>
      <c r="E1353" s="282" t="b">
        <f>ISNUMBER(tblBdays[[#This Row],[Birthday 2024]])</f>
        <v>1</v>
      </c>
      <c r="F1353" s="98" cm="1">
        <f t="array" ref="F13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53" s="98" t="b">
        <f>tblBdays[[#This Row],[3rdTuesdayInMonth]]=tblBdays[[#This Row],[Birthday 2024]]</f>
        <v>0</v>
      </c>
      <c r="H1353" s="284">
        <f>WEEKDAY(tblBdays[[#This Row],[3rdTuesdayInMonth]],2)</f>
        <v>2</v>
      </c>
      <c r="I1353" s="289">
        <f>LOOKUP(tblBdays[[#This Row],[Birthday 2024]],tblPeriods[Period])</f>
        <v>45347</v>
      </c>
      <c r="J1353" s="316" t="b">
        <f>tblBdays[[#This Row],[Birthday 2024]] &gt;= EOMONTH(tblBdays[[#This Row],[Birthday 2024]],0) - 4</f>
        <v>1</v>
      </c>
      <c r="K1353" s="317" t="b">
        <f>DAY(DATE(YEAR(tblBdays[[#This Row],[Birthday 2024]]),MONTH(tblBdays[[#This Row],[Birthday 2024]]) + 6,DAY(tblBdays[[#This Row],[Birthday 2024]]))) = DAY(tblBdays[[#This Row],[Birthday 2024]])</f>
        <v>1</v>
      </c>
    </row>
    <row r="1354" spans="2:11" ht="23.25" customHeight="1">
      <c r="B1354" s="61" t="s">
        <v>1372</v>
      </c>
      <c r="C1354" s="98">
        <v>38256</v>
      </c>
      <c r="D1354" s="98">
        <f>EDATE(tblBdays[[#This Row],[Birthday]],12 * (2024 - YEAR(tblBdays[[#This Row],[Birthday]])))</f>
        <v>45561</v>
      </c>
      <c r="E1354" s="282" t="b">
        <f>ISNUMBER(tblBdays[[#This Row],[Birthday 2024]])</f>
        <v>1</v>
      </c>
      <c r="F1354" s="98" cm="1">
        <f t="array" ref="F135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54" s="98" t="b">
        <f>tblBdays[[#This Row],[3rdTuesdayInMonth]]=tblBdays[[#This Row],[Birthday 2024]]</f>
        <v>0</v>
      </c>
      <c r="H1354" s="284">
        <f>WEEKDAY(tblBdays[[#This Row],[3rdTuesdayInMonth]],2)</f>
        <v>2</v>
      </c>
      <c r="I1354" s="289">
        <f>LOOKUP(tblBdays[[#This Row],[Birthday 2024]],tblPeriods[Period])</f>
        <v>45557</v>
      </c>
      <c r="J1354" s="316" t="b">
        <f>tblBdays[[#This Row],[Birthday 2024]] &gt;= EOMONTH(tblBdays[[#This Row],[Birthday 2024]],0) - 4</f>
        <v>1</v>
      </c>
      <c r="K1354" s="317" t="b">
        <f>DAY(DATE(YEAR(tblBdays[[#This Row],[Birthday 2024]]),MONTH(tblBdays[[#This Row],[Birthday 2024]]) + 6,DAY(tblBdays[[#This Row],[Birthday 2024]]))) = DAY(tblBdays[[#This Row],[Birthday 2024]])</f>
        <v>1</v>
      </c>
    </row>
    <row r="1355" spans="2:11" ht="23.25" customHeight="1">
      <c r="B1355" s="61" t="s">
        <v>1373</v>
      </c>
      <c r="C1355" s="98">
        <v>37364</v>
      </c>
      <c r="D1355" s="98">
        <f>EDATE(tblBdays[[#This Row],[Birthday]],12 * (2024 - YEAR(tblBdays[[#This Row],[Birthday]])))</f>
        <v>45400</v>
      </c>
      <c r="E1355" s="282" t="b">
        <f>ISNUMBER(tblBdays[[#This Row],[Birthday 2024]])</f>
        <v>1</v>
      </c>
      <c r="F1355" s="98" cm="1">
        <f t="array" ref="F135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55" s="98" t="b">
        <f>tblBdays[[#This Row],[3rdTuesdayInMonth]]=tblBdays[[#This Row],[Birthday 2024]]</f>
        <v>0</v>
      </c>
      <c r="H1355" s="284">
        <f>WEEKDAY(tblBdays[[#This Row],[3rdTuesdayInMonth]],2)</f>
        <v>2</v>
      </c>
      <c r="I1355" s="289">
        <f>LOOKUP(tblBdays[[#This Row],[Birthday 2024]],tblPeriods[Period])</f>
        <v>45396</v>
      </c>
      <c r="J1355" s="316" t="b">
        <f>tblBdays[[#This Row],[Birthday 2024]] &gt;= EOMONTH(tblBdays[[#This Row],[Birthday 2024]],0) - 4</f>
        <v>0</v>
      </c>
      <c r="K1355" s="317" t="b">
        <f>DAY(DATE(YEAR(tblBdays[[#This Row],[Birthday 2024]]),MONTH(tblBdays[[#This Row],[Birthday 2024]]) + 6,DAY(tblBdays[[#This Row],[Birthday 2024]]))) = DAY(tblBdays[[#This Row],[Birthday 2024]])</f>
        <v>1</v>
      </c>
    </row>
    <row r="1356" spans="2:11" ht="23.25" customHeight="1">
      <c r="B1356" s="61" t="s">
        <v>1374</v>
      </c>
      <c r="C1356" s="98">
        <v>37818</v>
      </c>
      <c r="D1356" s="98">
        <f>EDATE(tblBdays[[#This Row],[Birthday]],12 * (2024 - YEAR(tblBdays[[#This Row],[Birthday]])))</f>
        <v>45489</v>
      </c>
      <c r="E1356" s="282" t="b">
        <f>ISNUMBER(tblBdays[[#This Row],[Birthday 2024]])</f>
        <v>1</v>
      </c>
      <c r="F1356" s="98" cm="1">
        <f t="array" ref="F135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56" s="98" t="b">
        <f>tblBdays[[#This Row],[3rdTuesdayInMonth]]=tblBdays[[#This Row],[Birthday 2024]]</f>
        <v>1</v>
      </c>
      <c r="H1356" s="284">
        <f>WEEKDAY(tblBdays[[#This Row],[3rdTuesdayInMonth]],2)</f>
        <v>2</v>
      </c>
      <c r="I1356" s="289">
        <f>LOOKUP(tblBdays[[#This Row],[Birthday 2024]],tblPeriods[Period])</f>
        <v>45487</v>
      </c>
      <c r="J1356" s="316" t="b">
        <f>tblBdays[[#This Row],[Birthday 2024]] &gt;= EOMONTH(tblBdays[[#This Row],[Birthday 2024]],0) - 4</f>
        <v>0</v>
      </c>
      <c r="K1356" s="317" t="b">
        <f>DAY(DATE(YEAR(tblBdays[[#This Row],[Birthday 2024]]),MONTH(tblBdays[[#This Row],[Birthday 2024]]) + 6,DAY(tblBdays[[#This Row],[Birthday 2024]]))) = DAY(tblBdays[[#This Row],[Birthday 2024]])</f>
        <v>1</v>
      </c>
    </row>
    <row r="1357" spans="2:11" ht="23.25" customHeight="1">
      <c r="B1357" s="61" t="s">
        <v>1375</v>
      </c>
      <c r="C1357" s="98">
        <v>37948</v>
      </c>
      <c r="D1357" s="98">
        <f>EDATE(tblBdays[[#This Row],[Birthday]],12 * (2024 - YEAR(tblBdays[[#This Row],[Birthday]])))</f>
        <v>45619</v>
      </c>
      <c r="E1357" s="282" t="b">
        <f>ISNUMBER(tblBdays[[#This Row],[Birthday 2024]])</f>
        <v>1</v>
      </c>
      <c r="F1357" s="98" cm="1">
        <f t="array" ref="F135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57" s="98" t="b">
        <f>tblBdays[[#This Row],[3rdTuesdayInMonth]]=tblBdays[[#This Row],[Birthday 2024]]</f>
        <v>0</v>
      </c>
      <c r="H1357" s="284">
        <f>WEEKDAY(tblBdays[[#This Row],[3rdTuesdayInMonth]],2)</f>
        <v>2</v>
      </c>
      <c r="I1357" s="289">
        <f>LOOKUP(tblBdays[[#This Row],[Birthday 2024]],tblPeriods[Period])</f>
        <v>45613</v>
      </c>
      <c r="J1357" s="316" t="b">
        <f>tblBdays[[#This Row],[Birthday 2024]] &gt;= EOMONTH(tblBdays[[#This Row],[Birthday 2024]],0) - 4</f>
        <v>0</v>
      </c>
      <c r="K1357" s="317" t="b">
        <f>DAY(DATE(YEAR(tblBdays[[#This Row],[Birthday 2024]]),MONTH(tblBdays[[#This Row],[Birthday 2024]]) + 6,DAY(tblBdays[[#This Row],[Birthday 2024]]))) = DAY(tblBdays[[#This Row],[Birthday 2024]])</f>
        <v>1</v>
      </c>
    </row>
    <row r="1358" spans="2:11" ht="23.25" customHeight="1">
      <c r="B1358" s="61" t="s">
        <v>1376</v>
      </c>
      <c r="C1358" s="98">
        <v>37717</v>
      </c>
      <c r="D1358" s="98">
        <f>EDATE(tblBdays[[#This Row],[Birthday]],12 * (2024 - YEAR(tblBdays[[#This Row],[Birthday]])))</f>
        <v>45388</v>
      </c>
      <c r="E1358" s="282" t="b">
        <f>ISNUMBER(tblBdays[[#This Row],[Birthday 2024]])</f>
        <v>1</v>
      </c>
      <c r="F1358" s="98" cm="1">
        <f t="array" ref="F135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58" s="98" t="b">
        <f>tblBdays[[#This Row],[3rdTuesdayInMonth]]=tblBdays[[#This Row],[Birthday 2024]]</f>
        <v>0</v>
      </c>
      <c r="H1358" s="284">
        <f>WEEKDAY(tblBdays[[#This Row],[3rdTuesdayInMonth]],2)</f>
        <v>2</v>
      </c>
      <c r="I1358" s="289">
        <f>LOOKUP(tblBdays[[#This Row],[Birthday 2024]],tblPeriods[Period])</f>
        <v>45382</v>
      </c>
      <c r="J1358" s="316" t="b">
        <f>tblBdays[[#This Row],[Birthday 2024]] &gt;= EOMONTH(tblBdays[[#This Row],[Birthday 2024]],0) - 4</f>
        <v>0</v>
      </c>
      <c r="K1358" s="317" t="b">
        <f>DAY(DATE(YEAR(tblBdays[[#This Row],[Birthday 2024]]),MONTH(tblBdays[[#This Row],[Birthday 2024]]) + 6,DAY(tblBdays[[#This Row],[Birthday 2024]]))) = DAY(tblBdays[[#This Row],[Birthday 2024]])</f>
        <v>1</v>
      </c>
    </row>
    <row r="1359" spans="2:11" ht="23.25" customHeight="1">
      <c r="B1359" s="61" t="s">
        <v>89</v>
      </c>
      <c r="C1359" s="98">
        <v>37655</v>
      </c>
      <c r="D1359" s="98">
        <f>EDATE(tblBdays[[#This Row],[Birthday]],12 * (2024 - YEAR(tblBdays[[#This Row],[Birthday]])))</f>
        <v>45325</v>
      </c>
      <c r="E1359" s="282" t="b">
        <f>ISNUMBER(tblBdays[[#This Row],[Birthday 2024]])</f>
        <v>1</v>
      </c>
      <c r="F1359" s="98" cm="1">
        <f t="array" ref="F135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59" s="98" t="b">
        <f>tblBdays[[#This Row],[3rdTuesdayInMonth]]=tblBdays[[#This Row],[Birthday 2024]]</f>
        <v>0</v>
      </c>
      <c r="H1359" s="284">
        <f>WEEKDAY(tblBdays[[#This Row],[3rdTuesdayInMonth]],2)</f>
        <v>2</v>
      </c>
      <c r="I1359" s="289">
        <f>LOOKUP(tblBdays[[#This Row],[Birthday 2024]],tblPeriods[Period])</f>
        <v>45319</v>
      </c>
      <c r="J1359" s="316" t="b">
        <f>tblBdays[[#This Row],[Birthday 2024]] &gt;= EOMONTH(tblBdays[[#This Row],[Birthday 2024]],0) - 4</f>
        <v>0</v>
      </c>
      <c r="K1359" s="317" t="b">
        <f>DAY(DATE(YEAR(tblBdays[[#This Row],[Birthday 2024]]),MONTH(tblBdays[[#This Row],[Birthday 2024]]) + 6,DAY(tblBdays[[#This Row],[Birthday 2024]]))) = DAY(tblBdays[[#This Row],[Birthday 2024]])</f>
        <v>1</v>
      </c>
    </row>
    <row r="1360" spans="2:11" ht="23.25" customHeight="1">
      <c r="B1360" s="61" t="s">
        <v>1377</v>
      </c>
      <c r="C1360" s="98">
        <v>37415</v>
      </c>
      <c r="D1360" s="98">
        <f>EDATE(tblBdays[[#This Row],[Birthday]],12 * (2024 - YEAR(tblBdays[[#This Row],[Birthday]])))</f>
        <v>45451</v>
      </c>
      <c r="E1360" s="282" t="b">
        <f>ISNUMBER(tblBdays[[#This Row],[Birthday 2024]])</f>
        <v>1</v>
      </c>
      <c r="F1360" s="98" cm="1">
        <f t="array" ref="F136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360" s="98" t="b">
        <f>tblBdays[[#This Row],[3rdTuesdayInMonth]]=tblBdays[[#This Row],[Birthday 2024]]</f>
        <v>0</v>
      </c>
      <c r="H1360" s="284">
        <f>WEEKDAY(tblBdays[[#This Row],[3rdTuesdayInMonth]],2)</f>
        <v>2</v>
      </c>
      <c r="I1360" s="289">
        <f>LOOKUP(tblBdays[[#This Row],[Birthday 2024]],tblPeriods[Period])</f>
        <v>45445</v>
      </c>
      <c r="J1360" s="316" t="b">
        <f>tblBdays[[#This Row],[Birthday 2024]] &gt;= EOMONTH(tblBdays[[#This Row],[Birthday 2024]],0) - 4</f>
        <v>0</v>
      </c>
      <c r="K1360" s="317" t="b">
        <f>DAY(DATE(YEAR(tblBdays[[#This Row],[Birthday 2024]]),MONTH(tblBdays[[#This Row],[Birthday 2024]]) + 6,DAY(tblBdays[[#This Row],[Birthday 2024]]))) = DAY(tblBdays[[#This Row],[Birthday 2024]])</f>
        <v>1</v>
      </c>
    </row>
    <row r="1361" spans="2:11" ht="23.25" customHeight="1">
      <c r="B1361" s="61" t="s">
        <v>1378</v>
      </c>
      <c r="C1361" s="98">
        <v>37873</v>
      </c>
      <c r="D1361" s="98">
        <f>EDATE(tblBdays[[#This Row],[Birthday]],12 * (2024 - YEAR(tblBdays[[#This Row],[Birthday]])))</f>
        <v>45544</v>
      </c>
      <c r="E1361" s="282" t="b">
        <f>ISNUMBER(tblBdays[[#This Row],[Birthday 2024]])</f>
        <v>1</v>
      </c>
      <c r="F1361" s="98" cm="1">
        <f t="array" ref="F136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61" s="98" t="b">
        <f>tblBdays[[#This Row],[3rdTuesdayInMonth]]=tblBdays[[#This Row],[Birthday 2024]]</f>
        <v>0</v>
      </c>
      <c r="H1361" s="284">
        <f>WEEKDAY(tblBdays[[#This Row],[3rdTuesdayInMonth]],2)</f>
        <v>2</v>
      </c>
      <c r="I1361" s="289">
        <f>LOOKUP(tblBdays[[#This Row],[Birthday 2024]],tblPeriods[Period])</f>
        <v>45543</v>
      </c>
      <c r="J1361" s="316" t="b">
        <f>tblBdays[[#This Row],[Birthday 2024]] &gt;= EOMONTH(tblBdays[[#This Row],[Birthday 2024]],0) - 4</f>
        <v>0</v>
      </c>
      <c r="K1361" s="317" t="b">
        <f>DAY(DATE(YEAR(tblBdays[[#This Row],[Birthday 2024]]),MONTH(tblBdays[[#This Row],[Birthday 2024]]) + 6,DAY(tblBdays[[#This Row],[Birthday 2024]]))) = DAY(tblBdays[[#This Row],[Birthday 2024]])</f>
        <v>1</v>
      </c>
    </row>
    <row r="1362" spans="2:11" ht="23.25" customHeight="1">
      <c r="B1362" s="61" t="s">
        <v>1379</v>
      </c>
      <c r="C1362" s="98">
        <v>37755</v>
      </c>
      <c r="D1362" s="98">
        <f>EDATE(tblBdays[[#This Row],[Birthday]],12 * (2024 - YEAR(tblBdays[[#This Row],[Birthday]])))</f>
        <v>45426</v>
      </c>
      <c r="E1362" s="282" t="b">
        <f>ISNUMBER(tblBdays[[#This Row],[Birthday 2024]])</f>
        <v>1</v>
      </c>
      <c r="F1362" s="98" cm="1">
        <f t="array" ref="F136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62" s="98" t="b">
        <f>tblBdays[[#This Row],[3rdTuesdayInMonth]]=tblBdays[[#This Row],[Birthday 2024]]</f>
        <v>0</v>
      </c>
      <c r="H1362" s="284">
        <f>WEEKDAY(tblBdays[[#This Row],[3rdTuesdayInMonth]],2)</f>
        <v>2</v>
      </c>
      <c r="I1362" s="289">
        <f>LOOKUP(tblBdays[[#This Row],[Birthday 2024]],tblPeriods[Period])</f>
        <v>45424</v>
      </c>
      <c r="J1362" s="316" t="b">
        <f>tblBdays[[#This Row],[Birthday 2024]] &gt;= EOMONTH(tblBdays[[#This Row],[Birthday 2024]],0) - 4</f>
        <v>0</v>
      </c>
      <c r="K1362" s="317" t="b">
        <f>DAY(DATE(YEAR(tblBdays[[#This Row],[Birthday 2024]]),MONTH(tblBdays[[#This Row],[Birthday 2024]]) + 6,DAY(tblBdays[[#This Row],[Birthday 2024]]))) = DAY(tblBdays[[#This Row],[Birthday 2024]])</f>
        <v>1</v>
      </c>
    </row>
    <row r="1363" spans="2:11" ht="23.25" customHeight="1">
      <c r="B1363" s="61" t="s">
        <v>1380</v>
      </c>
      <c r="C1363" s="98">
        <v>37830</v>
      </c>
      <c r="D1363" s="98">
        <f>EDATE(tblBdays[[#This Row],[Birthday]],12 * (2024 - YEAR(tblBdays[[#This Row],[Birthday]])))</f>
        <v>45501</v>
      </c>
      <c r="E1363" s="282" t="b">
        <f>ISNUMBER(tblBdays[[#This Row],[Birthday 2024]])</f>
        <v>1</v>
      </c>
      <c r="F1363" s="98" cm="1">
        <f t="array" ref="F136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63" s="98" t="b">
        <f>tblBdays[[#This Row],[3rdTuesdayInMonth]]=tblBdays[[#This Row],[Birthday 2024]]</f>
        <v>0</v>
      </c>
      <c r="H1363" s="284">
        <f>WEEKDAY(tblBdays[[#This Row],[3rdTuesdayInMonth]],2)</f>
        <v>2</v>
      </c>
      <c r="I1363" s="289">
        <f>LOOKUP(tblBdays[[#This Row],[Birthday 2024]],tblPeriods[Period])</f>
        <v>45501</v>
      </c>
      <c r="J1363" s="316" t="b">
        <f>tblBdays[[#This Row],[Birthday 2024]] &gt;= EOMONTH(tblBdays[[#This Row],[Birthday 2024]],0) - 4</f>
        <v>1</v>
      </c>
      <c r="K1363" s="317" t="b">
        <f>DAY(DATE(YEAR(tblBdays[[#This Row],[Birthday 2024]]),MONTH(tblBdays[[#This Row],[Birthday 2024]]) + 6,DAY(tblBdays[[#This Row],[Birthday 2024]]))) = DAY(tblBdays[[#This Row],[Birthday 2024]])</f>
        <v>1</v>
      </c>
    </row>
    <row r="1364" spans="2:11" ht="23.25" customHeight="1">
      <c r="B1364" s="61" t="s">
        <v>1381</v>
      </c>
      <c r="C1364" s="98">
        <v>37682</v>
      </c>
      <c r="D1364" s="98">
        <f>EDATE(tblBdays[[#This Row],[Birthday]],12 * (2024 - YEAR(tblBdays[[#This Row],[Birthday]])))</f>
        <v>45353</v>
      </c>
      <c r="E1364" s="282" t="b">
        <f>ISNUMBER(tblBdays[[#This Row],[Birthday 2024]])</f>
        <v>1</v>
      </c>
      <c r="F1364" s="98" cm="1">
        <f t="array" ref="F136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364" s="98" t="b">
        <f>tblBdays[[#This Row],[3rdTuesdayInMonth]]=tblBdays[[#This Row],[Birthday 2024]]</f>
        <v>0</v>
      </c>
      <c r="H1364" s="284">
        <f>WEEKDAY(tblBdays[[#This Row],[3rdTuesdayInMonth]],2)</f>
        <v>2</v>
      </c>
      <c r="I1364" s="289">
        <f>LOOKUP(tblBdays[[#This Row],[Birthday 2024]],tblPeriods[Period])</f>
        <v>45347</v>
      </c>
      <c r="J1364" s="316" t="b">
        <f>tblBdays[[#This Row],[Birthday 2024]] &gt;= EOMONTH(tblBdays[[#This Row],[Birthday 2024]],0) - 4</f>
        <v>0</v>
      </c>
      <c r="K1364" s="317" t="b">
        <f>DAY(DATE(YEAR(tblBdays[[#This Row],[Birthday 2024]]),MONTH(tblBdays[[#This Row],[Birthday 2024]]) + 6,DAY(tblBdays[[#This Row],[Birthday 2024]]))) = DAY(tblBdays[[#This Row],[Birthday 2024]])</f>
        <v>1</v>
      </c>
    </row>
    <row r="1365" spans="2:11" ht="23.25" customHeight="1">
      <c r="B1365" s="61" t="s">
        <v>1382</v>
      </c>
      <c r="C1365" s="98">
        <v>37774</v>
      </c>
      <c r="D1365" s="98">
        <f>EDATE(tblBdays[[#This Row],[Birthday]],12 * (2024 - YEAR(tblBdays[[#This Row],[Birthday]])))</f>
        <v>45445</v>
      </c>
      <c r="E1365" s="282" t="b">
        <f>ISNUMBER(tblBdays[[#This Row],[Birthday 2024]])</f>
        <v>1</v>
      </c>
      <c r="F1365" s="98" cm="1">
        <f t="array" ref="F136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365" s="98" t="b">
        <f>tblBdays[[#This Row],[3rdTuesdayInMonth]]=tblBdays[[#This Row],[Birthday 2024]]</f>
        <v>0</v>
      </c>
      <c r="H1365" s="284">
        <f>WEEKDAY(tblBdays[[#This Row],[3rdTuesdayInMonth]],2)</f>
        <v>2</v>
      </c>
      <c r="I1365" s="289">
        <f>LOOKUP(tblBdays[[#This Row],[Birthday 2024]],tblPeriods[Period])</f>
        <v>45445</v>
      </c>
      <c r="J1365" s="316" t="b">
        <f>tblBdays[[#This Row],[Birthday 2024]] &gt;= EOMONTH(tblBdays[[#This Row],[Birthday 2024]],0) - 4</f>
        <v>0</v>
      </c>
      <c r="K1365" s="317" t="b">
        <f>DAY(DATE(YEAR(tblBdays[[#This Row],[Birthday 2024]]),MONTH(tblBdays[[#This Row],[Birthday 2024]]) + 6,DAY(tblBdays[[#This Row],[Birthday 2024]]))) = DAY(tblBdays[[#This Row],[Birthday 2024]])</f>
        <v>1</v>
      </c>
    </row>
    <row r="1366" spans="2:11" ht="23.25" customHeight="1">
      <c r="B1366" s="61" t="s">
        <v>1383</v>
      </c>
      <c r="C1366" s="98">
        <v>37168</v>
      </c>
      <c r="D1366" s="98">
        <f>EDATE(tblBdays[[#This Row],[Birthday]],12 * (2024 - YEAR(tblBdays[[#This Row],[Birthday]])))</f>
        <v>45569</v>
      </c>
      <c r="E1366" s="282" t="b">
        <f>ISNUMBER(tblBdays[[#This Row],[Birthday 2024]])</f>
        <v>1</v>
      </c>
      <c r="F1366" s="98" cm="1">
        <f t="array" ref="F136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66" s="98" t="b">
        <f>tblBdays[[#This Row],[3rdTuesdayInMonth]]=tblBdays[[#This Row],[Birthday 2024]]</f>
        <v>0</v>
      </c>
      <c r="H1366" s="284">
        <f>WEEKDAY(tblBdays[[#This Row],[3rdTuesdayInMonth]],2)</f>
        <v>2</v>
      </c>
      <c r="I1366" s="289">
        <f>LOOKUP(tblBdays[[#This Row],[Birthday 2024]],tblPeriods[Period])</f>
        <v>45564</v>
      </c>
      <c r="J1366" s="316" t="b">
        <f>tblBdays[[#This Row],[Birthday 2024]] &gt;= EOMONTH(tblBdays[[#This Row],[Birthday 2024]],0) - 4</f>
        <v>0</v>
      </c>
      <c r="K1366" s="317" t="b">
        <f>DAY(DATE(YEAR(tblBdays[[#This Row],[Birthday 2024]]),MONTH(tblBdays[[#This Row],[Birthday 2024]]) + 6,DAY(tblBdays[[#This Row],[Birthday 2024]]))) = DAY(tblBdays[[#This Row],[Birthday 2024]])</f>
        <v>1</v>
      </c>
    </row>
    <row r="1367" spans="2:11" ht="23.25" customHeight="1">
      <c r="B1367" s="61" t="s">
        <v>1384</v>
      </c>
      <c r="C1367" s="98">
        <v>38079</v>
      </c>
      <c r="D1367" s="98">
        <f>EDATE(tblBdays[[#This Row],[Birthday]],12 * (2024 - YEAR(tblBdays[[#This Row],[Birthday]])))</f>
        <v>45384</v>
      </c>
      <c r="E1367" s="282" t="b">
        <f>ISNUMBER(tblBdays[[#This Row],[Birthday 2024]])</f>
        <v>1</v>
      </c>
      <c r="F1367" s="98" cm="1">
        <f t="array" ref="F136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67" s="98" t="b">
        <f>tblBdays[[#This Row],[3rdTuesdayInMonth]]=tblBdays[[#This Row],[Birthday 2024]]</f>
        <v>0</v>
      </c>
      <c r="H1367" s="284">
        <f>WEEKDAY(tblBdays[[#This Row],[3rdTuesdayInMonth]],2)</f>
        <v>2</v>
      </c>
      <c r="I1367" s="289">
        <f>LOOKUP(tblBdays[[#This Row],[Birthday 2024]],tblPeriods[Period])</f>
        <v>45382</v>
      </c>
      <c r="J1367" s="316" t="b">
        <f>tblBdays[[#This Row],[Birthday 2024]] &gt;= EOMONTH(tblBdays[[#This Row],[Birthday 2024]],0) - 4</f>
        <v>0</v>
      </c>
      <c r="K1367" s="317" t="b">
        <f>DAY(DATE(YEAR(tblBdays[[#This Row],[Birthday 2024]]),MONTH(tblBdays[[#This Row],[Birthday 2024]]) + 6,DAY(tblBdays[[#This Row],[Birthday 2024]]))) = DAY(tblBdays[[#This Row],[Birthday 2024]])</f>
        <v>1</v>
      </c>
    </row>
    <row r="1368" spans="2:11" ht="23.25" customHeight="1">
      <c r="B1368" s="61" t="s">
        <v>1385</v>
      </c>
      <c r="C1368" s="98">
        <v>37558</v>
      </c>
      <c r="D1368" s="98">
        <f>EDATE(tblBdays[[#This Row],[Birthday]],12 * (2024 - YEAR(tblBdays[[#This Row],[Birthday]])))</f>
        <v>45594</v>
      </c>
      <c r="E1368" s="282" t="b">
        <f>ISNUMBER(tblBdays[[#This Row],[Birthday 2024]])</f>
        <v>1</v>
      </c>
      <c r="F1368" s="98" cm="1">
        <f t="array" ref="F136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68" s="98" t="b">
        <f>tblBdays[[#This Row],[3rdTuesdayInMonth]]=tblBdays[[#This Row],[Birthday 2024]]</f>
        <v>0</v>
      </c>
      <c r="H1368" s="284">
        <f>WEEKDAY(tblBdays[[#This Row],[3rdTuesdayInMonth]],2)</f>
        <v>2</v>
      </c>
      <c r="I1368" s="289">
        <f>LOOKUP(tblBdays[[#This Row],[Birthday 2024]],tblPeriods[Period])</f>
        <v>45592</v>
      </c>
      <c r="J1368" s="316" t="b">
        <f>tblBdays[[#This Row],[Birthday 2024]] &gt;= EOMONTH(tblBdays[[#This Row],[Birthday 2024]],0) - 4</f>
        <v>1</v>
      </c>
      <c r="K1368" s="317" t="b">
        <f>DAY(DATE(YEAR(tblBdays[[#This Row],[Birthday 2024]]),MONTH(tblBdays[[#This Row],[Birthday 2024]]) + 6,DAY(tblBdays[[#This Row],[Birthday 2024]]))) = DAY(tblBdays[[#This Row],[Birthday 2024]])</f>
        <v>1</v>
      </c>
    </row>
    <row r="1369" spans="2:11" ht="23.25" customHeight="1">
      <c r="B1369" s="61" t="s">
        <v>1386</v>
      </c>
      <c r="C1369" s="98">
        <v>37561</v>
      </c>
      <c r="D1369" s="98">
        <f>EDATE(tblBdays[[#This Row],[Birthday]],12 * (2024 - YEAR(tblBdays[[#This Row],[Birthday]])))</f>
        <v>45597</v>
      </c>
      <c r="E1369" s="282" t="b">
        <f>ISNUMBER(tblBdays[[#This Row],[Birthday 2024]])</f>
        <v>1</v>
      </c>
      <c r="F1369" s="98" cm="1">
        <f t="array" ref="F136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69" s="98" t="b">
        <f>tblBdays[[#This Row],[3rdTuesdayInMonth]]=tblBdays[[#This Row],[Birthday 2024]]</f>
        <v>0</v>
      </c>
      <c r="H1369" s="284">
        <f>WEEKDAY(tblBdays[[#This Row],[3rdTuesdayInMonth]],2)</f>
        <v>2</v>
      </c>
      <c r="I1369" s="289">
        <f>LOOKUP(tblBdays[[#This Row],[Birthday 2024]],tblPeriods[Period])</f>
        <v>45592</v>
      </c>
      <c r="J1369" s="316" t="b">
        <f>tblBdays[[#This Row],[Birthday 2024]] &gt;= EOMONTH(tblBdays[[#This Row],[Birthday 2024]],0) - 4</f>
        <v>0</v>
      </c>
      <c r="K1369" s="317" t="b">
        <f>DAY(DATE(YEAR(tblBdays[[#This Row],[Birthday 2024]]),MONTH(tblBdays[[#This Row],[Birthday 2024]]) + 6,DAY(tblBdays[[#This Row],[Birthday 2024]]))) = DAY(tblBdays[[#This Row],[Birthday 2024]])</f>
        <v>1</v>
      </c>
    </row>
    <row r="1370" spans="2:11" ht="23.25" customHeight="1">
      <c r="B1370" s="61" t="s">
        <v>1387</v>
      </c>
      <c r="C1370" s="98">
        <v>37925</v>
      </c>
      <c r="D1370" s="98">
        <f>EDATE(tblBdays[[#This Row],[Birthday]],12 * (2024 - YEAR(tblBdays[[#This Row],[Birthday]])))</f>
        <v>45596</v>
      </c>
      <c r="E1370" s="282" t="b">
        <f>ISNUMBER(tblBdays[[#This Row],[Birthday 2024]])</f>
        <v>1</v>
      </c>
      <c r="F1370" s="98" cm="1">
        <f t="array" ref="F137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70" s="98" t="b">
        <f>tblBdays[[#This Row],[3rdTuesdayInMonth]]=tblBdays[[#This Row],[Birthday 2024]]</f>
        <v>0</v>
      </c>
      <c r="H1370" s="284">
        <f>WEEKDAY(tblBdays[[#This Row],[3rdTuesdayInMonth]],2)</f>
        <v>2</v>
      </c>
      <c r="I1370" s="289">
        <f>LOOKUP(tblBdays[[#This Row],[Birthday 2024]],tblPeriods[Period])</f>
        <v>45592</v>
      </c>
      <c r="J1370" s="316" t="b">
        <f>tblBdays[[#This Row],[Birthday 2024]] &gt;= EOMONTH(tblBdays[[#This Row],[Birthday 2024]],0) - 4</f>
        <v>1</v>
      </c>
      <c r="K1370" s="317" t="b">
        <f>DAY(DATE(YEAR(tblBdays[[#This Row],[Birthday 2024]]),MONTH(tblBdays[[#This Row],[Birthday 2024]]) + 6,DAY(tblBdays[[#This Row],[Birthday 2024]]))) = DAY(tblBdays[[#This Row],[Birthday 2024]])</f>
        <v>0</v>
      </c>
    </row>
    <row r="1371" spans="2:11" ht="23.25" customHeight="1">
      <c r="B1371" s="61" t="s">
        <v>1388</v>
      </c>
      <c r="C1371" s="98">
        <v>37878</v>
      </c>
      <c r="D1371" s="98">
        <f>EDATE(tblBdays[[#This Row],[Birthday]],12 * (2024 - YEAR(tblBdays[[#This Row],[Birthday]])))</f>
        <v>45549</v>
      </c>
      <c r="E1371" s="282" t="b">
        <f>ISNUMBER(tblBdays[[#This Row],[Birthday 2024]])</f>
        <v>1</v>
      </c>
      <c r="F1371" s="98" cm="1">
        <f t="array" ref="F137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71" s="98" t="b">
        <f>tblBdays[[#This Row],[3rdTuesdayInMonth]]=tblBdays[[#This Row],[Birthday 2024]]</f>
        <v>0</v>
      </c>
      <c r="H1371" s="284">
        <f>WEEKDAY(tblBdays[[#This Row],[3rdTuesdayInMonth]],2)</f>
        <v>2</v>
      </c>
      <c r="I1371" s="289">
        <f>LOOKUP(tblBdays[[#This Row],[Birthday 2024]],tblPeriods[Period])</f>
        <v>45543</v>
      </c>
      <c r="J1371" s="316" t="b">
        <f>tblBdays[[#This Row],[Birthday 2024]] &gt;= EOMONTH(tblBdays[[#This Row],[Birthday 2024]],0) - 4</f>
        <v>0</v>
      </c>
      <c r="K1371" s="317" t="b">
        <f>DAY(DATE(YEAR(tblBdays[[#This Row],[Birthday 2024]]),MONTH(tblBdays[[#This Row],[Birthday 2024]]) + 6,DAY(tblBdays[[#This Row],[Birthday 2024]]))) = DAY(tblBdays[[#This Row],[Birthday 2024]])</f>
        <v>1</v>
      </c>
    </row>
    <row r="1372" spans="2:11" ht="23.25" customHeight="1">
      <c r="B1372" s="61" t="s">
        <v>1389</v>
      </c>
      <c r="C1372" s="98">
        <v>38070</v>
      </c>
      <c r="D1372" s="98">
        <f>EDATE(tblBdays[[#This Row],[Birthday]],12 * (2024 - YEAR(tblBdays[[#This Row],[Birthday]])))</f>
        <v>45375</v>
      </c>
      <c r="E1372" s="282" t="b">
        <f>ISNUMBER(tblBdays[[#This Row],[Birthday 2024]])</f>
        <v>1</v>
      </c>
      <c r="F1372" s="98" cm="1">
        <f t="array" ref="F137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372" s="98" t="b">
        <f>tblBdays[[#This Row],[3rdTuesdayInMonth]]=tblBdays[[#This Row],[Birthday 2024]]</f>
        <v>0</v>
      </c>
      <c r="H1372" s="284">
        <f>WEEKDAY(tblBdays[[#This Row],[3rdTuesdayInMonth]],2)</f>
        <v>2</v>
      </c>
      <c r="I1372" s="289">
        <f>LOOKUP(tblBdays[[#This Row],[Birthday 2024]],tblPeriods[Period])</f>
        <v>45375</v>
      </c>
      <c r="J1372" s="316" t="b">
        <f>tblBdays[[#This Row],[Birthday 2024]] &gt;= EOMONTH(tblBdays[[#This Row],[Birthday 2024]],0) - 4</f>
        <v>0</v>
      </c>
      <c r="K1372" s="317" t="b">
        <f>DAY(DATE(YEAR(tblBdays[[#This Row],[Birthday 2024]]),MONTH(tblBdays[[#This Row],[Birthday 2024]]) + 6,DAY(tblBdays[[#This Row],[Birthday 2024]]))) = DAY(tblBdays[[#This Row],[Birthday 2024]])</f>
        <v>1</v>
      </c>
    </row>
    <row r="1373" spans="2:11" ht="23.25" customHeight="1">
      <c r="B1373" s="61" t="s">
        <v>1390</v>
      </c>
      <c r="C1373" s="98">
        <v>37886</v>
      </c>
      <c r="D1373" s="98">
        <f>EDATE(tblBdays[[#This Row],[Birthday]],12 * (2024 - YEAR(tblBdays[[#This Row],[Birthday]])))</f>
        <v>45557</v>
      </c>
      <c r="E1373" s="282" t="b">
        <f>ISNUMBER(tblBdays[[#This Row],[Birthday 2024]])</f>
        <v>1</v>
      </c>
      <c r="F1373" s="98" cm="1">
        <f t="array" ref="F137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73" s="98" t="b">
        <f>tblBdays[[#This Row],[3rdTuesdayInMonth]]=tblBdays[[#This Row],[Birthday 2024]]</f>
        <v>0</v>
      </c>
      <c r="H1373" s="284">
        <f>WEEKDAY(tblBdays[[#This Row],[3rdTuesdayInMonth]],2)</f>
        <v>2</v>
      </c>
      <c r="I1373" s="289">
        <f>LOOKUP(tblBdays[[#This Row],[Birthday 2024]],tblPeriods[Period])</f>
        <v>45557</v>
      </c>
      <c r="J1373" s="316" t="b">
        <f>tblBdays[[#This Row],[Birthday 2024]] &gt;= EOMONTH(tblBdays[[#This Row],[Birthday 2024]],0) - 4</f>
        <v>0</v>
      </c>
      <c r="K1373" s="317" t="b">
        <f>DAY(DATE(YEAR(tblBdays[[#This Row],[Birthday 2024]]),MONTH(tblBdays[[#This Row],[Birthday 2024]]) + 6,DAY(tblBdays[[#This Row],[Birthday 2024]]))) = DAY(tblBdays[[#This Row],[Birthday 2024]])</f>
        <v>1</v>
      </c>
    </row>
    <row r="1374" spans="2:11" ht="23.25" customHeight="1">
      <c r="B1374" s="61" t="s">
        <v>1391</v>
      </c>
      <c r="C1374" s="98">
        <v>37164</v>
      </c>
      <c r="D1374" s="98">
        <f>EDATE(tblBdays[[#This Row],[Birthday]],12 * (2024 - YEAR(tblBdays[[#This Row],[Birthday]])))</f>
        <v>45565</v>
      </c>
      <c r="E1374" s="282" t="b">
        <f>ISNUMBER(tblBdays[[#This Row],[Birthday 2024]])</f>
        <v>1</v>
      </c>
      <c r="F1374" s="98" cm="1">
        <f t="array" ref="F137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374" s="98" t="b">
        <f>tblBdays[[#This Row],[3rdTuesdayInMonth]]=tblBdays[[#This Row],[Birthday 2024]]</f>
        <v>0</v>
      </c>
      <c r="H1374" s="284">
        <f>WEEKDAY(tblBdays[[#This Row],[3rdTuesdayInMonth]],2)</f>
        <v>2</v>
      </c>
      <c r="I1374" s="289">
        <f>LOOKUP(tblBdays[[#This Row],[Birthday 2024]],tblPeriods[Period])</f>
        <v>45564</v>
      </c>
      <c r="J1374" s="316" t="b">
        <f>tblBdays[[#This Row],[Birthday 2024]] &gt;= EOMONTH(tblBdays[[#This Row],[Birthday 2024]],0) - 4</f>
        <v>1</v>
      </c>
      <c r="K1374" s="317" t="b">
        <f>DAY(DATE(YEAR(tblBdays[[#This Row],[Birthday 2024]]),MONTH(tblBdays[[#This Row],[Birthday 2024]]) + 6,DAY(tblBdays[[#This Row],[Birthday 2024]]))) = DAY(tblBdays[[#This Row],[Birthday 2024]])</f>
        <v>1</v>
      </c>
    </row>
    <row r="1375" spans="2:11" ht="23.25" customHeight="1">
      <c r="B1375" s="61" t="s">
        <v>1392</v>
      </c>
      <c r="C1375" s="98">
        <v>38131</v>
      </c>
      <c r="D1375" s="98">
        <f>EDATE(tblBdays[[#This Row],[Birthday]],12 * (2024 - YEAR(tblBdays[[#This Row],[Birthday]])))</f>
        <v>45436</v>
      </c>
      <c r="E1375" s="282" t="b">
        <f>ISNUMBER(tblBdays[[#This Row],[Birthday 2024]])</f>
        <v>1</v>
      </c>
      <c r="F1375" s="98" cm="1">
        <f t="array" ref="F137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75" s="98" t="b">
        <f>tblBdays[[#This Row],[3rdTuesdayInMonth]]=tblBdays[[#This Row],[Birthday 2024]]</f>
        <v>0</v>
      </c>
      <c r="H1375" s="284">
        <f>WEEKDAY(tblBdays[[#This Row],[3rdTuesdayInMonth]],2)</f>
        <v>2</v>
      </c>
      <c r="I1375" s="289">
        <f>LOOKUP(tblBdays[[#This Row],[Birthday 2024]],tblPeriods[Period])</f>
        <v>45431</v>
      </c>
      <c r="J1375" s="316" t="b">
        <f>tblBdays[[#This Row],[Birthday 2024]] &gt;= EOMONTH(tblBdays[[#This Row],[Birthday 2024]],0) - 4</f>
        <v>0</v>
      </c>
      <c r="K1375" s="317" t="b">
        <f>DAY(DATE(YEAR(tblBdays[[#This Row],[Birthday 2024]]),MONTH(tblBdays[[#This Row],[Birthday 2024]]) + 6,DAY(tblBdays[[#This Row],[Birthday 2024]]))) = DAY(tblBdays[[#This Row],[Birthday 2024]])</f>
        <v>1</v>
      </c>
    </row>
    <row r="1376" spans="2:11" ht="23.25" customHeight="1">
      <c r="B1376" s="61" t="s">
        <v>1393</v>
      </c>
      <c r="C1376" s="98">
        <v>37704</v>
      </c>
      <c r="D1376" s="98">
        <f>EDATE(tblBdays[[#This Row],[Birthday]],12 * (2024 - YEAR(tblBdays[[#This Row],[Birthday]])))</f>
        <v>45375</v>
      </c>
      <c r="E1376" s="282" t="b">
        <f>ISNUMBER(tblBdays[[#This Row],[Birthday 2024]])</f>
        <v>1</v>
      </c>
      <c r="F1376" s="98" cm="1">
        <f t="array" ref="F137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376" s="98" t="b">
        <f>tblBdays[[#This Row],[3rdTuesdayInMonth]]=tblBdays[[#This Row],[Birthday 2024]]</f>
        <v>0</v>
      </c>
      <c r="H1376" s="284">
        <f>WEEKDAY(tblBdays[[#This Row],[3rdTuesdayInMonth]],2)</f>
        <v>2</v>
      </c>
      <c r="I1376" s="289">
        <f>LOOKUP(tblBdays[[#This Row],[Birthday 2024]],tblPeriods[Period])</f>
        <v>45375</v>
      </c>
      <c r="J1376" s="316" t="b">
        <f>tblBdays[[#This Row],[Birthday 2024]] &gt;= EOMONTH(tblBdays[[#This Row],[Birthday 2024]],0) - 4</f>
        <v>0</v>
      </c>
      <c r="K1376" s="317" t="b">
        <f>DAY(DATE(YEAR(tblBdays[[#This Row],[Birthday 2024]]),MONTH(tblBdays[[#This Row],[Birthday 2024]]) + 6,DAY(tblBdays[[#This Row],[Birthday 2024]]))) = DAY(tblBdays[[#This Row],[Birthday 2024]])</f>
        <v>1</v>
      </c>
    </row>
    <row r="1377" spans="2:11" ht="23.25" customHeight="1">
      <c r="B1377" s="61" t="s">
        <v>1394</v>
      </c>
      <c r="C1377" s="98">
        <v>37278</v>
      </c>
      <c r="D1377" s="98">
        <f>EDATE(tblBdays[[#This Row],[Birthday]],12 * (2024 - YEAR(tblBdays[[#This Row],[Birthday]])))</f>
        <v>45313</v>
      </c>
      <c r="E1377" s="282" t="b">
        <f>ISNUMBER(tblBdays[[#This Row],[Birthday 2024]])</f>
        <v>1</v>
      </c>
      <c r="F1377" s="98" cm="1">
        <f t="array" ref="F137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77" s="98" t="b">
        <f>tblBdays[[#This Row],[3rdTuesdayInMonth]]=tblBdays[[#This Row],[Birthday 2024]]</f>
        <v>0</v>
      </c>
      <c r="H1377" s="284">
        <f>WEEKDAY(tblBdays[[#This Row],[3rdTuesdayInMonth]],2)</f>
        <v>2</v>
      </c>
      <c r="I1377" s="289">
        <f>LOOKUP(tblBdays[[#This Row],[Birthday 2024]],tblPeriods[Period])</f>
        <v>45312</v>
      </c>
      <c r="J1377" s="316" t="b">
        <f>tblBdays[[#This Row],[Birthday 2024]] &gt;= EOMONTH(tblBdays[[#This Row],[Birthday 2024]],0) - 4</f>
        <v>0</v>
      </c>
      <c r="K1377" s="317" t="b">
        <f>DAY(DATE(YEAR(tblBdays[[#This Row],[Birthday 2024]]),MONTH(tblBdays[[#This Row],[Birthday 2024]]) + 6,DAY(tblBdays[[#This Row],[Birthday 2024]]))) = DAY(tblBdays[[#This Row],[Birthday 2024]])</f>
        <v>1</v>
      </c>
    </row>
    <row r="1378" spans="2:11" ht="23.25" customHeight="1">
      <c r="B1378" s="61" t="s">
        <v>1395</v>
      </c>
      <c r="C1378" s="98">
        <v>37967</v>
      </c>
      <c r="D1378" s="98">
        <f>EDATE(tblBdays[[#This Row],[Birthday]],12 * (2024 - YEAR(tblBdays[[#This Row],[Birthday]])))</f>
        <v>45638</v>
      </c>
      <c r="E1378" s="282" t="b">
        <f>ISNUMBER(tblBdays[[#This Row],[Birthday 2024]])</f>
        <v>1</v>
      </c>
      <c r="F1378" s="98" cm="1">
        <f t="array" ref="F137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78" s="98" t="b">
        <f>tblBdays[[#This Row],[3rdTuesdayInMonth]]=tblBdays[[#This Row],[Birthday 2024]]</f>
        <v>0</v>
      </c>
      <c r="H1378" s="284">
        <f>WEEKDAY(tblBdays[[#This Row],[3rdTuesdayInMonth]],2)</f>
        <v>2</v>
      </c>
      <c r="I1378" s="289">
        <f>LOOKUP(tblBdays[[#This Row],[Birthday 2024]],tblPeriods[Period])</f>
        <v>45634</v>
      </c>
      <c r="J1378" s="316" t="b">
        <f>tblBdays[[#This Row],[Birthday 2024]] &gt;= EOMONTH(tblBdays[[#This Row],[Birthday 2024]],0) - 4</f>
        <v>0</v>
      </c>
      <c r="K1378" s="317" t="b">
        <f>DAY(DATE(YEAR(tblBdays[[#This Row],[Birthday 2024]]),MONTH(tblBdays[[#This Row],[Birthday 2024]]) + 6,DAY(tblBdays[[#This Row],[Birthday 2024]]))) = DAY(tblBdays[[#This Row],[Birthday 2024]])</f>
        <v>1</v>
      </c>
    </row>
    <row r="1379" spans="2:11" ht="23.25" customHeight="1">
      <c r="B1379" s="61" t="s">
        <v>1396</v>
      </c>
      <c r="C1379" s="98">
        <v>37938</v>
      </c>
      <c r="D1379" s="98">
        <f>EDATE(tblBdays[[#This Row],[Birthday]],12 * (2024 - YEAR(tblBdays[[#This Row],[Birthday]])))</f>
        <v>45609</v>
      </c>
      <c r="E1379" s="282" t="b">
        <f>ISNUMBER(tblBdays[[#This Row],[Birthday 2024]])</f>
        <v>1</v>
      </c>
      <c r="F1379" s="98" cm="1">
        <f t="array" ref="F137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379" s="98" t="b">
        <f>tblBdays[[#This Row],[3rdTuesdayInMonth]]=tblBdays[[#This Row],[Birthday 2024]]</f>
        <v>0</v>
      </c>
      <c r="H1379" s="284">
        <f>WEEKDAY(tblBdays[[#This Row],[3rdTuesdayInMonth]],2)</f>
        <v>2</v>
      </c>
      <c r="I1379" s="289">
        <f>LOOKUP(tblBdays[[#This Row],[Birthday 2024]],tblPeriods[Period])</f>
        <v>45606</v>
      </c>
      <c r="J1379" s="316" t="b">
        <f>tblBdays[[#This Row],[Birthday 2024]] &gt;= EOMONTH(tblBdays[[#This Row],[Birthday 2024]],0) - 4</f>
        <v>0</v>
      </c>
      <c r="K1379" s="317" t="b">
        <f>DAY(DATE(YEAR(tblBdays[[#This Row],[Birthday 2024]]),MONTH(tblBdays[[#This Row],[Birthday 2024]]) + 6,DAY(tblBdays[[#This Row],[Birthday 2024]]))) = DAY(tblBdays[[#This Row],[Birthday 2024]])</f>
        <v>1</v>
      </c>
    </row>
    <row r="1380" spans="2:11" ht="23.25" customHeight="1">
      <c r="B1380" s="61" t="s">
        <v>1397</v>
      </c>
      <c r="C1380" s="98">
        <v>37439</v>
      </c>
      <c r="D1380" s="98">
        <f>EDATE(tblBdays[[#This Row],[Birthday]],12 * (2024 - YEAR(tblBdays[[#This Row],[Birthday]])))</f>
        <v>45475</v>
      </c>
      <c r="E1380" s="282" t="b">
        <f>ISNUMBER(tblBdays[[#This Row],[Birthday 2024]])</f>
        <v>1</v>
      </c>
      <c r="F1380" s="98" cm="1">
        <f t="array" ref="F138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80" s="98" t="b">
        <f>tblBdays[[#This Row],[3rdTuesdayInMonth]]=tblBdays[[#This Row],[Birthday 2024]]</f>
        <v>0</v>
      </c>
      <c r="H1380" s="284">
        <f>WEEKDAY(tblBdays[[#This Row],[3rdTuesdayInMonth]],2)</f>
        <v>2</v>
      </c>
      <c r="I1380" s="289">
        <f>LOOKUP(tblBdays[[#This Row],[Birthday 2024]],tblPeriods[Period])</f>
        <v>45473</v>
      </c>
      <c r="J1380" s="316" t="b">
        <f>tblBdays[[#This Row],[Birthday 2024]] &gt;= EOMONTH(tblBdays[[#This Row],[Birthday 2024]],0) - 4</f>
        <v>0</v>
      </c>
      <c r="K1380" s="317" t="b">
        <f>DAY(DATE(YEAR(tblBdays[[#This Row],[Birthday 2024]]),MONTH(tblBdays[[#This Row],[Birthday 2024]]) + 6,DAY(tblBdays[[#This Row],[Birthday 2024]]))) = DAY(tblBdays[[#This Row],[Birthday 2024]])</f>
        <v>1</v>
      </c>
    </row>
    <row r="1381" spans="2:11" ht="23.25" customHeight="1">
      <c r="B1381" s="61" t="s">
        <v>1398</v>
      </c>
      <c r="C1381" s="98">
        <v>37605</v>
      </c>
      <c r="D1381" s="98">
        <f>EDATE(tblBdays[[#This Row],[Birthday]],12 * (2024 - YEAR(tblBdays[[#This Row],[Birthday]])))</f>
        <v>45641</v>
      </c>
      <c r="E1381" s="282" t="b">
        <f>ISNUMBER(tblBdays[[#This Row],[Birthday 2024]])</f>
        <v>1</v>
      </c>
      <c r="F1381" s="98" cm="1">
        <f t="array" ref="F138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81" s="98" t="b">
        <f>tblBdays[[#This Row],[3rdTuesdayInMonth]]=tblBdays[[#This Row],[Birthday 2024]]</f>
        <v>0</v>
      </c>
      <c r="H1381" s="284">
        <f>WEEKDAY(tblBdays[[#This Row],[3rdTuesdayInMonth]],2)</f>
        <v>2</v>
      </c>
      <c r="I1381" s="289">
        <f>LOOKUP(tblBdays[[#This Row],[Birthday 2024]],tblPeriods[Period])</f>
        <v>45641</v>
      </c>
      <c r="J1381" s="316" t="b">
        <f>tblBdays[[#This Row],[Birthday 2024]] &gt;= EOMONTH(tblBdays[[#This Row],[Birthday 2024]],0) - 4</f>
        <v>0</v>
      </c>
      <c r="K1381" s="317" t="b">
        <f>DAY(DATE(YEAR(tblBdays[[#This Row],[Birthday 2024]]),MONTH(tblBdays[[#This Row],[Birthday 2024]]) + 6,DAY(tblBdays[[#This Row],[Birthday 2024]]))) = DAY(tblBdays[[#This Row],[Birthday 2024]])</f>
        <v>1</v>
      </c>
    </row>
    <row r="1382" spans="2:11" ht="23.25" customHeight="1">
      <c r="B1382" s="61" t="s">
        <v>1399</v>
      </c>
      <c r="C1382" s="98">
        <v>37166</v>
      </c>
      <c r="D1382" s="98">
        <f>EDATE(tblBdays[[#This Row],[Birthday]],12 * (2024 - YEAR(tblBdays[[#This Row],[Birthday]])))</f>
        <v>45567</v>
      </c>
      <c r="E1382" s="282" t="b">
        <f>ISNUMBER(tblBdays[[#This Row],[Birthday 2024]])</f>
        <v>1</v>
      </c>
      <c r="F1382" s="98" cm="1">
        <f t="array" ref="F138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382" s="98" t="b">
        <f>tblBdays[[#This Row],[3rdTuesdayInMonth]]=tblBdays[[#This Row],[Birthday 2024]]</f>
        <v>0</v>
      </c>
      <c r="H1382" s="284">
        <f>WEEKDAY(tblBdays[[#This Row],[3rdTuesdayInMonth]],2)</f>
        <v>2</v>
      </c>
      <c r="I1382" s="289">
        <f>LOOKUP(tblBdays[[#This Row],[Birthday 2024]],tblPeriods[Period])</f>
        <v>45564</v>
      </c>
      <c r="J1382" s="316" t="b">
        <f>tblBdays[[#This Row],[Birthday 2024]] &gt;= EOMONTH(tblBdays[[#This Row],[Birthday 2024]],0) - 4</f>
        <v>0</v>
      </c>
      <c r="K1382" s="317" t="b">
        <f>DAY(DATE(YEAR(tblBdays[[#This Row],[Birthday 2024]]),MONTH(tblBdays[[#This Row],[Birthday 2024]]) + 6,DAY(tblBdays[[#This Row],[Birthday 2024]]))) = DAY(tblBdays[[#This Row],[Birthday 2024]])</f>
        <v>1</v>
      </c>
    </row>
    <row r="1383" spans="2:11" ht="23.25" customHeight="1">
      <c r="B1383" s="61" t="s">
        <v>1400</v>
      </c>
      <c r="C1383" s="98">
        <v>36953</v>
      </c>
      <c r="D1383" s="98">
        <f>EDATE(tblBdays[[#This Row],[Birthday]],12 * (2024 - YEAR(tblBdays[[#This Row],[Birthday]])))</f>
        <v>45354</v>
      </c>
      <c r="E1383" s="282" t="b">
        <f>ISNUMBER(tblBdays[[#This Row],[Birthday 2024]])</f>
        <v>1</v>
      </c>
      <c r="F1383" s="98" cm="1">
        <f t="array" ref="F138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383" s="98" t="b">
        <f>tblBdays[[#This Row],[3rdTuesdayInMonth]]=tblBdays[[#This Row],[Birthday 2024]]</f>
        <v>0</v>
      </c>
      <c r="H1383" s="284">
        <f>WEEKDAY(tblBdays[[#This Row],[3rdTuesdayInMonth]],2)</f>
        <v>2</v>
      </c>
      <c r="I1383" s="289">
        <f>LOOKUP(tblBdays[[#This Row],[Birthday 2024]],tblPeriods[Period])</f>
        <v>45354</v>
      </c>
      <c r="J1383" s="316" t="b">
        <f>tblBdays[[#This Row],[Birthday 2024]] &gt;= EOMONTH(tblBdays[[#This Row],[Birthday 2024]],0) - 4</f>
        <v>0</v>
      </c>
      <c r="K1383" s="317" t="b">
        <f>DAY(DATE(YEAR(tblBdays[[#This Row],[Birthday 2024]]),MONTH(tblBdays[[#This Row],[Birthday 2024]]) + 6,DAY(tblBdays[[#This Row],[Birthday 2024]]))) = DAY(tblBdays[[#This Row],[Birthday 2024]])</f>
        <v>1</v>
      </c>
    </row>
    <row r="1384" spans="2:11" ht="23.25" customHeight="1">
      <c r="B1384" s="61" t="s">
        <v>1401</v>
      </c>
      <c r="C1384" s="98">
        <v>37788</v>
      </c>
      <c r="D1384" s="98">
        <f>EDATE(tblBdays[[#This Row],[Birthday]],12 * (2024 - YEAR(tblBdays[[#This Row],[Birthday]])))</f>
        <v>45459</v>
      </c>
      <c r="E1384" s="282" t="b">
        <f>ISNUMBER(tblBdays[[#This Row],[Birthday 2024]])</f>
        <v>1</v>
      </c>
      <c r="F1384" s="98" cm="1">
        <f t="array" ref="F138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384" s="98" t="b">
        <f>tblBdays[[#This Row],[3rdTuesdayInMonth]]=tblBdays[[#This Row],[Birthday 2024]]</f>
        <v>0</v>
      </c>
      <c r="H1384" s="284">
        <f>WEEKDAY(tblBdays[[#This Row],[3rdTuesdayInMonth]],2)</f>
        <v>2</v>
      </c>
      <c r="I1384" s="289">
        <f>LOOKUP(tblBdays[[#This Row],[Birthday 2024]],tblPeriods[Period])</f>
        <v>45459</v>
      </c>
      <c r="J1384" s="316" t="b">
        <f>tblBdays[[#This Row],[Birthday 2024]] &gt;= EOMONTH(tblBdays[[#This Row],[Birthday 2024]],0) - 4</f>
        <v>0</v>
      </c>
      <c r="K1384" s="317" t="b">
        <f>DAY(DATE(YEAR(tblBdays[[#This Row],[Birthday 2024]]),MONTH(tblBdays[[#This Row],[Birthday 2024]]) + 6,DAY(tblBdays[[#This Row],[Birthday 2024]]))) = DAY(tblBdays[[#This Row],[Birthday 2024]])</f>
        <v>1</v>
      </c>
    </row>
    <row r="1385" spans="2:11" ht="23.25" customHeight="1">
      <c r="B1385" s="61" t="s">
        <v>1402</v>
      </c>
      <c r="C1385" s="98">
        <v>37494</v>
      </c>
      <c r="D1385" s="98">
        <f>EDATE(tblBdays[[#This Row],[Birthday]],12 * (2024 - YEAR(tblBdays[[#This Row],[Birthday]])))</f>
        <v>45530</v>
      </c>
      <c r="E1385" s="282" t="b">
        <f>ISNUMBER(tblBdays[[#This Row],[Birthday 2024]])</f>
        <v>1</v>
      </c>
      <c r="F1385" s="98" cm="1">
        <f t="array" ref="F138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385" s="98" t="b">
        <f>tblBdays[[#This Row],[3rdTuesdayInMonth]]=tblBdays[[#This Row],[Birthday 2024]]</f>
        <v>0</v>
      </c>
      <c r="H1385" s="284">
        <f>WEEKDAY(tblBdays[[#This Row],[3rdTuesdayInMonth]],2)</f>
        <v>2</v>
      </c>
      <c r="I1385" s="289">
        <f>LOOKUP(tblBdays[[#This Row],[Birthday 2024]],tblPeriods[Period])</f>
        <v>45529</v>
      </c>
      <c r="J1385" s="316" t="b">
        <f>tblBdays[[#This Row],[Birthday 2024]] &gt;= EOMONTH(tblBdays[[#This Row],[Birthday 2024]],0) - 4</f>
        <v>0</v>
      </c>
      <c r="K1385" s="317" t="b">
        <f>DAY(DATE(YEAR(tblBdays[[#This Row],[Birthday 2024]]),MONTH(tblBdays[[#This Row],[Birthday 2024]]) + 6,DAY(tblBdays[[#This Row],[Birthday 2024]]))) = DAY(tblBdays[[#This Row],[Birthday 2024]])</f>
        <v>1</v>
      </c>
    </row>
    <row r="1386" spans="2:11" ht="23.25" customHeight="1">
      <c r="B1386" s="61" t="s">
        <v>1403</v>
      </c>
      <c r="C1386" s="98">
        <v>36923</v>
      </c>
      <c r="D1386" s="98">
        <f>EDATE(tblBdays[[#This Row],[Birthday]],12 * (2024 - YEAR(tblBdays[[#This Row],[Birthday]])))</f>
        <v>45323</v>
      </c>
      <c r="E1386" s="282" t="b">
        <f>ISNUMBER(tblBdays[[#This Row],[Birthday 2024]])</f>
        <v>1</v>
      </c>
      <c r="F1386" s="98" cm="1">
        <f t="array" ref="F138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86" s="98" t="b">
        <f>tblBdays[[#This Row],[3rdTuesdayInMonth]]=tblBdays[[#This Row],[Birthday 2024]]</f>
        <v>0</v>
      </c>
      <c r="H1386" s="284">
        <f>WEEKDAY(tblBdays[[#This Row],[3rdTuesdayInMonth]],2)</f>
        <v>2</v>
      </c>
      <c r="I1386" s="289">
        <f>LOOKUP(tblBdays[[#This Row],[Birthday 2024]],tblPeriods[Period])</f>
        <v>45319</v>
      </c>
      <c r="J1386" s="316" t="b">
        <f>tblBdays[[#This Row],[Birthday 2024]] &gt;= EOMONTH(tblBdays[[#This Row],[Birthday 2024]],0) - 4</f>
        <v>0</v>
      </c>
      <c r="K1386" s="317" t="b">
        <f>DAY(DATE(YEAR(tblBdays[[#This Row],[Birthday 2024]]),MONTH(tblBdays[[#This Row],[Birthday 2024]]) + 6,DAY(tblBdays[[#This Row],[Birthday 2024]]))) = DAY(tblBdays[[#This Row],[Birthday 2024]])</f>
        <v>1</v>
      </c>
    </row>
    <row r="1387" spans="2:11" ht="23.25" customHeight="1">
      <c r="B1387" s="61" t="s">
        <v>1404</v>
      </c>
      <c r="C1387" s="98">
        <v>37673</v>
      </c>
      <c r="D1387" s="98">
        <f>EDATE(tblBdays[[#This Row],[Birthday]],12 * (2024 - YEAR(tblBdays[[#This Row],[Birthday]])))</f>
        <v>45343</v>
      </c>
      <c r="E1387" s="282" t="b">
        <f>ISNUMBER(tblBdays[[#This Row],[Birthday 2024]])</f>
        <v>1</v>
      </c>
      <c r="F1387" s="98" cm="1">
        <f t="array" ref="F138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87" s="98" t="b">
        <f>tblBdays[[#This Row],[3rdTuesdayInMonth]]=tblBdays[[#This Row],[Birthday 2024]]</f>
        <v>0</v>
      </c>
      <c r="H1387" s="284">
        <f>WEEKDAY(tblBdays[[#This Row],[3rdTuesdayInMonth]],2)</f>
        <v>2</v>
      </c>
      <c r="I1387" s="289">
        <f>LOOKUP(tblBdays[[#This Row],[Birthday 2024]],tblPeriods[Period])</f>
        <v>45340</v>
      </c>
      <c r="J1387" s="316" t="b">
        <f>tblBdays[[#This Row],[Birthday 2024]] &gt;= EOMONTH(tblBdays[[#This Row],[Birthday 2024]],0) - 4</f>
        <v>0</v>
      </c>
      <c r="K1387" s="317" t="b">
        <f>DAY(DATE(YEAR(tblBdays[[#This Row],[Birthday 2024]]),MONTH(tblBdays[[#This Row],[Birthday 2024]]) + 6,DAY(tblBdays[[#This Row],[Birthday 2024]]))) = DAY(tblBdays[[#This Row],[Birthday 2024]])</f>
        <v>1</v>
      </c>
    </row>
    <row r="1388" spans="2:11" ht="23.25" customHeight="1">
      <c r="B1388" s="61" t="s">
        <v>1405</v>
      </c>
      <c r="C1388" s="98">
        <v>37626</v>
      </c>
      <c r="D1388" s="98">
        <f>EDATE(tblBdays[[#This Row],[Birthday]],12 * (2024 - YEAR(tblBdays[[#This Row],[Birthday]])))</f>
        <v>45296</v>
      </c>
      <c r="E1388" s="282" t="b">
        <f>ISNUMBER(tblBdays[[#This Row],[Birthday 2024]])</f>
        <v>1</v>
      </c>
      <c r="F1388" s="98" cm="1">
        <f t="array" ref="F138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88" s="98" t="b">
        <f>tblBdays[[#This Row],[3rdTuesdayInMonth]]=tblBdays[[#This Row],[Birthday 2024]]</f>
        <v>0</v>
      </c>
      <c r="H1388" s="284">
        <f>WEEKDAY(tblBdays[[#This Row],[3rdTuesdayInMonth]],2)</f>
        <v>2</v>
      </c>
      <c r="I1388" s="289" t="e">
        <f>LOOKUP(tblBdays[[#This Row],[Birthday 2024]],tblPeriods[Period])</f>
        <v>#N/A</v>
      </c>
      <c r="J1388" s="316" t="b">
        <f>tblBdays[[#This Row],[Birthday 2024]] &gt;= EOMONTH(tblBdays[[#This Row],[Birthday 2024]],0) - 4</f>
        <v>0</v>
      </c>
      <c r="K1388" s="317" t="b">
        <f>DAY(DATE(YEAR(tblBdays[[#This Row],[Birthday 2024]]),MONTH(tblBdays[[#This Row],[Birthday 2024]]) + 6,DAY(tblBdays[[#This Row],[Birthday 2024]]))) = DAY(tblBdays[[#This Row],[Birthday 2024]])</f>
        <v>1</v>
      </c>
    </row>
    <row r="1389" spans="2:11" ht="23.25" customHeight="1">
      <c r="B1389" s="61" t="s">
        <v>1406</v>
      </c>
      <c r="C1389" s="98">
        <v>37830</v>
      </c>
      <c r="D1389" s="98">
        <f>EDATE(tblBdays[[#This Row],[Birthday]],12 * (2024 - YEAR(tblBdays[[#This Row],[Birthday]])))</f>
        <v>45501</v>
      </c>
      <c r="E1389" s="282" t="b">
        <f>ISNUMBER(tblBdays[[#This Row],[Birthday 2024]])</f>
        <v>1</v>
      </c>
      <c r="F1389" s="98" cm="1">
        <f t="array" ref="F138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89" s="98" t="b">
        <f>tblBdays[[#This Row],[3rdTuesdayInMonth]]=tblBdays[[#This Row],[Birthday 2024]]</f>
        <v>0</v>
      </c>
      <c r="H1389" s="284">
        <f>WEEKDAY(tblBdays[[#This Row],[3rdTuesdayInMonth]],2)</f>
        <v>2</v>
      </c>
      <c r="I1389" s="289">
        <f>LOOKUP(tblBdays[[#This Row],[Birthday 2024]],tblPeriods[Period])</f>
        <v>45501</v>
      </c>
      <c r="J1389" s="316" t="b">
        <f>tblBdays[[#This Row],[Birthday 2024]] &gt;= EOMONTH(tblBdays[[#This Row],[Birthday 2024]],0) - 4</f>
        <v>1</v>
      </c>
      <c r="K1389" s="317" t="b">
        <f>DAY(DATE(YEAR(tblBdays[[#This Row],[Birthday 2024]]),MONTH(tblBdays[[#This Row],[Birthday 2024]]) + 6,DAY(tblBdays[[#This Row],[Birthday 2024]]))) = DAY(tblBdays[[#This Row],[Birthday 2024]])</f>
        <v>1</v>
      </c>
    </row>
    <row r="1390" spans="2:11" ht="23.25" customHeight="1">
      <c r="B1390" s="61" t="s">
        <v>1407</v>
      </c>
      <c r="C1390" s="98">
        <v>36896</v>
      </c>
      <c r="D1390" s="98">
        <f>EDATE(tblBdays[[#This Row],[Birthday]],12 * (2024 - YEAR(tblBdays[[#This Row],[Birthday]])))</f>
        <v>45296</v>
      </c>
      <c r="E1390" s="282" t="b">
        <f>ISNUMBER(tblBdays[[#This Row],[Birthday 2024]])</f>
        <v>1</v>
      </c>
      <c r="F1390" s="98" cm="1">
        <f t="array" ref="F139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390" s="98" t="b">
        <f>tblBdays[[#This Row],[3rdTuesdayInMonth]]=tblBdays[[#This Row],[Birthday 2024]]</f>
        <v>0</v>
      </c>
      <c r="H1390" s="284">
        <f>WEEKDAY(tblBdays[[#This Row],[3rdTuesdayInMonth]],2)</f>
        <v>2</v>
      </c>
      <c r="I1390" s="289" t="e">
        <f>LOOKUP(tblBdays[[#This Row],[Birthday 2024]],tblPeriods[Period])</f>
        <v>#N/A</v>
      </c>
      <c r="J1390" s="316" t="b">
        <f>tblBdays[[#This Row],[Birthday 2024]] &gt;= EOMONTH(tblBdays[[#This Row],[Birthday 2024]],0) - 4</f>
        <v>0</v>
      </c>
      <c r="K1390" s="317" t="b">
        <f>DAY(DATE(YEAR(tblBdays[[#This Row],[Birthday 2024]]),MONTH(tblBdays[[#This Row],[Birthday 2024]]) + 6,DAY(tblBdays[[#This Row],[Birthday 2024]]))) = DAY(tblBdays[[#This Row],[Birthday 2024]])</f>
        <v>1</v>
      </c>
    </row>
    <row r="1391" spans="2:11" ht="23.25" customHeight="1">
      <c r="B1391" s="61" t="s">
        <v>1408</v>
      </c>
      <c r="C1391" s="98">
        <v>37824</v>
      </c>
      <c r="D1391" s="98">
        <f>EDATE(tblBdays[[#This Row],[Birthday]],12 * (2024 - YEAR(tblBdays[[#This Row],[Birthday]])))</f>
        <v>45495</v>
      </c>
      <c r="E1391" s="282" t="b">
        <f>ISNUMBER(tblBdays[[#This Row],[Birthday 2024]])</f>
        <v>1</v>
      </c>
      <c r="F1391" s="98" cm="1">
        <f t="array" ref="F139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91" s="98" t="b">
        <f>tblBdays[[#This Row],[3rdTuesdayInMonth]]=tblBdays[[#This Row],[Birthday 2024]]</f>
        <v>0</v>
      </c>
      <c r="H1391" s="284">
        <f>WEEKDAY(tblBdays[[#This Row],[3rdTuesdayInMonth]],2)</f>
        <v>2</v>
      </c>
      <c r="I1391" s="289">
        <f>LOOKUP(tblBdays[[#This Row],[Birthday 2024]],tblPeriods[Period])</f>
        <v>45494</v>
      </c>
      <c r="J1391" s="316" t="b">
        <f>tblBdays[[#This Row],[Birthday 2024]] &gt;= EOMONTH(tblBdays[[#This Row],[Birthday 2024]],0) - 4</f>
        <v>0</v>
      </c>
      <c r="K1391" s="317" t="b">
        <f>DAY(DATE(YEAR(tblBdays[[#This Row],[Birthday 2024]]),MONTH(tblBdays[[#This Row],[Birthday 2024]]) + 6,DAY(tblBdays[[#This Row],[Birthday 2024]]))) = DAY(tblBdays[[#This Row],[Birthday 2024]])</f>
        <v>1</v>
      </c>
    </row>
    <row r="1392" spans="2:11" ht="23.25" customHeight="1">
      <c r="B1392" s="61" t="s">
        <v>1409</v>
      </c>
      <c r="C1392" s="98">
        <v>38118</v>
      </c>
      <c r="D1392" s="98">
        <f>EDATE(tblBdays[[#This Row],[Birthday]],12 * (2024 - YEAR(tblBdays[[#This Row],[Birthday]])))</f>
        <v>45423</v>
      </c>
      <c r="E1392" s="282" t="b">
        <f>ISNUMBER(tblBdays[[#This Row],[Birthday 2024]])</f>
        <v>1</v>
      </c>
      <c r="F1392" s="98" cm="1">
        <f t="array" ref="F139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92" s="98" t="b">
        <f>tblBdays[[#This Row],[3rdTuesdayInMonth]]=tblBdays[[#This Row],[Birthday 2024]]</f>
        <v>0</v>
      </c>
      <c r="H1392" s="284">
        <f>WEEKDAY(tblBdays[[#This Row],[3rdTuesdayInMonth]],2)</f>
        <v>2</v>
      </c>
      <c r="I1392" s="289">
        <f>LOOKUP(tblBdays[[#This Row],[Birthday 2024]],tblPeriods[Period])</f>
        <v>45417</v>
      </c>
      <c r="J1392" s="316" t="b">
        <f>tblBdays[[#This Row],[Birthday 2024]] &gt;= EOMONTH(tblBdays[[#This Row],[Birthday 2024]],0) - 4</f>
        <v>0</v>
      </c>
      <c r="K1392" s="317" t="b">
        <f>DAY(DATE(YEAR(tblBdays[[#This Row],[Birthday 2024]]),MONTH(tblBdays[[#This Row],[Birthday 2024]]) + 6,DAY(tblBdays[[#This Row],[Birthday 2024]]))) = DAY(tblBdays[[#This Row],[Birthday 2024]])</f>
        <v>1</v>
      </c>
    </row>
    <row r="1393" spans="2:11" ht="23.25" customHeight="1">
      <c r="B1393" s="61" t="s">
        <v>1410</v>
      </c>
      <c r="C1393" s="98">
        <v>38181</v>
      </c>
      <c r="D1393" s="98">
        <f>EDATE(tblBdays[[#This Row],[Birthday]],12 * (2024 - YEAR(tblBdays[[#This Row],[Birthday]])))</f>
        <v>45486</v>
      </c>
      <c r="E1393" s="282" t="b">
        <f>ISNUMBER(tblBdays[[#This Row],[Birthday 2024]])</f>
        <v>1</v>
      </c>
      <c r="F1393" s="98" cm="1">
        <f t="array" ref="F139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393" s="98" t="b">
        <f>tblBdays[[#This Row],[3rdTuesdayInMonth]]=tblBdays[[#This Row],[Birthday 2024]]</f>
        <v>0</v>
      </c>
      <c r="H1393" s="284">
        <f>WEEKDAY(tblBdays[[#This Row],[3rdTuesdayInMonth]],2)</f>
        <v>2</v>
      </c>
      <c r="I1393" s="289">
        <f>LOOKUP(tblBdays[[#This Row],[Birthday 2024]],tblPeriods[Period])</f>
        <v>45480</v>
      </c>
      <c r="J1393" s="316" t="b">
        <f>tblBdays[[#This Row],[Birthday 2024]] &gt;= EOMONTH(tblBdays[[#This Row],[Birthday 2024]],0) - 4</f>
        <v>0</v>
      </c>
      <c r="K1393" s="317" t="b">
        <f>DAY(DATE(YEAR(tblBdays[[#This Row],[Birthday 2024]]),MONTH(tblBdays[[#This Row],[Birthday 2024]]) + 6,DAY(tblBdays[[#This Row],[Birthday 2024]]))) = DAY(tblBdays[[#This Row],[Birthday 2024]])</f>
        <v>1</v>
      </c>
    </row>
    <row r="1394" spans="2:11" ht="23.25" customHeight="1">
      <c r="B1394" s="61" t="s">
        <v>1411</v>
      </c>
      <c r="C1394" s="98">
        <v>38094</v>
      </c>
      <c r="D1394" s="98">
        <f>EDATE(tblBdays[[#This Row],[Birthday]],12 * (2024 - YEAR(tblBdays[[#This Row],[Birthday]])))</f>
        <v>45399</v>
      </c>
      <c r="E1394" s="282" t="b">
        <f>ISNUMBER(tblBdays[[#This Row],[Birthday 2024]])</f>
        <v>1</v>
      </c>
      <c r="F1394" s="98" cm="1">
        <f t="array" ref="F139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94" s="98" t="b">
        <f>tblBdays[[#This Row],[3rdTuesdayInMonth]]=tblBdays[[#This Row],[Birthday 2024]]</f>
        <v>0</v>
      </c>
      <c r="H1394" s="284">
        <f>WEEKDAY(tblBdays[[#This Row],[3rdTuesdayInMonth]],2)</f>
        <v>2</v>
      </c>
      <c r="I1394" s="289">
        <f>LOOKUP(tblBdays[[#This Row],[Birthday 2024]],tblPeriods[Period])</f>
        <v>45396</v>
      </c>
      <c r="J1394" s="316" t="b">
        <f>tblBdays[[#This Row],[Birthday 2024]] &gt;= EOMONTH(tblBdays[[#This Row],[Birthday 2024]],0) - 4</f>
        <v>0</v>
      </c>
      <c r="K1394" s="317" t="b">
        <f>DAY(DATE(YEAR(tblBdays[[#This Row],[Birthday 2024]]),MONTH(tblBdays[[#This Row],[Birthday 2024]]) + 6,DAY(tblBdays[[#This Row],[Birthday 2024]]))) = DAY(tblBdays[[#This Row],[Birthday 2024]])</f>
        <v>1</v>
      </c>
    </row>
    <row r="1395" spans="2:11" ht="23.25" customHeight="1">
      <c r="B1395" s="61" t="s">
        <v>1412</v>
      </c>
      <c r="C1395" s="98">
        <v>36984</v>
      </c>
      <c r="D1395" s="98">
        <f>EDATE(tblBdays[[#This Row],[Birthday]],12 * (2024 - YEAR(tblBdays[[#This Row],[Birthday]])))</f>
        <v>45385</v>
      </c>
      <c r="E1395" s="282" t="b">
        <f>ISNUMBER(tblBdays[[#This Row],[Birthday 2024]])</f>
        <v>1</v>
      </c>
      <c r="F1395" s="98" cm="1">
        <f t="array" ref="F139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95" s="98" t="b">
        <f>tblBdays[[#This Row],[3rdTuesdayInMonth]]=tblBdays[[#This Row],[Birthday 2024]]</f>
        <v>0</v>
      </c>
      <c r="H1395" s="284">
        <f>WEEKDAY(tblBdays[[#This Row],[3rdTuesdayInMonth]],2)</f>
        <v>2</v>
      </c>
      <c r="I1395" s="289">
        <f>LOOKUP(tblBdays[[#This Row],[Birthday 2024]],tblPeriods[Period])</f>
        <v>45382</v>
      </c>
      <c r="J1395" s="316" t="b">
        <f>tblBdays[[#This Row],[Birthday 2024]] &gt;= EOMONTH(tblBdays[[#This Row],[Birthday 2024]],0) - 4</f>
        <v>0</v>
      </c>
      <c r="K1395" s="317" t="b">
        <f>DAY(DATE(YEAR(tblBdays[[#This Row],[Birthday 2024]]),MONTH(tblBdays[[#This Row],[Birthday 2024]]) + 6,DAY(tblBdays[[#This Row],[Birthday 2024]]))) = DAY(tblBdays[[#This Row],[Birthday 2024]])</f>
        <v>1</v>
      </c>
    </row>
    <row r="1396" spans="2:11" ht="23.25" customHeight="1">
      <c r="B1396" s="61" t="s">
        <v>1413</v>
      </c>
      <c r="C1396" s="98">
        <v>38327</v>
      </c>
      <c r="D1396" s="98">
        <f>EDATE(tblBdays[[#This Row],[Birthday]],12 * (2024 - YEAR(tblBdays[[#This Row],[Birthday]])))</f>
        <v>45632</v>
      </c>
      <c r="E1396" s="282" t="b">
        <f>ISNUMBER(tblBdays[[#This Row],[Birthday 2024]])</f>
        <v>1</v>
      </c>
      <c r="F1396" s="98" cm="1">
        <f t="array" ref="F139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396" s="98" t="b">
        <f>tblBdays[[#This Row],[3rdTuesdayInMonth]]=tblBdays[[#This Row],[Birthday 2024]]</f>
        <v>0</v>
      </c>
      <c r="H1396" s="284">
        <f>WEEKDAY(tblBdays[[#This Row],[3rdTuesdayInMonth]],2)</f>
        <v>2</v>
      </c>
      <c r="I1396" s="289">
        <f>LOOKUP(tblBdays[[#This Row],[Birthday 2024]],tblPeriods[Period])</f>
        <v>45627</v>
      </c>
      <c r="J1396" s="316" t="b">
        <f>tblBdays[[#This Row],[Birthday 2024]] &gt;= EOMONTH(tblBdays[[#This Row],[Birthday 2024]],0) - 4</f>
        <v>0</v>
      </c>
      <c r="K1396" s="317" t="b">
        <f>DAY(DATE(YEAR(tblBdays[[#This Row],[Birthday 2024]]),MONTH(tblBdays[[#This Row],[Birthday 2024]]) + 6,DAY(tblBdays[[#This Row],[Birthday 2024]]))) = DAY(tblBdays[[#This Row],[Birthday 2024]])</f>
        <v>1</v>
      </c>
    </row>
    <row r="1397" spans="2:11" ht="23.25" customHeight="1">
      <c r="B1397" s="61" t="s">
        <v>1414</v>
      </c>
      <c r="C1397" s="98">
        <v>36937</v>
      </c>
      <c r="D1397" s="98">
        <f>EDATE(tblBdays[[#This Row],[Birthday]],12 * (2024 - YEAR(tblBdays[[#This Row],[Birthday]])))</f>
        <v>45337</v>
      </c>
      <c r="E1397" s="282" t="b">
        <f>ISNUMBER(tblBdays[[#This Row],[Birthday 2024]])</f>
        <v>1</v>
      </c>
      <c r="F1397" s="98" cm="1">
        <f t="array" ref="F139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397" s="98" t="b">
        <f>tblBdays[[#This Row],[3rdTuesdayInMonth]]=tblBdays[[#This Row],[Birthday 2024]]</f>
        <v>0</v>
      </c>
      <c r="H1397" s="284">
        <f>WEEKDAY(tblBdays[[#This Row],[3rdTuesdayInMonth]],2)</f>
        <v>2</v>
      </c>
      <c r="I1397" s="289">
        <f>LOOKUP(tblBdays[[#This Row],[Birthday 2024]],tblPeriods[Period])</f>
        <v>45333</v>
      </c>
      <c r="J1397" s="316" t="b">
        <f>tblBdays[[#This Row],[Birthday 2024]] &gt;= EOMONTH(tblBdays[[#This Row],[Birthday 2024]],0) - 4</f>
        <v>0</v>
      </c>
      <c r="K1397" s="317" t="b">
        <f>DAY(DATE(YEAR(tblBdays[[#This Row],[Birthday 2024]]),MONTH(tblBdays[[#This Row],[Birthday 2024]]) + 6,DAY(tblBdays[[#This Row],[Birthday 2024]]))) = DAY(tblBdays[[#This Row],[Birthday 2024]])</f>
        <v>1</v>
      </c>
    </row>
    <row r="1398" spans="2:11" ht="23.25" customHeight="1">
      <c r="B1398" s="61" t="s">
        <v>1415</v>
      </c>
      <c r="C1398" s="98">
        <v>37725</v>
      </c>
      <c r="D1398" s="98">
        <f>EDATE(tblBdays[[#This Row],[Birthday]],12 * (2024 - YEAR(tblBdays[[#This Row],[Birthday]])))</f>
        <v>45396</v>
      </c>
      <c r="E1398" s="282" t="b">
        <f>ISNUMBER(tblBdays[[#This Row],[Birthday 2024]])</f>
        <v>1</v>
      </c>
      <c r="F1398" s="98" cm="1">
        <f t="array" ref="F139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398" s="98" t="b">
        <f>tblBdays[[#This Row],[3rdTuesdayInMonth]]=tblBdays[[#This Row],[Birthday 2024]]</f>
        <v>0</v>
      </c>
      <c r="H1398" s="284">
        <f>WEEKDAY(tblBdays[[#This Row],[3rdTuesdayInMonth]],2)</f>
        <v>2</v>
      </c>
      <c r="I1398" s="289">
        <f>LOOKUP(tblBdays[[#This Row],[Birthday 2024]],tblPeriods[Period])</f>
        <v>45396</v>
      </c>
      <c r="J1398" s="316" t="b">
        <f>tblBdays[[#This Row],[Birthday 2024]] &gt;= EOMONTH(tblBdays[[#This Row],[Birthday 2024]],0) - 4</f>
        <v>0</v>
      </c>
      <c r="K1398" s="317" t="b">
        <f>DAY(DATE(YEAR(tblBdays[[#This Row],[Birthday 2024]]),MONTH(tblBdays[[#This Row],[Birthday 2024]]) + 6,DAY(tblBdays[[#This Row],[Birthday 2024]]))) = DAY(tblBdays[[#This Row],[Birthday 2024]])</f>
        <v>1</v>
      </c>
    </row>
    <row r="1399" spans="2:11" ht="23.25" customHeight="1">
      <c r="B1399" s="61" t="s">
        <v>1416</v>
      </c>
      <c r="C1399" s="98">
        <v>38122</v>
      </c>
      <c r="D1399" s="98">
        <f>EDATE(tblBdays[[#This Row],[Birthday]],12 * (2024 - YEAR(tblBdays[[#This Row],[Birthday]])))</f>
        <v>45427</v>
      </c>
      <c r="E1399" s="282" t="b">
        <f>ISNUMBER(tblBdays[[#This Row],[Birthday 2024]])</f>
        <v>1</v>
      </c>
      <c r="F1399" s="98" cm="1">
        <f t="array" ref="F139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399" s="98" t="b">
        <f>tblBdays[[#This Row],[3rdTuesdayInMonth]]=tblBdays[[#This Row],[Birthday 2024]]</f>
        <v>0</v>
      </c>
      <c r="H1399" s="284">
        <f>WEEKDAY(tblBdays[[#This Row],[3rdTuesdayInMonth]],2)</f>
        <v>2</v>
      </c>
      <c r="I1399" s="289">
        <f>LOOKUP(tblBdays[[#This Row],[Birthday 2024]],tblPeriods[Period])</f>
        <v>45424</v>
      </c>
      <c r="J1399" s="316" t="b">
        <f>tblBdays[[#This Row],[Birthday 2024]] &gt;= EOMONTH(tblBdays[[#This Row],[Birthday 2024]],0) - 4</f>
        <v>0</v>
      </c>
      <c r="K1399" s="317" t="b">
        <f>DAY(DATE(YEAR(tblBdays[[#This Row],[Birthday 2024]]),MONTH(tblBdays[[#This Row],[Birthday 2024]]) + 6,DAY(tblBdays[[#This Row],[Birthday 2024]]))) = DAY(tblBdays[[#This Row],[Birthday 2024]])</f>
        <v>1</v>
      </c>
    </row>
    <row r="1400" spans="2:11" ht="23.25" customHeight="1">
      <c r="B1400" s="61" t="s">
        <v>1417</v>
      </c>
      <c r="C1400" s="98">
        <v>37081</v>
      </c>
      <c r="D1400" s="98">
        <f>EDATE(tblBdays[[#This Row],[Birthday]],12 * (2024 - YEAR(tblBdays[[#This Row],[Birthday]])))</f>
        <v>45482</v>
      </c>
      <c r="E1400" s="282" t="b">
        <f>ISNUMBER(tblBdays[[#This Row],[Birthday 2024]])</f>
        <v>1</v>
      </c>
      <c r="F1400" s="98" cm="1">
        <f t="array" ref="F140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00" s="98" t="b">
        <f>tblBdays[[#This Row],[3rdTuesdayInMonth]]=tblBdays[[#This Row],[Birthday 2024]]</f>
        <v>0</v>
      </c>
      <c r="H1400" s="284">
        <f>WEEKDAY(tblBdays[[#This Row],[3rdTuesdayInMonth]],2)</f>
        <v>2</v>
      </c>
      <c r="I1400" s="289">
        <f>LOOKUP(tblBdays[[#This Row],[Birthday 2024]],tblPeriods[Period])</f>
        <v>45480</v>
      </c>
      <c r="J1400" s="316" t="b">
        <f>tblBdays[[#This Row],[Birthday 2024]] &gt;= EOMONTH(tblBdays[[#This Row],[Birthday 2024]],0) - 4</f>
        <v>0</v>
      </c>
      <c r="K1400" s="317" t="b">
        <f>DAY(DATE(YEAR(tblBdays[[#This Row],[Birthday 2024]]),MONTH(tblBdays[[#This Row],[Birthday 2024]]) + 6,DAY(tblBdays[[#This Row],[Birthday 2024]]))) = DAY(tblBdays[[#This Row],[Birthday 2024]])</f>
        <v>1</v>
      </c>
    </row>
    <row r="1401" spans="2:11" ht="23.25" customHeight="1">
      <c r="B1401" s="61" t="s">
        <v>1418</v>
      </c>
      <c r="C1401" s="98">
        <v>37804</v>
      </c>
      <c r="D1401" s="98">
        <f>EDATE(tblBdays[[#This Row],[Birthday]],12 * (2024 - YEAR(tblBdays[[#This Row],[Birthday]])))</f>
        <v>45475</v>
      </c>
      <c r="E1401" s="282" t="b">
        <f>ISNUMBER(tblBdays[[#This Row],[Birthday 2024]])</f>
        <v>1</v>
      </c>
      <c r="F1401" s="98" cm="1">
        <f t="array" ref="F140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01" s="98" t="b">
        <f>tblBdays[[#This Row],[3rdTuesdayInMonth]]=tblBdays[[#This Row],[Birthday 2024]]</f>
        <v>0</v>
      </c>
      <c r="H1401" s="284">
        <f>WEEKDAY(tblBdays[[#This Row],[3rdTuesdayInMonth]],2)</f>
        <v>2</v>
      </c>
      <c r="I1401" s="289">
        <f>LOOKUP(tblBdays[[#This Row],[Birthday 2024]],tblPeriods[Period])</f>
        <v>45473</v>
      </c>
      <c r="J1401" s="316" t="b">
        <f>tblBdays[[#This Row],[Birthday 2024]] &gt;= EOMONTH(tblBdays[[#This Row],[Birthday 2024]],0) - 4</f>
        <v>0</v>
      </c>
      <c r="K1401" s="317" t="b">
        <f>DAY(DATE(YEAR(tblBdays[[#This Row],[Birthday 2024]]),MONTH(tblBdays[[#This Row],[Birthday 2024]]) + 6,DAY(tblBdays[[#This Row],[Birthday 2024]]))) = DAY(tblBdays[[#This Row],[Birthday 2024]])</f>
        <v>1</v>
      </c>
    </row>
    <row r="1402" spans="2:11" ht="23.25" customHeight="1">
      <c r="B1402" s="61" t="s">
        <v>1419</v>
      </c>
      <c r="C1402" s="98">
        <v>37932</v>
      </c>
      <c r="D1402" s="98">
        <f>EDATE(tblBdays[[#This Row],[Birthday]],12 * (2024 - YEAR(tblBdays[[#This Row],[Birthday]])))</f>
        <v>45603</v>
      </c>
      <c r="E1402" s="282" t="b">
        <f>ISNUMBER(tblBdays[[#This Row],[Birthday 2024]])</f>
        <v>1</v>
      </c>
      <c r="F1402" s="98" cm="1">
        <f t="array" ref="F140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402" s="98" t="b">
        <f>tblBdays[[#This Row],[3rdTuesdayInMonth]]=tblBdays[[#This Row],[Birthday 2024]]</f>
        <v>0</v>
      </c>
      <c r="H1402" s="284">
        <f>WEEKDAY(tblBdays[[#This Row],[3rdTuesdayInMonth]],2)</f>
        <v>2</v>
      </c>
      <c r="I1402" s="289">
        <f>LOOKUP(tblBdays[[#This Row],[Birthday 2024]],tblPeriods[Period])</f>
        <v>45599</v>
      </c>
      <c r="J1402" s="316" t="b">
        <f>tblBdays[[#This Row],[Birthday 2024]] &gt;= EOMONTH(tblBdays[[#This Row],[Birthday 2024]],0) - 4</f>
        <v>0</v>
      </c>
      <c r="K1402" s="317" t="b">
        <f>DAY(DATE(YEAR(tblBdays[[#This Row],[Birthday 2024]]),MONTH(tblBdays[[#This Row],[Birthday 2024]]) + 6,DAY(tblBdays[[#This Row],[Birthday 2024]]))) = DAY(tblBdays[[#This Row],[Birthday 2024]])</f>
        <v>1</v>
      </c>
    </row>
    <row r="1403" spans="2:11" ht="23.25" customHeight="1">
      <c r="B1403" s="61" t="s">
        <v>1420</v>
      </c>
      <c r="C1403" s="98">
        <v>37124</v>
      </c>
      <c r="D1403" s="98">
        <f>EDATE(tblBdays[[#This Row],[Birthday]],12 * (2024 - YEAR(tblBdays[[#This Row],[Birthday]])))</f>
        <v>45525</v>
      </c>
      <c r="E1403" s="282" t="b">
        <f>ISNUMBER(tblBdays[[#This Row],[Birthday 2024]])</f>
        <v>1</v>
      </c>
      <c r="F1403" s="98" cm="1">
        <f t="array" ref="F140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03" s="98" t="b">
        <f>tblBdays[[#This Row],[3rdTuesdayInMonth]]=tblBdays[[#This Row],[Birthday 2024]]</f>
        <v>0</v>
      </c>
      <c r="H1403" s="284">
        <f>WEEKDAY(tblBdays[[#This Row],[3rdTuesdayInMonth]],2)</f>
        <v>2</v>
      </c>
      <c r="I1403" s="289">
        <f>LOOKUP(tblBdays[[#This Row],[Birthday 2024]],tblPeriods[Period])</f>
        <v>45522</v>
      </c>
      <c r="J1403" s="316" t="b">
        <f>tblBdays[[#This Row],[Birthday 2024]] &gt;= EOMONTH(tblBdays[[#This Row],[Birthday 2024]],0) - 4</f>
        <v>0</v>
      </c>
      <c r="K1403" s="317" t="b">
        <f>DAY(DATE(YEAR(tblBdays[[#This Row],[Birthday 2024]]),MONTH(tblBdays[[#This Row],[Birthday 2024]]) + 6,DAY(tblBdays[[#This Row],[Birthday 2024]]))) = DAY(tblBdays[[#This Row],[Birthday 2024]])</f>
        <v>1</v>
      </c>
    </row>
    <row r="1404" spans="2:11" ht="23.25" customHeight="1">
      <c r="B1404" s="61" t="s">
        <v>1421</v>
      </c>
      <c r="C1404" s="98">
        <v>37644</v>
      </c>
      <c r="D1404" s="98">
        <f>EDATE(tblBdays[[#This Row],[Birthday]],12 * (2024 - YEAR(tblBdays[[#This Row],[Birthday]])))</f>
        <v>45314</v>
      </c>
      <c r="E1404" s="282" t="b">
        <f>ISNUMBER(tblBdays[[#This Row],[Birthday 2024]])</f>
        <v>1</v>
      </c>
      <c r="F1404" s="98" cm="1">
        <f t="array" ref="F140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404" s="98" t="b">
        <f>tblBdays[[#This Row],[3rdTuesdayInMonth]]=tblBdays[[#This Row],[Birthday 2024]]</f>
        <v>0</v>
      </c>
      <c r="H1404" s="284">
        <f>WEEKDAY(tblBdays[[#This Row],[3rdTuesdayInMonth]],2)</f>
        <v>2</v>
      </c>
      <c r="I1404" s="289">
        <f>LOOKUP(tblBdays[[#This Row],[Birthday 2024]],tblPeriods[Period])</f>
        <v>45312</v>
      </c>
      <c r="J1404" s="316" t="b">
        <f>tblBdays[[#This Row],[Birthday 2024]] &gt;= EOMONTH(tblBdays[[#This Row],[Birthday 2024]],0) - 4</f>
        <v>0</v>
      </c>
      <c r="K1404" s="317" t="b">
        <f>DAY(DATE(YEAR(tblBdays[[#This Row],[Birthday 2024]]),MONTH(tblBdays[[#This Row],[Birthday 2024]]) + 6,DAY(tblBdays[[#This Row],[Birthday 2024]]))) = DAY(tblBdays[[#This Row],[Birthday 2024]])</f>
        <v>1</v>
      </c>
    </row>
    <row r="1405" spans="2:11" ht="23.25" customHeight="1">
      <c r="B1405" s="61" t="s">
        <v>1422</v>
      </c>
      <c r="C1405" s="98">
        <v>37058</v>
      </c>
      <c r="D1405" s="98">
        <f>EDATE(tblBdays[[#This Row],[Birthday]],12 * (2024 - YEAR(tblBdays[[#This Row],[Birthday]])))</f>
        <v>45459</v>
      </c>
      <c r="E1405" s="282" t="b">
        <f>ISNUMBER(tblBdays[[#This Row],[Birthday 2024]])</f>
        <v>1</v>
      </c>
      <c r="F1405" s="98" cm="1">
        <f t="array" ref="F140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405" s="98" t="b">
        <f>tblBdays[[#This Row],[3rdTuesdayInMonth]]=tblBdays[[#This Row],[Birthday 2024]]</f>
        <v>0</v>
      </c>
      <c r="H1405" s="284">
        <f>WEEKDAY(tblBdays[[#This Row],[3rdTuesdayInMonth]],2)</f>
        <v>2</v>
      </c>
      <c r="I1405" s="289">
        <f>LOOKUP(tblBdays[[#This Row],[Birthday 2024]],tblPeriods[Period])</f>
        <v>45459</v>
      </c>
      <c r="J1405" s="316" t="b">
        <f>tblBdays[[#This Row],[Birthday 2024]] &gt;= EOMONTH(tblBdays[[#This Row],[Birthday 2024]],0) - 4</f>
        <v>0</v>
      </c>
      <c r="K1405" s="317" t="b">
        <f>DAY(DATE(YEAR(tblBdays[[#This Row],[Birthday 2024]]),MONTH(tblBdays[[#This Row],[Birthday 2024]]) + 6,DAY(tblBdays[[#This Row],[Birthday 2024]]))) = DAY(tblBdays[[#This Row],[Birthday 2024]])</f>
        <v>1</v>
      </c>
    </row>
    <row r="1406" spans="2:11" ht="23.25" customHeight="1">
      <c r="B1406" s="61" t="s">
        <v>1423</v>
      </c>
      <c r="C1406" s="98">
        <v>37835</v>
      </c>
      <c r="D1406" s="98">
        <f>EDATE(tblBdays[[#This Row],[Birthday]],12 * (2024 - YEAR(tblBdays[[#This Row],[Birthday]])))</f>
        <v>45506</v>
      </c>
      <c r="E1406" s="282" t="b">
        <f>ISNUMBER(tblBdays[[#This Row],[Birthday 2024]])</f>
        <v>1</v>
      </c>
      <c r="F1406" s="98" cm="1">
        <f t="array" ref="F140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06" s="98" t="b">
        <f>tblBdays[[#This Row],[3rdTuesdayInMonth]]=tblBdays[[#This Row],[Birthday 2024]]</f>
        <v>0</v>
      </c>
      <c r="H1406" s="284">
        <f>WEEKDAY(tblBdays[[#This Row],[3rdTuesdayInMonth]],2)</f>
        <v>2</v>
      </c>
      <c r="I1406" s="289">
        <f>LOOKUP(tblBdays[[#This Row],[Birthday 2024]],tblPeriods[Period])</f>
        <v>45501</v>
      </c>
      <c r="J1406" s="316" t="b">
        <f>tblBdays[[#This Row],[Birthday 2024]] &gt;= EOMONTH(tblBdays[[#This Row],[Birthday 2024]],0) - 4</f>
        <v>0</v>
      </c>
      <c r="K1406" s="317" t="b">
        <f>DAY(DATE(YEAR(tblBdays[[#This Row],[Birthday 2024]]),MONTH(tblBdays[[#This Row],[Birthday 2024]]) + 6,DAY(tblBdays[[#This Row],[Birthday 2024]]))) = DAY(tblBdays[[#This Row],[Birthday 2024]])</f>
        <v>1</v>
      </c>
    </row>
    <row r="1407" spans="2:11" ht="23.25" customHeight="1">
      <c r="B1407" s="61" t="s">
        <v>1424</v>
      </c>
      <c r="C1407" s="98">
        <v>37596</v>
      </c>
      <c r="D1407" s="98">
        <f>EDATE(tblBdays[[#This Row],[Birthday]],12 * (2024 - YEAR(tblBdays[[#This Row],[Birthday]])))</f>
        <v>45632</v>
      </c>
      <c r="E1407" s="282" t="b">
        <f>ISNUMBER(tblBdays[[#This Row],[Birthday 2024]])</f>
        <v>1</v>
      </c>
      <c r="F1407" s="98" cm="1">
        <f t="array" ref="F140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407" s="98" t="b">
        <f>tblBdays[[#This Row],[3rdTuesdayInMonth]]=tblBdays[[#This Row],[Birthday 2024]]</f>
        <v>0</v>
      </c>
      <c r="H1407" s="284">
        <f>WEEKDAY(tblBdays[[#This Row],[3rdTuesdayInMonth]],2)</f>
        <v>2</v>
      </c>
      <c r="I1407" s="289">
        <f>LOOKUP(tblBdays[[#This Row],[Birthday 2024]],tblPeriods[Period])</f>
        <v>45627</v>
      </c>
      <c r="J1407" s="316" t="b">
        <f>tblBdays[[#This Row],[Birthday 2024]] &gt;= EOMONTH(tblBdays[[#This Row],[Birthday 2024]],0) - 4</f>
        <v>0</v>
      </c>
      <c r="K1407" s="317" t="b">
        <f>DAY(DATE(YEAR(tblBdays[[#This Row],[Birthday 2024]]),MONTH(tblBdays[[#This Row],[Birthday 2024]]) + 6,DAY(tblBdays[[#This Row],[Birthday 2024]]))) = DAY(tblBdays[[#This Row],[Birthday 2024]])</f>
        <v>1</v>
      </c>
    </row>
    <row r="1408" spans="2:11" ht="23.25" customHeight="1">
      <c r="B1408" s="61" t="s">
        <v>1425</v>
      </c>
      <c r="C1408" s="98">
        <v>37961</v>
      </c>
      <c r="D1408" s="98">
        <f>EDATE(tblBdays[[#This Row],[Birthday]],12 * (2024 - YEAR(tblBdays[[#This Row],[Birthday]])))</f>
        <v>45632</v>
      </c>
      <c r="E1408" s="282" t="b">
        <f>ISNUMBER(tblBdays[[#This Row],[Birthday 2024]])</f>
        <v>1</v>
      </c>
      <c r="F1408" s="98" cm="1">
        <f t="array" ref="F140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45643</v>
      </c>
      <c r="G1408" s="98" t="b">
        <f>tblBdays[[#This Row],[3rdTuesdayInMonth]]=tblBdays[[#This Row],[Birthday 2024]]</f>
        <v>0</v>
      </c>
      <c r="H1408" s="284">
        <f>WEEKDAY(tblBdays[[#This Row],[3rdTuesdayInMonth]],2)</f>
        <v>2</v>
      </c>
      <c r="I1408" s="289">
        <f>LOOKUP(tblBdays[[#This Row],[Birthday 2024]],tblPeriods[Period])</f>
        <v>45627</v>
      </c>
      <c r="J1408" s="316" t="b">
        <f>tblBdays[[#This Row],[Birthday 2024]] &gt;= EOMONTH(tblBdays[[#This Row],[Birthday 2024]],0) - 4</f>
        <v>0</v>
      </c>
      <c r="K1408" s="317" t="b">
        <f>DAY(DATE(YEAR(tblBdays[[#This Row],[Birthday 2024]]),MONTH(tblBdays[[#This Row],[Birthday 2024]]) + 6,DAY(tblBdays[[#This Row],[Birthday 2024]]))) = DAY(tblBdays[[#This Row],[Birthday 2024]])</f>
        <v>1</v>
      </c>
    </row>
    <row r="1409" spans="2:11" ht="23.25" customHeight="1">
      <c r="B1409" s="61" t="s">
        <v>1426</v>
      </c>
      <c r="C1409" s="98">
        <v>37811</v>
      </c>
      <c r="D1409" s="98">
        <f>EDATE(tblBdays[[#This Row],[Birthday]],12 * (2024 - YEAR(tblBdays[[#This Row],[Birthday]])))</f>
        <v>45482</v>
      </c>
      <c r="E1409" s="282" t="b">
        <f>ISNUMBER(tblBdays[[#This Row],[Birthday 2024]])</f>
        <v>1</v>
      </c>
      <c r="F1409" s="98" cm="1">
        <f t="array" ref="F140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09" s="98" t="b">
        <f>tblBdays[[#This Row],[3rdTuesdayInMonth]]=tblBdays[[#This Row],[Birthday 2024]]</f>
        <v>0</v>
      </c>
      <c r="H1409" s="284">
        <f>WEEKDAY(tblBdays[[#This Row],[3rdTuesdayInMonth]],2)</f>
        <v>2</v>
      </c>
      <c r="I1409" s="289">
        <f>LOOKUP(tblBdays[[#This Row],[Birthday 2024]],tblPeriods[Period])</f>
        <v>45480</v>
      </c>
      <c r="J1409" s="316" t="b">
        <f>tblBdays[[#This Row],[Birthday 2024]] &gt;= EOMONTH(tblBdays[[#This Row],[Birthday 2024]],0) - 4</f>
        <v>0</v>
      </c>
      <c r="K1409" s="317" t="b">
        <f>DAY(DATE(YEAR(tblBdays[[#This Row],[Birthday 2024]]),MONTH(tblBdays[[#This Row],[Birthday 2024]]) + 6,DAY(tblBdays[[#This Row],[Birthday 2024]]))) = DAY(tblBdays[[#This Row],[Birthday 2024]])</f>
        <v>1</v>
      </c>
    </row>
    <row r="1410" spans="2:11" ht="23.25" customHeight="1">
      <c r="B1410" s="61" t="s">
        <v>1427</v>
      </c>
      <c r="C1410" s="98">
        <v>37029</v>
      </c>
      <c r="D1410" s="98">
        <f>EDATE(tblBdays[[#This Row],[Birthday]],12 * (2024 - YEAR(tblBdays[[#This Row],[Birthday]])))</f>
        <v>45430</v>
      </c>
      <c r="E1410" s="282" t="b">
        <f>ISNUMBER(tblBdays[[#This Row],[Birthday 2024]])</f>
        <v>1</v>
      </c>
      <c r="F1410" s="98" cm="1">
        <f t="array" ref="F141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10" s="98" t="b">
        <f>tblBdays[[#This Row],[3rdTuesdayInMonth]]=tblBdays[[#This Row],[Birthday 2024]]</f>
        <v>0</v>
      </c>
      <c r="H1410" s="284">
        <f>WEEKDAY(tblBdays[[#This Row],[3rdTuesdayInMonth]],2)</f>
        <v>2</v>
      </c>
      <c r="I1410" s="289">
        <f>LOOKUP(tblBdays[[#This Row],[Birthday 2024]],tblPeriods[Period])</f>
        <v>45424</v>
      </c>
      <c r="J1410" s="316" t="b">
        <f>tblBdays[[#This Row],[Birthday 2024]] &gt;= EOMONTH(tblBdays[[#This Row],[Birthday 2024]],0) - 4</f>
        <v>0</v>
      </c>
      <c r="K1410" s="317" t="b">
        <f>DAY(DATE(YEAR(tblBdays[[#This Row],[Birthday 2024]]),MONTH(tblBdays[[#This Row],[Birthday 2024]]) + 6,DAY(tblBdays[[#This Row],[Birthday 2024]]))) = DAY(tblBdays[[#This Row],[Birthday 2024]])</f>
        <v>1</v>
      </c>
    </row>
    <row r="1411" spans="2:11" ht="23.25" customHeight="1">
      <c r="B1411" s="61" t="s">
        <v>1428</v>
      </c>
      <c r="C1411" s="98">
        <v>37406</v>
      </c>
      <c r="D1411" s="98">
        <f>EDATE(tblBdays[[#This Row],[Birthday]],12 * (2024 - YEAR(tblBdays[[#This Row],[Birthday]])))</f>
        <v>45442</v>
      </c>
      <c r="E1411" s="282" t="b">
        <f>ISNUMBER(tblBdays[[#This Row],[Birthday 2024]])</f>
        <v>1</v>
      </c>
      <c r="F1411" s="98" cm="1">
        <f t="array" ref="F141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11" s="98" t="b">
        <f>tblBdays[[#This Row],[3rdTuesdayInMonth]]=tblBdays[[#This Row],[Birthday 2024]]</f>
        <v>0</v>
      </c>
      <c r="H1411" s="284">
        <f>WEEKDAY(tblBdays[[#This Row],[3rdTuesdayInMonth]],2)</f>
        <v>2</v>
      </c>
      <c r="I1411" s="289">
        <f>LOOKUP(tblBdays[[#This Row],[Birthday 2024]],tblPeriods[Period])</f>
        <v>45438</v>
      </c>
      <c r="J1411" s="316" t="b">
        <f>tblBdays[[#This Row],[Birthday 2024]] &gt;= EOMONTH(tblBdays[[#This Row],[Birthday 2024]],0) - 4</f>
        <v>1</v>
      </c>
      <c r="K1411" s="317" t="b">
        <f>DAY(DATE(YEAR(tblBdays[[#This Row],[Birthday 2024]]),MONTH(tblBdays[[#This Row],[Birthday 2024]]) + 6,DAY(tblBdays[[#This Row],[Birthday 2024]]))) = DAY(tblBdays[[#This Row],[Birthday 2024]])</f>
        <v>1</v>
      </c>
    </row>
    <row r="1412" spans="2:11" ht="23.25" customHeight="1">
      <c r="B1412" s="61" t="s">
        <v>1429</v>
      </c>
      <c r="C1412" s="98">
        <v>38174</v>
      </c>
      <c r="D1412" s="98">
        <f>EDATE(tblBdays[[#This Row],[Birthday]],12 * (2024 - YEAR(tblBdays[[#This Row],[Birthday]])))</f>
        <v>45479</v>
      </c>
      <c r="E1412" s="282" t="b">
        <f>ISNUMBER(tblBdays[[#This Row],[Birthday 2024]])</f>
        <v>1</v>
      </c>
      <c r="F1412" s="98" cm="1">
        <f t="array" ref="F141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12" s="98" t="b">
        <f>tblBdays[[#This Row],[3rdTuesdayInMonth]]=tblBdays[[#This Row],[Birthday 2024]]</f>
        <v>0</v>
      </c>
      <c r="H1412" s="284">
        <f>WEEKDAY(tblBdays[[#This Row],[3rdTuesdayInMonth]],2)</f>
        <v>2</v>
      </c>
      <c r="I1412" s="289">
        <f>LOOKUP(tblBdays[[#This Row],[Birthday 2024]],tblPeriods[Period])</f>
        <v>45473</v>
      </c>
      <c r="J1412" s="316" t="b">
        <f>tblBdays[[#This Row],[Birthday 2024]] &gt;= EOMONTH(tblBdays[[#This Row],[Birthday 2024]],0) - 4</f>
        <v>0</v>
      </c>
      <c r="K1412" s="317" t="b">
        <f>DAY(DATE(YEAR(tblBdays[[#This Row],[Birthday 2024]]),MONTH(tblBdays[[#This Row],[Birthday 2024]]) + 6,DAY(tblBdays[[#This Row],[Birthday 2024]]))) = DAY(tblBdays[[#This Row],[Birthday 2024]])</f>
        <v>1</v>
      </c>
    </row>
    <row r="1413" spans="2:11" ht="23.25" customHeight="1">
      <c r="B1413" s="61" t="s">
        <v>1430</v>
      </c>
      <c r="C1413" s="98">
        <v>38079</v>
      </c>
      <c r="D1413" s="98">
        <f>EDATE(tblBdays[[#This Row],[Birthday]],12 * (2024 - YEAR(tblBdays[[#This Row],[Birthday]])))</f>
        <v>45384</v>
      </c>
      <c r="E1413" s="282" t="b">
        <f>ISNUMBER(tblBdays[[#This Row],[Birthday 2024]])</f>
        <v>1</v>
      </c>
      <c r="F1413" s="98" cm="1">
        <f t="array" ref="F141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413" s="98" t="b">
        <f>tblBdays[[#This Row],[3rdTuesdayInMonth]]=tblBdays[[#This Row],[Birthday 2024]]</f>
        <v>0</v>
      </c>
      <c r="H1413" s="284">
        <f>WEEKDAY(tblBdays[[#This Row],[3rdTuesdayInMonth]],2)</f>
        <v>2</v>
      </c>
      <c r="I1413" s="289">
        <f>LOOKUP(tblBdays[[#This Row],[Birthday 2024]],tblPeriods[Period])</f>
        <v>45382</v>
      </c>
      <c r="J1413" s="316" t="b">
        <f>tblBdays[[#This Row],[Birthday 2024]] &gt;= EOMONTH(tblBdays[[#This Row],[Birthday 2024]],0) - 4</f>
        <v>0</v>
      </c>
      <c r="K1413" s="317" t="b">
        <f>DAY(DATE(YEAR(tblBdays[[#This Row],[Birthday 2024]]),MONTH(tblBdays[[#This Row],[Birthday 2024]]) + 6,DAY(tblBdays[[#This Row],[Birthday 2024]]))) = DAY(tblBdays[[#This Row],[Birthday 2024]])</f>
        <v>1</v>
      </c>
    </row>
    <row r="1414" spans="2:11" ht="23.25" customHeight="1">
      <c r="B1414" s="61" t="s">
        <v>1431</v>
      </c>
      <c r="C1414" s="98">
        <v>37790</v>
      </c>
      <c r="D1414" s="98">
        <f>EDATE(tblBdays[[#This Row],[Birthday]],12 * (2024 - YEAR(tblBdays[[#This Row],[Birthday]])))</f>
        <v>45461</v>
      </c>
      <c r="E1414" s="282" t="b">
        <f>ISNUMBER(tblBdays[[#This Row],[Birthday 2024]])</f>
        <v>1</v>
      </c>
      <c r="F1414" s="98" cm="1">
        <f t="array" ref="F141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414" s="98" t="b">
        <f>tblBdays[[#This Row],[3rdTuesdayInMonth]]=tblBdays[[#This Row],[Birthday 2024]]</f>
        <v>1</v>
      </c>
      <c r="H1414" s="284">
        <f>WEEKDAY(tblBdays[[#This Row],[3rdTuesdayInMonth]],2)</f>
        <v>2</v>
      </c>
      <c r="I1414" s="289">
        <f>LOOKUP(tblBdays[[#This Row],[Birthday 2024]],tblPeriods[Period])</f>
        <v>45459</v>
      </c>
      <c r="J1414" s="316" t="b">
        <f>tblBdays[[#This Row],[Birthday 2024]] &gt;= EOMONTH(tblBdays[[#This Row],[Birthday 2024]],0) - 4</f>
        <v>0</v>
      </c>
      <c r="K1414" s="317" t="b">
        <f>DAY(DATE(YEAR(tblBdays[[#This Row],[Birthday 2024]]),MONTH(tblBdays[[#This Row],[Birthday 2024]]) + 6,DAY(tblBdays[[#This Row],[Birthday 2024]]))) = DAY(tblBdays[[#This Row],[Birthday 2024]])</f>
        <v>1</v>
      </c>
    </row>
    <row r="1415" spans="2:11" ht="23.25" customHeight="1">
      <c r="B1415" s="61" t="s">
        <v>1432</v>
      </c>
      <c r="C1415" s="98">
        <v>37632</v>
      </c>
      <c r="D1415" s="98">
        <f>EDATE(tblBdays[[#This Row],[Birthday]],12 * (2024 - YEAR(tblBdays[[#This Row],[Birthday]])))</f>
        <v>45302</v>
      </c>
      <c r="E1415" s="282" t="b">
        <f>ISNUMBER(tblBdays[[#This Row],[Birthday 2024]])</f>
        <v>1</v>
      </c>
      <c r="F1415" s="98" cm="1">
        <f t="array" ref="F141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415" s="98" t="b">
        <f>tblBdays[[#This Row],[3rdTuesdayInMonth]]=tblBdays[[#This Row],[Birthday 2024]]</f>
        <v>0</v>
      </c>
      <c r="H1415" s="284">
        <f>WEEKDAY(tblBdays[[#This Row],[3rdTuesdayInMonth]],2)</f>
        <v>2</v>
      </c>
      <c r="I1415" s="289">
        <f>LOOKUP(tblBdays[[#This Row],[Birthday 2024]],tblPeriods[Period])</f>
        <v>45298</v>
      </c>
      <c r="J1415" s="316" t="b">
        <f>tblBdays[[#This Row],[Birthday 2024]] &gt;= EOMONTH(tblBdays[[#This Row],[Birthday 2024]],0) - 4</f>
        <v>0</v>
      </c>
      <c r="K1415" s="317" t="b">
        <f>DAY(DATE(YEAR(tblBdays[[#This Row],[Birthday 2024]]),MONTH(tblBdays[[#This Row],[Birthday 2024]]) + 6,DAY(tblBdays[[#This Row],[Birthday 2024]]))) = DAY(tblBdays[[#This Row],[Birthday 2024]])</f>
        <v>1</v>
      </c>
    </row>
    <row r="1416" spans="2:11" ht="23.25" customHeight="1">
      <c r="B1416" s="61" t="s">
        <v>1433</v>
      </c>
      <c r="C1416" s="98">
        <v>37098</v>
      </c>
      <c r="D1416" s="98">
        <f>EDATE(tblBdays[[#This Row],[Birthday]],12 * (2024 - YEAR(tblBdays[[#This Row],[Birthday]])))</f>
        <v>45499</v>
      </c>
      <c r="E1416" s="282" t="b">
        <f>ISNUMBER(tblBdays[[#This Row],[Birthday 2024]])</f>
        <v>1</v>
      </c>
      <c r="F1416" s="98" cm="1">
        <f t="array" ref="F141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16" s="98" t="b">
        <f>tblBdays[[#This Row],[3rdTuesdayInMonth]]=tblBdays[[#This Row],[Birthday 2024]]</f>
        <v>0</v>
      </c>
      <c r="H1416" s="284">
        <f>WEEKDAY(tblBdays[[#This Row],[3rdTuesdayInMonth]],2)</f>
        <v>2</v>
      </c>
      <c r="I1416" s="289">
        <f>LOOKUP(tblBdays[[#This Row],[Birthday 2024]],tblPeriods[Period])</f>
        <v>45494</v>
      </c>
      <c r="J1416" s="316" t="b">
        <f>tblBdays[[#This Row],[Birthday 2024]] &gt;= EOMONTH(tblBdays[[#This Row],[Birthday 2024]],0) - 4</f>
        <v>0</v>
      </c>
      <c r="K1416" s="317" t="b">
        <f>DAY(DATE(YEAR(tblBdays[[#This Row],[Birthday 2024]]),MONTH(tblBdays[[#This Row],[Birthday 2024]]) + 6,DAY(tblBdays[[#This Row],[Birthday 2024]]))) = DAY(tblBdays[[#This Row],[Birthday 2024]])</f>
        <v>1</v>
      </c>
    </row>
    <row r="1417" spans="2:11" ht="23.25" customHeight="1">
      <c r="B1417" s="61" t="s">
        <v>1434</v>
      </c>
      <c r="C1417" s="98">
        <v>36914</v>
      </c>
      <c r="D1417" s="98">
        <f>EDATE(tblBdays[[#This Row],[Birthday]],12 * (2024 - YEAR(tblBdays[[#This Row],[Birthday]])))</f>
        <v>45314</v>
      </c>
      <c r="E1417" s="282" t="b">
        <f>ISNUMBER(tblBdays[[#This Row],[Birthday 2024]])</f>
        <v>1</v>
      </c>
      <c r="F1417" s="98" cm="1">
        <f t="array" ref="F141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417" s="98" t="b">
        <f>tblBdays[[#This Row],[3rdTuesdayInMonth]]=tblBdays[[#This Row],[Birthday 2024]]</f>
        <v>0</v>
      </c>
      <c r="H1417" s="284">
        <f>WEEKDAY(tblBdays[[#This Row],[3rdTuesdayInMonth]],2)</f>
        <v>2</v>
      </c>
      <c r="I1417" s="289">
        <f>LOOKUP(tblBdays[[#This Row],[Birthday 2024]],tblPeriods[Period])</f>
        <v>45312</v>
      </c>
      <c r="J1417" s="316" t="b">
        <f>tblBdays[[#This Row],[Birthday 2024]] &gt;= EOMONTH(tblBdays[[#This Row],[Birthday 2024]],0) - 4</f>
        <v>0</v>
      </c>
      <c r="K1417" s="317" t="b">
        <f>DAY(DATE(YEAR(tblBdays[[#This Row],[Birthday 2024]]),MONTH(tblBdays[[#This Row],[Birthday 2024]]) + 6,DAY(tblBdays[[#This Row],[Birthday 2024]]))) = DAY(tblBdays[[#This Row],[Birthday 2024]])</f>
        <v>1</v>
      </c>
    </row>
    <row r="1418" spans="2:11" ht="23.25" customHeight="1">
      <c r="B1418" s="61" t="s">
        <v>1435</v>
      </c>
      <c r="C1418" s="98">
        <v>37676</v>
      </c>
      <c r="D1418" s="98">
        <f>EDATE(tblBdays[[#This Row],[Birthday]],12 * (2024 - YEAR(tblBdays[[#This Row],[Birthday]])))</f>
        <v>45346</v>
      </c>
      <c r="E1418" s="282" t="b">
        <f>ISNUMBER(tblBdays[[#This Row],[Birthday 2024]])</f>
        <v>1</v>
      </c>
      <c r="F1418" s="98" cm="1">
        <f t="array" ref="F141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418" s="98" t="b">
        <f>tblBdays[[#This Row],[3rdTuesdayInMonth]]=tblBdays[[#This Row],[Birthday 2024]]</f>
        <v>0</v>
      </c>
      <c r="H1418" s="284">
        <f>WEEKDAY(tblBdays[[#This Row],[3rdTuesdayInMonth]],2)</f>
        <v>2</v>
      </c>
      <c r="I1418" s="289">
        <f>LOOKUP(tblBdays[[#This Row],[Birthday 2024]],tblPeriods[Period])</f>
        <v>45340</v>
      </c>
      <c r="J1418" s="316" t="b">
        <f>tblBdays[[#This Row],[Birthday 2024]] &gt;= EOMONTH(tblBdays[[#This Row],[Birthday 2024]],0) - 4</f>
        <v>0</v>
      </c>
      <c r="K1418" s="317" t="b">
        <f>DAY(DATE(YEAR(tblBdays[[#This Row],[Birthday 2024]]),MONTH(tblBdays[[#This Row],[Birthday 2024]]) + 6,DAY(tblBdays[[#This Row],[Birthday 2024]]))) = DAY(tblBdays[[#This Row],[Birthday 2024]])</f>
        <v>1</v>
      </c>
    </row>
    <row r="1419" spans="2:11" ht="23.25" customHeight="1">
      <c r="B1419" s="61" t="s">
        <v>1436</v>
      </c>
      <c r="C1419" s="98">
        <v>38009</v>
      </c>
      <c r="D1419" s="98">
        <f>EDATE(tblBdays[[#This Row],[Birthday]],12 * (2024 - YEAR(tblBdays[[#This Row],[Birthday]])))</f>
        <v>45314</v>
      </c>
      <c r="E1419" s="282" t="b">
        <f>ISNUMBER(tblBdays[[#This Row],[Birthday 2024]])</f>
        <v>1</v>
      </c>
      <c r="F1419" s="98" cm="1">
        <f t="array" ref="F141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419" s="98" t="b">
        <f>tblBdays[[#This Row],[3rdTuesdayInMonth]]=tblBdays[[#This Row],[Birthday 2024]]</f>
        <v>0</v>
      </c>
      <c r="H1419" s="284">
        <f>WEEKDAY(tblBdays[[#This Row],[3rdTuesdayInMonth]],2)</f>
        <v>2</v>
      </c>
      <c r="I1419" s="289">
        <f>LOOKUP(tblBdays[[#This Row],[Birthday 2024]],tblPeriods[Period])</f>
        <v>45312</v>
      </c>
      <c r="J1419" s="316" t="b">
        <f>tblBdays[[#This Row],[Birthday 2024]] &gt;= EOMONTH(tblBdays[[#This Row],[Birthday 2024]],0) - 4</f>
        <v>0</v>
      </c>
      <c r="K1419" s="317" t="b">
        <f>DAY(DATE(YEAR(tblBdays[[#This Row],[Birthday 2024]]),MONTH(tblBdays[[#This Row],[Birthday 2024]]) + 6,DAY(tblBdays[[#This Row],[Birthday 2024]]))) = DAY(tblBdays[[#This Row],[Birthday 2024]])</f>
        <v>1</v>
      </c>
    </row>
    <row r="1420" spans="2:11" ht="23.25" customHeight="1">
      <c r="B1420" s="61" t="s">
        <v>1437</v>
      </c>
      <c r="C1420" s="98">
        <v>38300</v>
      </c>
      <c r="D1420" s="98">
        <f>EDATE(tblBdays[[#This Row],[Birthday]],12 * (2024 - YEAR(tblBdays[[#This Row],[Birthday]])))</f>
        <v>45605</v>
      </c>
      <c r="E1420" s="282" t="b">
        <f>ISNUMBER(tblBdays[[#This Row],[Birthday 2024]])</f>
        <v>1</v>
      </c>
      <c r="F1420" s="98" cm="1">
        <f t="array" ref="F142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420" s="98" t="b">
        <f>tblBdays[[#This Row],[3rdTuesdayInMonth]]=tblBdays[[#This Row],[Birthday 2024]]</f>
        <v>0</v>
      </c>
      <c r="H1420" s="284">
        <f>WEEKDAY(tblBdays[[#This Row],[3rdTuesdayInMonth]],2)</f>
        <v>2</v>
      </c>
      <c r="I1420" s="289">
        <f>LOOKUP(tblBdays[[#This Row],[Birthday 2024]],tblPeriods[Period])</f>
        <v>45599</v>
      </c>
      <c r="J1420" s="316" t="b">
        <f>tblBdays[[#This Row],[Birthday 2024]] &gt;= EOMONTH(tblBdays[[#This Row],[Birthday 2024]],0) - 4</f>
        <v>0</v>
      </c>
      <c r="K1420" s="317" t="b">
        <f>DAY(DATE(YEAR(tblBdays[[#This Row],[Birthday 2024]]),MONTH(tblBdays[[#This Row],[Birthday 2024]]) + 6,DAY(tblBdays[[#This Row],[Birthday 2024]]))) = DAY(tblBdays[[#This Row],[Birthday 2024]])</f>
        <v>1</v>
      </c>
    </row>
    <row r="1421" spans="2:11" ht="23.25" customHeight="1">
      <c r="B1421" s="61" t="s">
        <v>1438</v>
      </c>
      <c r="C1421" s="98">
        <v>37356</v>
      </c>
      <c r="D1421" s="98">
        <f>EDATE(tblBdays[[#This Row],[Birthday]],12 * (2024 - YEAR(tblBdays[[#This Row],[Birthday]])))</f>
        <v>45392</v>
      </c>
      <c r="E1421" s="282" t="b">
        <f>ISNUMBER(tblBdays[[#This Row],[Birthday 2024]])</f>
        <v>1</v>
      </c>
      <c r="F1421" s="98" cm="1">
        <f t="array" ref="F142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45398</v>
      </c>
      <c r="G1421" s="98" t="b">
        <f>tblBdays[[#This Row],[3rdTuesdayInMonth]]=tblBdays[[#This Row],[Birthday 2024]]</f>
        <v>0</v>
      </c>
      <c r="H1421" s="284">
        <f>WEEKDAY(tblBdays[[#This Row],[3rdTuesdayInMonth]],2)</f>
        <v>2</v>
      </c>
      <c r="I1421" s="289">
        <f>LOOKUP(tblBdays[[#This Row],[Birthday 2024]],tblPeriods[Period])</f>
        <v>45389</v>
      </c>
      <c r="J1421" s="316" t="b">
        <f>tblBdays[[#This Row],[Birthday 2024]] &gt;= EOMONTH(tblBdays[[#This Row],[Birthday 2024]],0) - 4</f>
        <v>0</v>
      </c>
      <c r="K1421" s="317" t="b">
        <f>DAY(DATE(YEAR(tblBdays[[#This Row],[Birthday 2024]]),MONTH(tblBdays[[#This Row],[Birthday 2024]]) + 6,DAY(tblBdays[[#This Row],[Birthday 2024]]))) = DAY(tblBdays[[#This Row],[Birthday 2024]])</f>
        <v>1</v>
      </c>
    </row>
    <row r="1422" spans="2:11" ht="23.25" customHeight="1">
      <c r="B1422" s="61" t="s">
        <v>1439</v>
      </c>
      <c r="C1422" s="98">
        <v>37882</v>
      </c>
      <c r="D1422" s="98">
        <f>EDATE(tblBdays[[#This Row],[Birthday]],12 * (2024 - YEAR(tblBdays[[#This Row],[Birthday]])))</f>
        <v>45553</v>
      </c>
      <c r="E1422" s="282" t="b">
        <f>ISNUMBER(tblBdays[[#This Row],[Birthday 2024]])</f>
        <v>1</v>
      </c>
      <c r="F1422" s="98" cm="1">
        <f t="array" ref="F142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422" s="98" t="b">
        <f>tblBdays[[#This Row],[3rdTuesdayInMonth]]=tblBdays[[#This Row],[Birthday 2024]]</f>
        <v>0</v>
      </c>
      <c r="H1422" s="284">
        <f>WEEKDAY(tblBdays[[#This Row],[3rdTuesdayInMonth]],2)</f>
        <v>2</v>
      </c>
      <c r="I1422" s="289">
        <f>LOOKUP(tblBdays[[#This Row],[Birthday 2024]],tblPeriods[Period])</f>
        <v>45550</v>
      </c>
      <c r="J1422" s="316" t="b">
        <f>tblBdays[[#This Row],[Birthday 2024]] &gt;= EOMONTH(tblBdays[[#This Row],[Birthday 2024]],0) - 4</f>
        <v>0</v>
      </c>
      <c r="K1422" s="317" t="b">
        <f>DAY(DATE(YEAR(tblBdays[[#This Row],[Birthday 2024]]),MONTH(tblBdays[[#This Row],[Birthday 2024]]) + 6,DAY(tblBdays[[#This Row],[Birthday 2024]]))) = DAY(tblBdays[[#This Row],[Birthday 2024]])</f>
        <v>1</v>
      </c>
    </row>
    <row r="1423" spans="2:11" ht="23.25" customHeight="1">
      <c r="B1423" s="61" t="s">
        <v>1440</v>
      </c>
      <c r="C1423" s="98">
        <v>38178</v>
      </c>
      <c r="D1423" s="98">
        <f>EDATE(tblBdays[[#This Row],[Birthday]],12 * (2024 - YEAR(tblBdays[[#This Row],[Birthday]])))</f>
        <v>45483</v>
      </c>
      <c r="E1423" s="282" t="b">
        <f>ISNUMBER(tblBdays[[#This Row],[Birthday 2024]])</f>
        <v>1</v>
      </c>
      <c r="F1423" s="98" cm="1">
        <f t="array" ref="F142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23" s="98" t="b">
        <f>tblBdays[[#This Row],[3rdTuesdayInMonth]]=tblBdays[[#This Row],[Birthday 2024]]</f>
        <v>0</v>
      </c>
      <c r="H1423" s="284">
        <f>WEEKDAY(tblBdays[[#This Row],[3rdTuesdayInMonth]],2)</f>
        <v>2</v>
      </c>
      <c r="I1423" s="289">
        <f>LOOKUP(tblBdays[[#This Row],[Birthday 2024]],tblPeriods[Period])</f>
        <v>45480</v>
      </c>
      <c r="J1423" s="316" t="b">
        <f>tblBdays[[#This Row],[Birthday 2024]] &gt;= EOMONTH(tblBdays[[#This Row],[Birthday 2024]],0) - 4</f>
        <v>0</v>
      </c>
      <c r="K1423" s="317" t="b">
        <f>DAY(DATE(YEAR(tblBdays[[#This Row],[Birthday 2024]]),MONTH(tblBdays[[#This Row],[Birthday 2024]]) + 6,DAY(tblBdays[[#This Row],[Birthday 2024]]))) = DAY(tblBdays[[#This Row],[Birthday 2024]])</f>
        <v>1</v>
      </c>
    </row>
    <row r="1424" spans="2:11" ht="23.25" customHeight="1">
      <c r="B1424" s="61" t="s">
        <v>1441</v>
      </c>
      <c r="C1424" s="98">
        <v>37034</v>
      </c>
      <c r="D1424" s="98">
        <f>EDATE(tblBdays[[#This Row],[Birthday]],12 * (2024 - YEAR(tblBdays[[#This Row],[Birthday]])))</f>
        <v>45435</v>
      </c>
      <c r="E1424" s="282" t="b">
        <f>ISNUMBER(tblBdays[[#This Row],[Birthday 2024]])</f>
        <v>1</v>
      </c>
      <c r="F1424" s="98" cm="1">
        <f t="array" ref="F142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24" s="98" t="b">
        <f>tblBdays[[#This Row],[3rdTuesdayInMonth]]=tblBdays[[#This Row],[Birthday 2024]]</f>
        <v>0</v>
      </c>
      <c r="H1424" s="284">
        <f>WEEKDAY(tblBdays[[#This Row],[3rdTuesdayInMonth]],2)</f>
        <v>2</v>
      </c>
      <c r="I1424" s="289">
        <f>LOOKUP(tblBdays[[#This Row],[Birthday 2024]],tblPeriods[Period])</f>
        <v>45431</v>
      </c>
      <c r="J1424" s="316" t="b">
        <f>tblBdays[[#This Row],[Birthday 2024]] &gt;= EOMONTH(tblBdays[[#This Row],[Birthday 2024]],0) - 4</f>
        <v>0</v>
      </c>
      <c r="K1424" s="317" t="b">
        <f>DAY(DATE(YEAR(tblBdays[[#This Row],[Birthday 2024]]),MONTH(tblBdays[[#This Row],[Birthday 2024]]) + 6,DAY(tblBdays[[#This Row],[Birthday 2024]]))) = DAY(tblBdays[[#This Row],[Birthday 2024]])</f>
        <v>1</v>
      </c>
    </row>
    <row r="1425" spans="2:11" ht="23.25" customHeight="1">
      <c r="B1425" s="61" t="s">
        <v>1442</v>
      </c>
      <c r="C1425" s="98">
        <v>38211</v>
      </c>
      <c r="D1425" s="98">
        <f>EDATE(tblBdays[[#This Row],[Birthday]],12 * (2024 - YEAR(tblBdays[[#This Row],[Birthday]])))</f>
        <v>45516</v>
      </c>
      <c r="E1425" s="282" t="b">
        <f>ISNUMBER(tblBdays[[#This Row],[Birthday 2024]])</f>
        <v>1</v>
      </c>
      <c r="F1425" s="98" cm="1">
        <f t="array" ref="F142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25" s="98" t="b">
        <f>tblBdays[[#This Row],[3rdTuesdayInMonth]]=tblBdays[[#This Row],[Birthday 2024]]</f>
        <v>0</v>
      </c>
      <c r="H1425" s="284">
        <f>WEEKDAY(tblBdays[[#This Row],[3rdTuesdayInMonth]],2)</f>
        <v>2</v>
      </c>
      <c r="I1425" s="289">
        <f>LOOKUP(tblBdays[[#This Row],[Birthday 2024]],tblPeriods[Period])</f>
        <v>45515</v>
      </c>
      <c r="J1425" s="316" t="b">
        <f>tblBdays[[#This Row],[Birthday 2024]] &gt;= EOMONTH(tblBdays[[#This Row],[Birthday 2024]],0) - 4</f>
        <v>0</v>
      </c>
      <c r="K1425" s="317" t="b">
        <f>DAY(DATE(YEAR(tblBdays[[#This Row],[Birthday 2024]]),MONTH(tblBdays[[#This Row],[Birthday 2024]]) + 6,DAY(tblBdays[[#This Row],[Birthday 2024]]))) = DAY(tblBdays[[#This Row],[Birthday 2024]])</f>
        <v>1</v>
      </c>
    </row>
    <row r="1426" spans="2:11" ht="23.25" customHeight="1">
      <c r="B1426" s="61" t="s">
        <v>1443</v>
      </c>
      <c r="C1426" s="98">
        <v>37258</v>
      </c>
      <c r="D1426" s="98">
        <f>EDATE(tblBdays[[#This Row],[Birthday]],12 * (2024 - YEAR(tblBdays[[#This Row],[Birthday]])))</f>
        <v>45293</v>
      </c>
      <c r="E1426" s="282" t="b">
        <f>ISNUMBER(tblBdays[[#This Row],[Birthday 2024]])</f>
        <v>1</v>
      </c>
      <c r="F1426" s="98" cm="1">
        <f t="array" ref="F142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426" s="98" t="b">
        <f>tblBdays[[#This Row],[3rdTuesdayInMonth]]=tblBdays[[#This Row],[Birthday 2024]]</f>
        <v>0</v>
      </c>
      <c r="H1426" s="284">
        <f>WEEKDAY(tblBdays[[#This Row],[3rdTuesdayInMonth]],2)</f>
        <v>2</v>
      </c>
      <c r="I1426" s="289" t="e">
        <f>LOOKUP(tblBdays[[#This Row],[Birthday 2024]],tblPeriods[Period])</f>
        <v>#N/A</v>
      </c>
      <c r="J1426" s="316" t="b">
        <f>tblBdays[[#This Row],[Birthday 2024]] &gt;= EOMONTH(tblBdays[[#This Row],[Birthday 2024]],0) - 4</f>
        <v>0</v>
      </c>
      <c r="K1426" s="317" t="b">
        <f>DAY(DATE(YEAR(tblBdays[[#This Row],[Birthday 2024]]),MONTH(tblBdays[[#This Row],[Birthday 2024]]) + 6,DAY(tblBdays[[#This Row],[Birthday 2024]]))) = DAY(tblBdays[[#This Row],[Birthday 2024]])</f>
        <v>1</v>
      </c>
    </row>
    <row r="1427" spans="2:11" ht="23.25" customHeight="1">
      <c r="B1427" s="61" t="s">
        <v>1444</v>
      </c>
      <c r="C1427" s="98">
        <v>37571</v>
      </c>
      <c r="D1427" s="98">
        <f>EDATE(tblBdays[[#This Row],[Birthday]],12 * (2024 - YEAR(tblBdays[[#This Row],[Birthday]])))</f>
        <v>45607</v>
      </c>
      <c r="E1427" s="282" t="b">
        <f>ISNUMBER(tblBdays[[#This Row],[Birthday 2024]])</f>
        <v>1</v>
      </c>
      <c r="F1427" s="98" cm="1">
        <f t="array" ref="F142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427" s="98" t="b">
        <f>tblBdays[[#This Row],[3rdTuesdayInMonth]]=tblBdays[[#This Row],[Birthday 2024]]</f>
        <v>0</v>
      </c>
      <c r="H1427" s="284">
        <f>WEEKDAY(tblBdays[[#This Row],[3rdTuesdayInMonth]],2)</f>
        <v>2</v>
      </c>
      <c r="I1427" s="289">
        <f>LOOKUP(tblBdays[[#This Row],[Birthday 2024]],tblPeriods[Period])</f>
        <v>45606</v>
      </c>
      <c r="J1427" s="316" t="b">
        <f>tblBdays[[#This Row],[Birthday 2024]] &gt;= EOMONTH(tblBdays[[#This Row],[Birthday 2024]],0) - 4</f>
        <v>0</v>
      </c>
      <c r="K1427" s="317" t="b">
        <f>DAY(DATE(YEAR(tblBdays[[#This Row],[Birthday 2024]]),MONTH(tblBdays[[#This Row],[Birthday 2024]]) + 6,DAY(tblBdays[[#This Row],[Birthday 2024]]))) = DAY(tblBdays[[#This Row],[Birthday 2024]])</f>
        <v>1</v>
      </c>
    </row>
    <row r="1428" spans="2:11" ht="23.25" customHeight="1">
      <c r="B1428" s="61" t="s">
        <v>1445</v>
      </c>
      <c r="C1428" s="98">
        <v>38178</v>
      </c>
      <c r="D1428" s="98">
        <f>EDATE(tblBdays[[#This Row],[Birthday]],12 * (2024 - YEAR(tblBdays[[#This Row],[Birthday]])))</f>
        <v>45483</v>
      </c>
      <c r="E1428" s="282" t="b">
        <f>ISNUMBER(tblBdays[[#This Row],[Birthday 2024]])</f>
        <v>1</v>
      </c>
      <c r="F1428" s="98" cm="1">
        <f t="array" ref="F142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28" s="98" t="b">
        <f>tblBdays[[#This Row],[3rdTuesdayInMonth]]=tblBdays[[#This Row],[Birthday 2024]]</f>
        <v>0</v>
      </c>
      <c r="H1428" s="284">
        <f>WEEKDAY(tblBdays[[#This Row],[3rdTuesdayInMonth]],2)</f>
        <v>2</v>
      </c>
      <c r="I1428" s="289">
        <f>LOOKUP(tblBdays[[#This Row],[Birthday 2024]],tblPeriods[Period])</f>
        <v>45480</v>
      </c>
      <c r="J1428" s="316" t="b">
        <f>tblBdays[[#This Row],[Birthday 2024]] &gt;= EOMONTH(tblBdays[[#This Row],[Birthday 2024]],0) - 4</f>
        <v>0</v>
      </c>
      <c r="K1428" s="317" t="b">
        <f>DAY(DATE(YEAR(tblBdays[[#This Row],[Birthday 2024]]),MONTH(tblBdays[[#This Row],[Birthday 2024]]) + 6,DAY(tblBdays[[#This Row],[Birthday 2024]]))) = DAY(tblBdays[[#This Row],[Birthday 2024]])</f>
        <v>1</v>
      </c>
    </row>
    <row r="1429" spans="2:11" ht="23.25" customHeight="1">
      <c r="B1429" s="61" t="s">
        <v>1446</v>
      </c>
      <c r="C1429" s="98">
        <v>37859</v>
      </c>
      <c r="D1429" s="98">
        <f>EDATE(tblBdays[[#This Row],[Birthday]],12 * (2024 - YEAR(tblBdays[[#This Row],[Birthday]])))</f>
        <v>45530</v>
      </c>
      <c r="E1429" s="282" t="b">
        <f>ISNUMBER(tblBdays[[#This Row],[Birthday 2024]])</f>
        <v>1</v>
      </c>
      <c r="F1429" s="98" cm="1">
        <f t="array" ref="F142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29" s="98" t="b">
        <f>tblBdays[[#This Row],[3rdTuesdayInMonth]]=tblBdays[[#This Row],[Birthday 2024]]</f>
        <v>0</v>
      </c>
      <c r="H1429" s="284">
        <f>WEEKDAY(tblBdays[[#This Row],[3rdTuesdayInMonth]],2)</f>
        <v>2</v>
      </c>
      <c r="I1429" s="289">
        <f>LOOKUP(tblBdays[[#This Row],[Birthday 2024]],tblPeriods[Period])</f>
        <v>45529</v>
      </c>
      <c r="J1429" s="316" t="b">
        <f>tblBdays[[#This Row],[Birthday 2024]] &gt;= EOMONTH(tblBdays[[#This Row],[Birthday 2024]],0) - 4</f>
        <v>0</v>
      </c>
      <c r="K1429" s="317" t="b">
        <f>DAY(DATE(YEAR(tblBdays[[#This Row],[Birthday 2024]]),MONTH(tblBdays[[#This Row],[Birthday 2024]]) + 6,DAY(tblBdays[[#This Row],[Birthday 2024]]))) = DAY(tblBdays[[#This Row],[Birthday 2024]])</f>
        <v>1</v>
      </c>
    </row>
    <row r="1430" spans="2:11" ht="23.25" customHeight="1">
      <c r="B1430" s="61" t="s">
        <v>1447</v>
      </c>
      <c r="C1430" s="98">
        <v>37858</v>
      </c>
      <c r="D1430" s="98">
        <f>EDATE(tblBdays[[#This Row],[Birthday]],12 * (2024 - YEAR(tblBdays[[#This Row],[Birthday]])))</f>
        <v>45529</v>
      </c>
      <c r="E1430" s="282" t="b">
        <f>ISNUMBER(tblBdays[[#This Row],[Birthday 2024]])</f>
        <v>1</v>
      </c>
      <c r="F1430" s="98" cm="1">
        <f t="array" ref="F143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30" s="98" t="b">
        <f>tblBdays[[#This Row],[3rdTuesdayInMonth]]=tblBdays[[#This Row],[Birthday 2024]]</f>
        <v>0</v>
      </c>
      <c r="H1430" s="284">
        <f>WEEKDAY(tblBdays[[#This Row],[3rdTuesdayInMonth]],2)</f>
        <v>2</v>
      </c>
      <c r="I1430" s="289">
        <f>LOOKUP(tblBdays[[#This Row],[Birthday 2024]],tblPeriods[Period])</f>
        <v>45529</v>
      </c>
      <c r="J1430" s="316" t="b">
        <f>tblBdays[[#This Row],[Birthday 2024]] &gt;= EOMONTH(tblBdays[[#This Row],[Birthday 2024]],0) - 4</f>
        <v>0</v>
      </c>
      <c r="K1430" s="317" t="b">
        <f>DAY(DATE(YEAR(tblBdays[[#This Row],[Birthday 2024]]),MONTH(tblBdays[[#This Row],[Birthday 2024]]) + 6,DAY(tblBdays[[#This Row],[Birthday 2024]]))) = DAY(tblBdays[[#This Row],[Birthday 2024]])</f>
        <v>1</v>
      </c>
    </row>
    <row r="1431" spans="2:11" ht="23.25" customHeight="1">
      <c r="B1431" s="61" t="s">
        <v>1448</v>
      </c>
      <c r="C1431" s="98">
        <v>37515</v>
      </c>
      <c r="D1431" s="98">
        <f>EDATE(tblBdays[[#This Row],[Birthday]],12 * (2024 - YEAR(tblBdays[[#This Row],[Birthday]])))</f>
        <v>45551</v>
      </c>
      <c r="E1431" s="282" t="b">
        <f>ISNUMBER(tblBdays[[#This Row],[Birthday 2024]])</f>
        <v>1</v>
      </c>
      <c r="F1431" s="98" cm="1">
        <f t="array" ref="F143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431" s="98" t="b">
        <f>tblBdays[[#This Row],[3rdTuesdayInMonth]]=tblBdays[[#This Row],[Birthday 2024]]</f>
        <v>0</v>
      </c>
      <c r="H1431" s="284">
        <f>WEEKDAY(tblBdays[[#This Row],[3rdTuesdayInMonth]],2)</f>
        <v>2</v>
      </c>
      <c r="I1431" s="289">
        <f>LOOKUP(tblBdays[[#This Row],[Birthday 2024]],tblPeriods[Period])</f>
        <v>45550</v>
      </c>
      <c r="J1431" s="316" t="b">
        <f>tblBdays[[#This Row],[Birthday 2024]] &gt;= EOMONTH(tblBdays[[#This Row],[Birthday 2024]],0) - 4</f>
        <v>0</v>
      </c>
      <c r="K1431" s="317" t="b">
        <f>DAY(DATE(YEAR(tblBdays[[#This Row],[Birthday 2024]]),MONTH(tblBdays[[#This Row],[Birthday 2024]]) + 6,DAY(tblBdays[[#This Row],[Birthday 2024]]))) = DAY(tblBdays[[#This Row],[Birthday 2024]])</f>
        <v>1</v>
      </c>
    </row>
    <row r="1432" spans="2:11" ht="23.25" customHeight="1">
      <c r="B1432" s="61" t="s">
        <v>1449</v>
      </c>
      <c r="C1432" s="98">
        <v>38211</v>
      </c>
      <c r="D1432" s="98">
        <f>EDATE(tblBdays[[#This Row],[Birthday]],12 * (2024 - YEAR(tblBdays[[#This Row],[Birthday]])))</f>
        <v>45516</v>
      </c>
      <c r="E1432" s="282" t="b">
        <f>ISNUMBER(tblBdays[[#This Row],[Birthday 2024]])</f>
        <v>1</v>
      </c>
      <c r="F1432" s="98" cm="1">
        <f t="array" ref="F143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32" s="98" t="b">
        <f>tblBdays[[#This Row],[3rdTuesdayInMonth]]=tblBdays[[#This Row],[Birthday 2024]]</f>
        <v>0</v>
      </c>
      <c r="H1432" s="284">
        <f>WEEKDAY(tblBdays[[#This Row],[3rdTuesdayInMonth]],2)</f>
        <v>2</v>
      </c>
      <c r="I1432" s="289">
        <f>LOOKUP(tblBdays[[#This Row],[Birthday 2024]],tblPeriods[Period])</f>
        <v>45515</v>
      </c>
      <c r="J1432" s="316" t="b">
        <f>tblBdays[[#This Row],[Birthday 2024]] &gt;= EOMONTH(tblBdays[[#This Row],[Birthday 2024]],0) - 4</f>
        <v>0</v>
      </c>
      <c r="K1432" s="317" t="b">
        <f>DAY(DATE(YEAR(tblBdays[[#This Row],[Birthday 2024]]),MONTH(tblBdays[[#This Row],[Birthday 2024]]) + 6,DAY(tblBdays[[#This Row],[Birthday 2024]]))) = DAY(tblBdays[[#This Row],[Birthday 2024]])</f>
        <v>1</v>
      </c>
    </row>
    <row r="1433" spans="2:11" ht="23.25" customHeight="1">
      <c r="B1433" s="61" t="s">
        <v>1450</v>
      </c>
      <c r="C1433" s="98">
        <v>38267</v>
      </c>
      <c r="D1433" s="98">
        <f>EDATE(tblBdays[[#This Row],[Birthday]],12 * (2024 - YEAR(tblBdays[[#This Row],[Birthday]])))</f>
        <v>45572</v>
      </c>
      <c r="E1433" s="282" t="b">
        <f>ISNUMBER(tblBdays[[#This Row],[Birthday 2024]])</f>
        <v>1</v>
      </c>
      <c r="F1433" s="98" cm="1">
        <f t="array" ref="F143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433" s="98" t="b">
        <f>tblBdays[[#This Row],[3rdTuesdayInMonth]]=tblBdays[[#This Row],[Birthday 2024]]</f>
        <v>0</v>
      </c>
      <c r="H1433" s="284">
        <f>WEEKDAY(tblBdays[[#This Row],[3rdTuesdayInMonth]],2)</f>
        <v>2</v>
      </c>
      <c r="I1433" s="289">
        <f>LOOKUP(tblBdays[[#This Row],[Birthday 2024]],tblPeriods[Period])</f>
        <v>45571</v>
      </c>
      <c r="J1433" s="316" t="b">
        <f>tblBdays[[#This Row],[Birthday 2024]] &gt;= EOMONTH(tblBdays[[#This Row],[Birthday 2024]],0) - 4</f>
        <v>0</v>
      </c>
      <c r="K1433" s="317" t="b">
        <f>DAY(DATE(YEAR(tblBdays[[#This Row],[Birthday 2024]]),MONTH(tblBdays[[#This Row],[Birthday 2024]]) + 6,DAY(tblBdays[[#This Row],[Birthday 2024]]))) = DAY(tblBdays[[#This Row],[Birthday 2024]])</f>
        <v>1</v>
      </c>
    </row>
    <row r="1434" spans="2:11" ht="23.25" customHeight="1">
      <c r="B1434" s="61" t="s">
        <v>1451</v>
      </c>
      <c r="C1434" s="98">
        <v>37757</v>
      </c>
      <c r="D1434" s="98">
        <f>EDATE(tblBdays[[#This Row],[Birthday]],12 * (2024 - YEAR(tblBdays[[#This Row],[Birthday]])))</f>
        <v>45428</v>
      </c>
      <c r="E1434" s="282" t="b">
        <f>ISNUMBER(tblBdays[[#This Row],[Birthday 2024]])</f>
        <v>1</v>
      </c>
      <c r="F1434" s="98" cm="1">
        <f t="array" ref="F143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34" s="98" t="b">
        <f>tblBdays[[#This Row],[3rdTuesdayInMonth]]=tblBdays[[#This Row],[Birthday 2024]]</f>
        <v>0</v>
      </c>
      <c r="H1434" s="284">
        <f>WEEKDAY(tblBdays[[#This Row],[3rdTuesdayInMonth]],2)</f>
        <v>2</v>
      </c>
      <c r="I1434" s="289">
        <f>LOOKUP(tblBdays[[#This Row],[Birthday 2024]],tblPeriods[Period])</f>
        <v>45424</v>
      </c>
      <c r="J1434" s="316" t="b">
        <f>tblBdays[[#This Row],[Birthday 2024]] &gt;= EOMONTH(tblBdays[[#This Row],[Birthday 2024]],0) - 4</f>
        <v>0</v>
      </c>
      <c r="K1434" s="317" t="b">
        <f>DAY(DATE(YEAR(tblBdays[[#This Row],[Birthday 2024]]),MONTH(tblBdays[[#This Row],[Birthday 2024]]) + 6,DAY(tblBdays[[#This Row],[Birthday 2024]]))) = DAY(tblBdays[[#This Row],[Birthday 2024]])</f>
        <v>1</v>
      </c>
    </row>
    <row r="1435" spans="2:11" ht="23.25" customHeight="1">
      <c r="B1435" s="61" t="s">
        <v>402</v>
      </c>
      <c r="C1435" s="98">
        <v>38056</v>
      </c>
      <c r="D1435" s="98">
        <f>EDATE(tblBdays[[#This Row],[Birthday]],12 * (2024 - YEAR(tblBdays[[#This Row],[Birthday]])))</f>
        <v>45361</v>
      </c>
      <c r="E1435" s="282" t="b">
        <f>ISNUMBER(tblBdays[[#This Row],[Birthday 2024]])</f>
        <v>1</v>
      </c>
      <c r="F1435" s="98" cm="1">
        <f t="array" ref="F143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435" s="98" t="b">
        <f>tblBdays[[#This Row],[3rdTuesdayInMonth]]=tblBdays[[#This Row],[Birthday 2024]]</f>
        <v>0</v>
      </c>
      <c r="H1435" s="284">
        <f>WEEKDAY(tblBdays[[#This Row],[3rdTuesdayInMonth]],2)</f>
        <v>2</v>
      </c>
      <c r="I1435" s="289">
        <f>LOOKUP(tblBdays[[#This Row],[Birthday 2024]],tblPeriods[Period])</f>
        <v>45361</v>
      </c>
      <c r="J1435" s="316" t="b">
        <f>tblBdays[[#This Row],[Birthday 2024]] &gt;= EOMONTH(tblBdays[[#This Row],[Birthday 2024]],0) - 4</f>
        <v>0</v>
      </c>
      <c r="K1435" s="317" t="b">
        <f>DAY(DATE(YEAR(tblBdays[[#This Row],[Birthday 2024]]),MONTH(tblBdays[[#This Row],[Birthday 2024]]) + 6,DAY(tblBdays[[#This Row],[Birthday 2024]]))) = DAY(tblBdays[[#This Row],[Birthday 2024]])</f>
        <v>1</v>
      </c>
    </row>
    <row r="1436" spans="2:11" ht="23.25" customHeight="1">
      <c r="B1436" s="61" t="s">
        <v>1452</v>
      </c>
      <c r="C1436" s="98">
        <v>37069</v>
      </c>
      <c r="D1436" s="98">
        <f>EDATE(tblBdays[[#This Row],[Birthday]],12 * (2024 - YEAR(tblBdays[[#This Row],[Birthday]])))</f>
        <v>45470</v>
      </c>
      <c r="E1436" s="282" t="b">
        <f>ISNUMBER(tblBdays[[#This Row],[Birthday 2024]])</f>
        <v>1</v>
      </c>
      <c r="F1436" s="98" cm="1">
        <f t="array" ref="F143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436" s="98" t="b">
        <f>tblBdays[[#This Row],[3rdTuesdayInMonth]]=tblBdays[[#This Row],[Birthday 2024]]</f>
        <v>0</v>
      </c>
      <c r="H1436" s="284">
        <f>WEEKDAY(tblBdays[[#This Row],[3rdTuesdayInMonth]],2)</f>
        <v>2</v>
      </c>
      <c r="I1436" s="289">
        <f>LOOKUP(tblBdays[[#This Row],[Birthday 2024]],tblPeriods[Period])</f>
        <v>45466</v>
      </c>
      <c r="J1436" s="316" t="b">
        <f>tblBdays[[#This Row],[Birthday 2024]] &gt;= EOMONTH(tblBdays[[#This Row],[Birthday 2024]],0) - 4</f>
        <v>1</v>
      </c>
      <c r="K1436" s="317" t="b">
        <f>DAY(DATE(YEAR(tblBdays[[#This Row],[Birthday 2024]]),MONTH(tblBdays[[#This Row],[Birthday 2024]]) + 6,DAY(tblBdays[[#This Row],[Birthday 2024]]))) = DAY(tblBdays[[#This Row],[Birthday 2024]])</f>
        <v>1</v>
      </c>
    </row>
    <row r="1437" spans="2:11" ht="23.25" customHeight="1">
      <c r="B1437" s="61" t="s">
        <v>1453</v>
      </c>
      <c r="C1437" s="98">
        <v>38134</v>
      </c>
      <c r="D1437" s="98">
        <f>EDATE(tblBdays[[#This Row],[Birthday]],12 * (2024 - YEAR(tblBdays[[#This Row],[Birthday]])))</f>
        <v>45439</v>
      </c>
      <c r="E1437" s="282" t="b">
        <f>ISNUMBER(tblBdays[[#This Row],[Birthday 2024]])</f>
        <v>1</v>
      </c>
      <c r="F1437" s="98" cm="1">
        <f t="array" ref="F143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37" s="98" t="b">
        <f>tblBdays[[#This Row],[3rdTuesdayInMonth]]=tblBdays[[#This Row],[Birthday 2024]]</f>
        <v>0</v>
      </c>
      <c r="H1437" s="284">
        <f>WEEKDAY(tblBdays[[#This Row],[3rdTuesdayInMonth]],2)</f>
        <v>2</v>
      </c>
      <c r="I1437" s="289">
        <f>LOOKUP(tblBdays[[#This Row],[Birthday 2024]],tblPeriods[Period])</f>
        <v>45438</v>
      </c>
      <c r="J1437" s="316" t="b">
        <f>tblBdays[[#This Row],[Birthday 2024]] &gt;= EOMONTH(tblBdays[[#This Row],[Birthday 2024]],0) - 4</f>
        <v>1</v>
      </c>
      <c r="K1437" s="317" t="b">
        <f>DAY(DATE(YEAR(tblBdays[[#This Row],[Birthday 2024]]),MONTH(tblBdays[[#This Row],[Birthday 2024]]) + 6,DAY(tblBdays[[#This Row],[Birthday 2024]]))) = DAY(tblBdays[[#This Row],[Birthday 2024]])</f>
        <v>1</v>
      </c>
    </row>
    <row r="1438" spans="2:11" ht="23.25" customHeight="1">
      <c r="B1438" s="61" t="s">
        <v>1454</v>
      </c>
      <c r="C1438" s="98">
        <v>37538</v>
      </c>
      <c r="D1438" s="98">
        <f>EDATE(tblBdays[[#This Row],[Birthday]],12 * (2024 - YEAR(tblBdays[[#This Row],[Birthday]])))</f>
        <v>45574</v>
      </c>
      <c r="E1438" s="282" t="b">
        <f>ISNUMBER(tblBdays[[#This Row],[Birthday 2024]])</f>
        <v>1</v>
      </c>
      <c r="F1438" s="98" cm="1">
        <f t="array" ref="F143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45580</v>
      </c>
      <c r="G1438" s="98" t="b">
        <f>tblBdays[[#This Row],[3rdTuesdayInMonth]]=tblBdays[[#This Row],[Birthday 2024]]</f>
        <v>0</v>
      </c>
      <c r="H1438" s="284">
        <f>WEEKDAY(tblBdays[[#This Row],[3rdTuesdayInMonth]],2)</f>
        <v>2</v>
      </c>
      <c r="I1438" s="289">
        <f>LOOKUP(tblBdays[[#This Row],[Birthday 2024]],tblPeriods[Period])</f>
        <v>45571</v>
      </c>
      <c r="J1438" s="316" t="b">
        <f>tblBdays[[#This Row],[Birthday 2024]] &gt;= EOMONTH(tblBdays[[#This Row],[Birthday 2024]],0) - 4</f>
        <v>0</v>
      </c>
      <c r="K1438" s="317" t="b">
        <f>DAY(DATE(YEAR(tblBdays[[#This Row],[Birthday 2024]]),MONTH(tblBdays[[#This Row],[Birthday 2024]]) + 6,DAY(tblBdays[[#This Row],[Birthday 2024]]))) = DAY(tblBdays[[#This Row],[Birthday 2024]])</f>
        <v>1</v>
      </c>
    </row>
    <row r="1439" spans="2:11" ht="23.25" customHeight="1">
      <c r="B1439" s="61" t="s">
        <v>1455</v>
      </c>
      <c r="C1439" s="98">
        <v>37298</v>
      </c>
      <c r="D1439" s="98">
        <f>EDATE(tblBdays[[#This Row],[Birthday]],12 * (2024 - YEAR(tblBdays[[#This Row],[Birthday]])))</f>
        <v>45333</v>
      </c>
      <c r="E1439" s="282" t="b">
        <f>ISNUMBER(tblBdays[[#This Row],[Birthday 2024]])</f>
        <v>1</v>
      </c>
      <c r="F1439" s="98" cm="1">
        <f t="array" ref="F143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439" s="98" t="b">
        <f>tblBdays[[#This Row],[3rdTuesdayInMonth]]=tblBdays[[#This Row],[Birthday 2024]]</f>
        <v>0</v>
      </c>
      <c r="H1439" s="284">
        <f>WEEKDAY(tblBdays[[#This Row],[3rdTuesdayInMonth]],2)</f>
        <v>2</v>
      </c>
      <c r="I1439" s="289">
        <f>LOOKUP(tblBdays[[#This Row],[Birthday 2024]],tblPeriods[Period])</f>
        <v>45333</v>
      </c>
      <c r="J1439" s="316" t="b">
        <f>tblBdays[[#This Row],[Birthday 2024]] &gt;= EOMONTH(tblBdays[[#This Row],[Birthday 2024]],0) - 4</f>
        <v>0</v>
      </c>
      <c r="K1439" s="317" t="b">
        <f>DAY(DATE(YEAR(tblBdays[[#This Row],[Birthday 2024]]),MONTH(tblBdays[[#This Row],[Birthday 2024]]) + 6,DAY(tblBdays[[#This Row],[Birthday 2024]]))) = DAY(tblBdays[[#This Row],[Birthday 2024]])</f>
        <v>1</v>
      </c>
    </row>
    <row r="1440" spans="2:11" ht="23.25" customHeight="1">
      <c r="B1440" s="61" t="s">
        <v>1456</v>
      </c>
      <c r="C1440" s="98">
        <v>38255</v>
      </c>
      <c r="D1440" s="98">
        <f>EDATE(tblBdays[[#This Row],[Birthday]],12 * (2024 - YEAR(tblBdays[[#This Row],[Birthday]])))</f>
        <v>45560</v>
      </c>
      <c r="E1440" s="282" t="b">
        <f>ISNUMBER(tblBdays[[#This Row],[Birthday 2024]])</f>
        <v>1</v>
      </c>
      <c r="F1440" s="98" cm="1">
        <f t="array" ref="F144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440" s="98" t="b">
        <f>tblBdays[[#This Row],[3rdTuesdayInMonth]]=tblBdays[[#This Row],[Birthday 2024]]</f>
        <v>0</v>
      </c>
      <c r="H1440" s="284">
        <f>WEEKDAY(tblBdays[[#This Row],[3rdTuesdayInMonth]],2)</f>
        <v>2</v>
      </c>
      <c r="I1440" s="289">
        <f>LOOKUP(tblBdays[[#This Row],[Birthday 2024]],tblPeriods[Period])</f>
        <v>45557</v>
      </c>
      <c r="J1440" s="316" t="b">
        <f>tblBdays[[#This Row],[Birthday 2024]] &gt;= EOMONTH(tblBdays[[#This Row],[Birthday 2024]],0) - 4</f>
        <v>0</v>
      </c>
      <c r="K1440" s="317" t="b">
        <f>DAY(DATE(YEAR(tblBdays[[#This Row],[Birthday 2024]]),MONTH(tblBdays[[#This Row],[Birthday 2024]]) + 6,DAY(tblBdays[[#This Row],[Birthday 2024]]))) = DAY(tblBdays[[#This Row],[Birthday 2024]])</f>
        <v>1</v>
      </c>
    </row>
    <row r="1441" spans="2:11" ht="23.25" customHeight="1">
      <c r="B1441" s="61" t="s">
        <v>1457</v>
      </c>
      <c r="C1441" s="98">
        <v>38115</v>
      </c>
      <c r="D1441" s="98">
        <f>EDATE(tblBdays[[#This Row],[Birthday]],12 * (2024 - YEAR(tblBdays[[#This Row],[Birthday]])))</f>
        <v>45420</v>
      </c>
      <c r="E1441" s="282" t="b">
        <f>ISNUMBER(tblBdays[[#This Row],[Birthday 2024]])</f>
        <v>1</v>
      </c>
      <c r="F1441" s="98" cm="1">
        <f t="array" ref="F144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45433</v>
      </c>
      <c r="G1441" s="98" t="b">
        <f>tblBdays[[#This Row],[3rdTuesdayInMonth]]=tblBdays[[#This Row],[Birthday 2024]]</f>
        <v>0</v>
      </c>
      <c r="H1441" s="284">
        <f>WEEKDAY(tblBdays[[#This Row],[3rdTuesdayInMonth]],2)</f>
        <v>2</v>
      </c>
      <c r="I1441" s="289">
        <f>LOOKUP(tblBdays[[#This Row],[Birthday 2024]],tblPeriods[Period])</f>
        <v>45417</v>
      </c>
      <c r="J1441" s="316" t="b">
        <f>tblBdays[[#This Row],[Birthday 2024]] &gt;= EOMONTH(tblBdays[[#This Row],[Birthday 2024]],0) - 4</f>
        <v>0</v>
      </c>
      <c r="K1441" s="317" t="b">
        <f>DAY(DATE(YEAR(tblBdays[[#This Row],[Birthday 2024]]),MONTH(tblBdays[[#This Row],[Birthday 2024]]) + 6,DAY(tblBdays[[#This Row],[Birthday 2024]]))) = DAY(tblBdays[[#This Row],[Birthday 2024]])</f>
        <v>1</v>
      </c>
    </row>
    <row r="1442" spans="2:11" ht="23.25" customHeight="1">
      <c r="B1442" s="61" t="s">
        <v>1458</v>
      </c>
      <c r="C1442" s="98">
        <v>37800</v>
      </c>
      <c r="D1442" s="98">
        <f>EDATE(tblBdays[[#This Row],[Birthday]],12 * (2024 - YEAR(tblBdays[[#This Row],[Birthday]])))</f>
        <v>45471</v>
      </c>
      <c r="E1442" s="282" t="b">
        <f>ISNUMBER(tblBdays[[#This Row],[Birthday 2024]])</f>
        <v>1</v>
      </c>
      <c r="F1442" s="98" cm="1">
        <f t="array" ref="F144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442" s="98" t="b">
        <f>tblBdays[[#This Row],[3rdTuesdayInMonth]]=tblBdays[[#This Row],[Birthday 2024]]</f>
        <v>0</v>
      </c>
      <c r="H1442" s="284">
        <f>WEEKDAY(tblBdays[[#This Row],[3rdTuesdayInMonth]],2)</f>
        <v>2</v>
      </c>
      <c r="I1442" s="289">
        <f>LOOKUP(tblBdays[[#This Row],[Birthday 2024]],tblPeriods[Period])</f>
        <v>45466</v>
      </c>
      <c r="J1442" s="316" t="b">
        <f>tblBdays[[#This Row],[Birthday 2024]] &gt;= EOMONTH(tblBdays[[#This Row],[Birthday 2024]],0) - 4</f>
        <v>1</v>
      </c>
      <c r="K1442" s="317" t="b">
        <f>DAY(DATE(YEAR(tblBdays[[#This Row],[Birthday 2024]]),MONTH(tblBdays[[#This Row],[Birthday 2024]]) + 6,DAY(tblBdays[[#This Row],[Birthday 2024]]))) = DAY(tblBdays[[#This Row],[Birthday 2024]])</f>
        <v>1</v>
      </c>
    </row>
    <row r="1443" spans="2:11" ht="23.25" customHeight="1">
      <c r="B1443" s="61" t="s">
        <v>1459</v>
      </c>
      <c r="C1443" s="98">
        <v>37101</v>
      </c>
      <c r="D1443" s="98">
        <f>EDATE(tblBdays[[#This Row],[Birthday]],12 * (2024 - YEAR(tblBdays[[#This Row],[Birthday]])))</f>
        <v>45502</v>
      </c>
      <c r="E1443" s="282" t="b">
        <f>ISNUMBER(tblBdays[[#This Row],[Birthday 2024]])</f>
        <v>1</v>
      </c>
      <c r="F1443" s="98" cm="1">
        <f t="array" ref="F144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45489</v>
      </c>
      <c r="G1443" s="98" t="b">
        <f>tblBdays[[#This Row],[3rdTuesdayInMonth]]=tblBdays[[#This Row],[Birthday 2024]]</f>
        <v>0</v>
      </c>
      <c r="H1443" s="284">
        <f>WEEKDAY(tblBdays[[#This Row],[3rdTuesdayInMonth]],2)</f>
        <v>2</v>
      </c>
      <c r="I1443" s="289">
        <f>LOOKUP(tblBdays[[#This Row],[Birthday 2024]],tblPeriods[Period])</f>
        <v>45501</v>
      </c>
      <c r="J1443" s="316" t="b">
        <f>tblBdays[[#This Row],[Birthday 2024]] &gt;= EOMONTH(tblBdays[[#This Row],[Birthday 2024]],0) - 4</f>
        <v>1</v>
      </c>
      <c r="K1443" s="317" t="b">
        <f>DAY(DATE(YEAR(tblBdays[[#This Row],[Birthday 2024]]),MONTH(tblBdays[[#This Row],[Birthday 2024]]) + 6,DAY(tblBdays[[#This Row],[Birthday 2024]]))) = DAY(tblBdays[[#This Row],[Birthday 2024]])</f>
        <v>1</v>
      </c>
    </row>
    <row r="1444" spans="2:11" ht="23.25" customHeight="1">
      <c r="B1444" s="61" t="s">
        <v>1460</v>
      </c>
      <c r="C1444" s="98">
        <v>37481</v>
      </c>
      <c r="D1444" s="98">
        <f>EDATE(tblBdays[[#This Row],[Birthday]],12 * (2024 - YEAR(tblBdays[[#This Row],[Birthday]])))</f>
        <v>45517</v>
      </c>
      <c r="E1444" s="282" t="b">
        <f>ISNUMBER(tblBdays[[#This Row],[Birthday 2024]])</f>
        <v>1</v>
      </c>
      <c r="F1444" s="98" cm="1">
        <f t="array" ref="F1444">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45524</v>
      </c>
      <c r="G1444" s="98" t="b">
        <f>tblBdays[[#This Row],[3rdTuesdayInMonth]]=tblBdays[[#This Row],[Birthday 2024]]</f>
        <v>0</v>
      </c>
      <c r="H1444" s="284">
        <f>WEEKDAY(tblBdays[[#This Row],[3rdTuesdayInMonth]],2)</f>
        <v>2</v>
      </c>
      <c r="I1444" s="289">
        <f>LOOKUP(tblBdays[[#This Row],[Birthday 2024]],tblPeriods[Period])</f>
        <v>45515</v>
      </c>
      <c r="J1444" s="316" t="b">
        <f>tblBdays[[#This Row],[Birthday 2024]] &gt;= EOMONTH(tblBdays[[#This Row],[Birthday 2024]],0) - 4</f>
        <v>0</v>
      </c>
      <c r="K1444" s="317" t="b">
        <f>DAY(DATE(YEAR(tblBdays[[#This Row],[Birthday 2024]]),MONTH(tblBdays[[#This Row],[Birthday 2024]]) + 6,DAY(tblBdays[[#This Row],[Birthday 2024]]))) = DAY(tblBdays[[#This Row],[Birthday 2024]])</f>
        <v>1</v>
      </c>
    </row>
    <row r="1445" spans="2:11" ht="23.25" customHeight="1">
      <c r="B1445" s="61" t="s">
        <v>1461</v>
      </c>
      <c r="C1445" s="98">
        <v>37426</v>
      </c>
      <c r="D1445" s="98">
        <f>EDATE(tblBdays[[#This Row],[Birthday]],12 * (2024 - YEAR(tblBdays[[#This Row],[Birthday]])))</f>
        <v>45462</v>
      </c>
      <c r="E1445" s="282" t="b">
        <f>ISNUMBER(tblBdays[[#This Row],[Birthday 2024]])</f>
        <v>1</v>
      </c>
      <c r="F1445" s="98" cm="1">
        <f t="array" ref="F1445">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45461</v>
      </c>
      <c r="G1445" s="98" t="b">
        <f>tblBdays[[#This Row],[3rdTuesdayInMonth]]=tblBdays[[#This Row],[Birthday 2024]]</f>
        <v>0</v>
      </c>
      <c r="H1445" s="284">
        <f>WEEKDAY(tblBdays[[#This Row],[3rdTuesdayInMonth]],2)</f>
        <v>2</v>
      </c>
      <c r="I1445" s="289">
        <f>LOOKUP(tblBdays[[#This Row],[Birthday 2024]],tblPeriods[Period])</f>
        <v>45459</v>
      </c>
      <c r="J1445" s="316" t="b">
        <f>tblBdays[[#This Row],[Birthday 2024]] &gt;= EOMONTH(tblBdays[[#This Row],[Birthday 2024]],0) - 4</f>
        <v>0</v>
      </c>
      <c r="K1445" s="317" t="b">
        <f>DAY(DATE(YEAR(tblBdays[[#This Row],[Birthday 2024]]),MONTH(tblBdays[[#This Row],[Birthday 2024]]) + 6,DAY(tblBdays[[#This Row],[Birthday 2024]]))) = DAY(tblBdays[[#This Row],[Birthday 2024]])</f>
        <v>1</v>
      </c>
    </row>
    <row r="1446" spans="2:11" ht="23.25" customHeight="1">
      <c r="B1446" s="61" t="s">
        <v>1462</v>
      </c>
      <c r="C1446" s="98">
        <v>37570</v>
      </c>
      <c r="D1446" s="98">
        <f>EDATE(tblBdays[[#This Row],[Birthday]],12 * (2024 - YEAR(tblBdays[[#This Row],[Birthday]])))</f>
        <v>45606</v>
      </c>
      <c r="E1446" s="282" t="b">
        <f>ISNUMBER(tblBdays[[#This Row],[Birthday 2024]])</f>
        <v>1</v>
      </c>
      <c r="F1446" s="98" cm="1">
        <f t="array" ref="F1446">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446" s="98" t="b">
        <f>tblBdays[[#This Row],[3rdTuesdayInMonth]]=tblBdays[[#This Row],[Birthday 2024]]</f>
        <v>0</v>
      </c>
      <c r="H1446" s="284">
        <f>WEEKDAY(tblBdays[[#This Row],[3rdTuesdayInMonth]],2)</f>
        <v>2</v>
      </c>
      <c r="I1446" s="289">
        <f>LOOKUP(tblBdays[[#This Row],[Birthday 2024]],tblPeriods[Period])</f>
        <v>45606</v>
      </c>
      <c r="J1446" s="316" t="b">
        <f>tblBdays[[#This Row],[Birthday 2024]] &gt;= EOMONTH(tblBdays[[#This Row],[Birthday 2024]],0) - 4</f>
        <v>0</v>
      </c>
      <c r="K1446" s="317" t="b">
        <f>DAY(DATE(YEAR(tblBdays[[#This Row],[Birthday 2024]]),MONTH(tblBdays[[#This Row],[Birthday 2024]]) + 6,DAY(tblBdays[[#This Row],[Birthday 2024]]))) = DAY(tblBdays[[#This Row],[Birthday 2024]])</f>
        <v>1</v>
      </c>
    </row>
    <row r="1447" spans="2:11" ht="23.25" customHeight="1">
      <c r="B1447" s="61" t="s">
        <v>1463</v>
      </c>
      <c r="C1447" s="98">
        <v>37290</v>
      </c>
      <c r="D1447" s="98">
        <f>EDATE(tblBdays[[#This Row],[Birthday]],12 * (2024 - YEAR(tblBdays[[#This Row],[Birthday]])))</f>
        <v>45325</v>
      </c>
      <c r="E1447" s="282" t="b">
        <f>ISNUMBER(tblBdays[[#This Row],[Birthday 2024]])</f>
        <v>1</v>
      </c>
      <c r="F1447" s="98" cm="1">
        <f t="array" ref="F1447">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447" s="98" t="b">
        <f>tblBdays[[#This Row],[3rdTuesdayInMonth]]=tblBdays[[#This Row],[Birthday 2024]]</f>
        <v>0</v>
      </c>
      <c r="H1447" s="284">
        <f>WEEKDAY(tblBdays[[#This Row],[3rdTuesdayInMonth]],2)</f>
        <v>2</v>
      </c>
      <c r="I1447" s="289">
        <f>LOOKUP(tblBdays[[#This Row],[Birthday 2024]],tblPeriods[Period])</f>
        <v>45319</v>
      </c>
      <c r="J1447" s="316" t="b">
        <f>tblBdays[[#This Row],[Birthday 2024]] &gt;= EOMONTH(tblBdays[[#This Row],[Birthday 2024]],0) - 4</f>
        <v>0</v>
      </c>
      <c r="K1447" s="317" t="b">
        <f>DAY(DATE(YEAR(tblBdays[[#This Row],[Birthday 2024]]),MONTH(tblBdays[[#This Row],[Birthday 2024]]) + 6,DAY(tblBdays[[#This Row],[Birthday 2024]]))) = DAY(tblBdays[[#This Row],[Birthday 2024]])</f>
        <v>1</v>
      </c>
    </row>
    <row r="1448" spans="2:11" ht="23.25" customHeight="1">
      <c r="B1448" s="61" t="s">
        <v>1464</v>
      </c>
      <c r="C1448" s="98">
        <v>37504</v>
      </c>
      <c r="D1448" s="98">
        <f>EDATE(tblBdays[[#This Row],[Birthday]],12 * (2024 - YEAR(tblBdays[[#This Row],[Birthday]])))</f>
        <v>45540</v>
      </c>
      <c r="E1448" s="282" t="b">
        <f>ISNUMBER(tblBdays[[#This Row],[Birthday 2024]])</f>
        <v>1</v>
      </c>
      <c r="F1448" s="98" cm="1">
        <f t="array" ref="F1448">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45552</v>
      </c>
      <c r="G1448" s="98" t="b">
        <f>tblBdays[[#This Row],[3rdTuesdayInMonth]]=tblBdays[[#This Row],[Birthday 2024]]</f>
        <v>0</v>
      </c>
      <c r="H1448" s="284">
        <f>WEEKDAY(tblBdays[[#This Row],[3rdTuesdayInMonth]],2)</f>
        <v>2</v>
      </c>
      <c r="I1448" s="289">
        <f>LOOKUP(tblBdays[[#This Row],[Birthday 2024]],tblPeriods[Period])</f>
        <v>45536</v>
      </c>
      <c r="J1448" s="316" t="b">
        <f>tblBdays[[#This Row],[Birthday 2024]] &gt;= EOMONTH(tblBdays[[#This Row],[Birthday 2024]],0) - 4</f>
        <v>0</v>
      </c>
      <c r="K1448" s="317" t="b">
        <f>DAY(DATE(YEAR(tblBdays[[#This Row],[Birthday 2024]]),MONTH(tblBdays[[#This Row],[Birthday 2024]]) + 6,DAY(tblBdays[[#This Row],[Birthday 2024]]))) = DAY(tblBdays[[#This Row],[Birthday 2024]])</f>
        <v>1</v>
      </c>
    </row>
    <row r="1449" spans="2:11" ht="23.25" customHeight="1">
      <c r="B1449" s="61" t="s">
        <v>1465</v>
      </c>
      <c r="C1449" s="98">
        <v>36971</v>
      </c>
      <c r="D1449" s="98">
        <f>EDATE(tblBdays[[#This Row],[Birthday]],12 * (2024 - YEAR(tblBdays[[#This Row],[Birthday]])))</f>
        <v>45372</v>
      </c>
      <c r="E1449" s="282" t="b">
        <f>ISNUMBER(tblBdays[[#This Row],[Birthday 2024]])</f>
        <v>1</v>
      </c>
      <c r="F1449" s="98" cm="1">
        <f t="array" ref="F1449">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449" s="98" t="b">
        <f>tblBdays[[#This Row],[3rdTuesdayInMonth]]=tblBdays[[#This Row],[Birthday 2024]]</f>
        <v>0</v>
      </c>
      <c r="H1449" s="284">
        <f>WEEKDAY(tblBdays[[#This Row],[3rdTuesdayInMonth]],2)</f>
        <v>2</v>
      </c>
      <c r="I1449" s="289">
        <f>LOOKUP(tblBdays[[#This Row],[Birthday 2024]],tblPeriods[Period])</f>
        <v>45368</v>
      </c>
      <c r="J1449" s="316" t="b">
        <f>tblBdays[[#This Row],[Birthday 2024]] &gt;= EOMONTH(tblBdays[[#This Row],[Birthday 2024]],0) - 4</f>
        <v>0</v>
      </c>
      <c r="K1449" s="317" t="b">
        <f>DAY(DATE(YEAR(tblBdays[[#This Row],[Birthday 2024]]),MONTH(tblBdays[[#This Row],[Birthday 2024]]) + 6,DAY(tblBdays[[#This Row],[Birthday 2024]]))) = DAY(tblBdays[[#This Row],[Birthday 2024]])</f>
        <v>1</v>
      </c>
    </row>
    <row r="1450" spans="2:11" ht="23.25" customHeight="1">
      <c r="B1450" s="61" t="s">
        <v>1466</v>
      </c>
      <c r="C1450" s="98">
        <v>37627</v>
      </c>
      <c r="D1450" s="98">
        <f>EDATE(tblBdays[[#This Row],[Birthday]],12 * (2024 - YEAR(tblBdays[[#This Row],[Birthday]])))</f>
        <v>45297</v>
      </c>
      <c r="E1450" s="282" t="b">
        <f>ISNUMBER(tblBdays[[#This Row],[Birthday 2024]])</f>
        <v>1</v>
      </c>
      <c r="F1450" s="98" cm="1">
        <f t="array" ref="F1450">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45307</v>
      </c>
      <c r="G1450" s="98" t="b">
        <f>tblBdays[[#This Row],[3rdTuesdayInMonth]]=tblBdays[[#This Row],[Birthday 2024]]</f>
        <v>0</v>
      </c>
      <c r="H1450" s="284">
        <f>WEEKDAY(tblBdays[[#This Row],[3rdTuesdayInMonth]],2)</f>
        <v>2</v>
      </c>
      <c r="I1450" s="289" t="e">
        <f>LOOKUP(tblBdays[[#This Row],[Birthday 2024]],tblPeriods[Period])</f>
        <v>#N/A</v>
      </c>
      <c r="J1450" s="316" t="b">
        <f>tblBdays[[#This Row],[Birthday 2024]] &gt;= EOMONTH(tblBdays[[#This Row],[Birthday 2024]],0) - 4</f>
        <v>0</v>
      </c>
      <c r="K1450" s="317" t="b">
        <f>DAY(DATE(YEAR(tblBdays[[#This Row],[Birthday 2024]]),MONTH(tblBdays[[#This Row],[Birthday 2024]]) + 6,DAY(tblBdays[[#This Row],[Birthday 2024]]))) = DAY(tblBdays[[#This Row],[Birthday 2024]])</f>
        <v>1</v>
      </c>
    </row>
    <row r="1451" spans="2:11" ht="23.25" customHeight="1">
      <c r="B1451" s="61" t="s">
        <v>1467</v>
      </c>
      <c r="C1451" s="98">
        <v>37213</v>
      </c>
      <c r="D1451" s="98">
        <f>EDATE(tblBdays[[#This Row],[Birthday]],12 * (2024 - YEAR(tblBdays[[#This Row],[Birthday]])))</f>
        <v>45614</v>
      </c>
      <c r="E1451" s="282" t="b">
        <f>ISNUMBER(tblBdays[[#This Row],[Birthday 2024]])</f>
        <v>1</v>
      </c>
      <c r="F1451" s="98" cm="1">
        <f t="array" ref="F1451">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45615</v>
      </c>
      <c r="G1451" s="98" t="b">
        <f>tblBdays[[#This Row],[3rdTuesdayInMonth]]=tblBdays[[#This Row],[Birthday 2024]]</f>
        <v>0</v>
      </c>
      <c r="H1451" s="284">
        <f>WEEKDAY(tblBdays[[#This Row],[3rdTuesdayInMonth]],2)</f>
        <v>2</v>
      </c>
      <c r="I1451" s="289">
        <f>LOOKUP(tblBdays[[#This Row],[Birthday 2024]],tblPeriods[Period])</f>
        <v>45613</v>
      </c>
      <c r="J1451" s="316" t="b">
        <f>tblBdays[[#This Row],[Birthday 2024]] &gt;= EOMONTH(tblBdays[[#This Row],[Birthday 2024]],0) - 4</f>
        <v>0</v>
      </c>
      <c r="K1451" s="317" t="b">
        <f>DAY(DATE(YEAR(tblBdays[[#This Row],[Birthday 2024]]),MONTH(tblBdays[[#This Row],[Birthday 2024]]) + 6,DAY(tblBdays[[#This Row],[Birthday 2024]]))) = DAY(tblBdays[[#This Row],[Birthday 2024]])</f>
        <v>1</v>
      </c>
    </row>
    <row r="1452" spans="2:11" ht="23.25" customHeight="1">
      <c r="B1452" s="61" t="s">
        <v>1468</v>
      </c>
      <c r="C1452" s="98">
        <v>37290</v>
      </c>
      <c r="D1452" s="98">
        <f>EDATE(tblBdays[[#This Row],[Birthday]],12 * (2024 - YEAR(tblBdays[[#This Row],[Birthday]])))</f>
        <v>45325</v>
      </c>
      <c r="E1452" s="282" t="b">
        <f>ISNUMBER(tblBdays[[#This Row],[Birthday 2024]])</f>
        <v>1</v>
      </c>
      <c r="F1452" s="98" cm="1">
        <f t="array" ref="F1452">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45342</v>
      </c>
      <c r="G1452" s="98" t="b">
        <f>tblBdays[[#This Row],[3rdTuesdayInMonth]]=tblBdays[[#This Row],[Birthday 2024]]</f>
        <v>0</v>
      </c>
      <c r="H1452" s="284">
        <f>WEEKDAY(tblBdays[[#This Row],[3rdTuesdayInMonth]],2)</f>
        <v>2</v>
      </c>
      <c r="I1452" s="289">
        <f>LOOKUP(tblBdays[[#This Row],[Birthday 2024]],tblPeriods[Period])</f>
        <v>45319</v>
      </c>
      <c r="J1452" s="316" t="b">
        <f>tblBdays[[#This Row],[Birthday 2024]] &gt;= EOMONTH(tblBdays[[#This Row],[Birthday 2024]],0) - 4</f>
        <v>0</v>
      </c>
      <c r="K1452" s="317" t="b">
        <f>DAY(DATE(YEAR(tblBdays[[#This Row],[Birthday 2024]]),MONTH(tblBdays[[#This Row],[Birthday 2024]]) + 6,DAY(tblBdays[[#This Row],[Birthday 2024]]))) = DAY(tblBdays[[#This Row],[Birthday 2024]])</f>
        <v>1</v>
      </c>
    </row>
    <row r="1453" spans="2:11" ht="23.25" customHeight="1">
      <c r="B1453" s="280" t="s">
        <v>1469</v>
      </c>
      <c r="C1453" s="281">
        <v>38070</v>
      </c>
      <c r="D1453" s="281">
        <f>EDATE(tblBdays[[#This Row],[Birthday]],12 * (2024 - YEAR(tblBdays[[#This Row],[Birthday]])))</f>
        <v>45375</v>
      </c>
      <c r="E1453" s="282" t="b">
        <f>ISNUMBER(tblBdays[[#This Row],[Birthday 2024]])</f>
        <v>1</v>
      </c>
      <c r="F1453" s="281" cm="1">
        <f t="array" ref="F1453">_xlfn.LET(
_xlpm.date, tblBdays[[#This Row],[Birthday 2024]],
_xlpm.startOfMonth, EOMONTH(_xlpm.date,-1) + 1,
_xlpm.endOfMonth, EOMONTH(_xlpm.date,0),
_xlpm.daysInMonth, _xlpm.endOfMonth - _xlpm.startOfMonth,
_xlpm.firstWeekDayOfTheMonth, WEEKDAY(_xlpm.startOfMonth,2),
_xlpm.firstThursdayOfTheMonth, _xlfn.SWITCH(_xlpm.firstWeekDayOfTheMonth, 1, _xlpm.startOfMonth + 1, 2, _xlpm.startOfMonth, 3, _xlpm.startOfMonth + 6, 4, _xlpm.startOfMonth + 5, 5, _xlpm.startOfMonth + 4, 6, _xlpm.startOfMonth + 3, 7, _xlpm.startOfMonth + 2),
_xlpm.firstThursdayOfTheMonth + 14)</f>
        <v>45370</v>
      </c>
      <c r="G1453" s="281" t="b">
        <f>tblBdays[[#This Row],[3rdTuesdayInMonth]]=tblBdays[[#This Row],[Birthday 2024]]</f>
        <v>0</v>
      </c>
      <c r="H1453" s="285">
        <f>WEEKDAY(tblBdays[[#This Row],[3rdTuesdayInMonth]],2)</f>
        <v>2</v>
      </c>
      <c r="I1453" s="289">
        <f>LOOKUP(tblBdays[[#This Row],[Birthday 2024]],tblPeriods[Period])</f>
        <v>45375</v>
      </c>
      <c r="J1453" s="316" t="b">
        <f>tblBdays[[#This Row],[Birthday 2024]] &gt;= EOMONTH(tblBdays[[#This Row],[Birthday 2024]],0) - 4</f>
        <v>0</v>
      </c>
      <c r="K1453" s="317" t="b">
        <f>DAY(DATE(YEAR(tblBdays[[#This Row],[Birthday 2024]]),MONTH(tblBdays[[#This Row],[Birthday 2024]]) + 6,DAY(tblBdays[[#This Row],[Birthday 2024]]))) = DAY(tblBdays[[#This Row],[Birthday 2024]])</f>
        <v>1</v>
      </c>
    </row>
    <row r="1454" spans="2:11">
      <c r="D1454" s="4"/>
      <c r="E1454" s="4"/>
      <c r="F1454" s="4"/>
      <c r="G1454" s="4"/>
      <c r="H1454" s="4"/>
    </row>
    <row r="1455" spans="2:11">
      <c r="D1455" s="4"/>
      <c r="E1455" s="4"/>
      <c r="F1455" s="4"/>
      <c r="G1455" s="4"/>
      <c r="H1455" s="4"/>
    </row>
    <row r="1456" spans="2:11">
      <c r="D1456" s="4"/>
      <c r="E1456" s="4"/>
      <c r="F1456" s="4"/>
      <c r="G1456" s="4"/>
      <c r="H1456" s="4"/>
    </row>
    <row r="1457" spans="4:8">
      <c r="D1457" s="4"/>
      <c r="E1457" s="4"/>
      <c r="F1457" s="4"/>
      <c r="G1457" s="4"/>
      <c r="H1457" s="4"/>
    </row>
    <row r="1458" spans="4:8">
      <c r="D1458" s="4"/>
      <c r="E1458" s="4"/>
      <c r="F1458" s="4"/>
      <c r="G1458" s="4"/>
      <c r="H1458" s="4"/>
    </row>
    <row r="1459" spans="4:8">
      <c r="D1459" s="4"/>
      <c r="E1459" s="4"/>
      <c r="F1459" s="4"/>
      <c r="G1459" s="4"/>
      <c r="H1459" s="4"/>
    </row>
    <row r="1460" spans="4:8">
      <c r="D1460" s="4"/>
      <c r="E1460" s="4"/>
      <c r="F1460" s="4"/>
      <c r="G1460" s="4"/>
      <c r="H1460" s="4"/>
    </row>
    <row r="1461" spans="4:8">
      <c r="D1461" s="4"/>
      <c r="E1461" s="4"/>
      <c r="F1461" s="4"/>
      <c r="G1461" s="4"/>
      <c r="H1461" s="4"/>
    </row>
    <row r="1462" spans="4:8">
      <c r="D1462" s="4"/>
      <c r="E1462" s="4"/>
      <c r="F1462" s="4"/>
      <c r="G1462" s="4"/>
      <c r="H1462" s="4"/>
    </row>
    <row r="1463" spans="4:8">
      <c r="D1463" s="4"/>
      <c r="E1463" s="4"/>
      <c r="F1463" s="4"/>
      <c r="G1463" s="4"/>
      <c r="H1463" s="4"/>
    </row>
    <row r="1464" spans="4:8">
      <c r="D1464" s="4"/>
      <c r="E1464" s="4"/>
      <c r="F1464" s="4"/>
      <c r="G1464" s="4"/>
      <c r="H1464" s="4"/>
    </row>
    <row r="1465" spans="4:8">
      <c r="D1465" s="4"/>
      <c r="E1465" s="4"/>
      <c r="F1465" s="4"/>
      <c r="G1465" s="4"/>
      <c r="H1465" s="4"/>
    </row>
    <row r="1466" spans="4:8">
      <c r="D1466" s="4"/>
      <c r="E1466" s="4"/>
      <c r="F1466" s="4"/>
      <c r="G1466" s="4"/>
      <c r="H1466" s="4"/>
    </row>
    <row r="1467" spans="4:8">
      <c r="D1467" s="4"/>
      <c r="E1467" s="4"/>
      <c r="F1467" s="4"/>
      <c r="G1467" s="4"/>
      <c r="H1467" s="4"/>
    </row>
    <row r="1468" spans="4:8">
      <c r="D1468" s="4"/>
      <c r="E1468" s="4"/>
      <c r="F1468" s="4"/>
      <c r="G1468" s="4"/>
      <c r="H1468" s="4"/>
    </row>
    <row r="1469" spans="4:8">
      <c r="D1469" s="4"/>
      <c r="E1469" s="4"/>
      <c r="F1469" s="4"/>
      <c r="G1469" s="4"/>
      <c r="H1469" s="4"/>
    </row>
    <row r="1470" spans="4:8">
      <c r="D1470" s="4"/>
      <c r="E1470" s="4"/>
      <c r="F1470" s="4"/>
      <c r="G1470" s="4"/>
      <c r="H1470" s="4"/>
    </row>
    <row r="1471" spans="4:8">
      <c r="D1471" s="4"/>
      <c r="E1471" s="4"/>
      <c r="F1471" s="4"/>
      <c r="G1471" s="4"/>
      <c r="H1471" s="4"/>
    </row>
    <row r="1472" spans="4:8">
      <c r="D1472" s="4"/>
      <c r="E1472" s="4"/>
      <c r="F1472" s="4"/>
      <c r="G1472" s="4"/>
      <c r="H1472" s="4"/>
    </row>
    <row r="1473" spans="4:8">
      <c r="D1473" s="4"/>
      <c r="E1473" s="4"/>
      <c r="F1473" s="4"/>
      <c r="G1473" s="4"/>
      <c r="H1473" s="4"/>
    </row>
    <row r="1474" spans="4:8">
      <c r="D1474" s="4"/>
      <c r="E1474" s="4"/>
      <c r="F1474" s="4"/>
      <c r="G1474" s="4"/>
      <c r="H1474" s="4"/>
    </row>
    <row r="1475" spans="4:8">
      <c r="D1475" s="4"/>
      <c r="E1475" s="4"/>
      <c r="F1475" s="4"/>
      <c r="G1475" s="4"/>
      <c r="H1475" s="4"/>
    </row>
    <row r="1476" spans="4:8">
      <c r="D1476" s="4"/>
      <c r="E1476" s="4"/>
      <c r="F1476" s="4"/>
      <c r="G1476" s="4"/>
      <c r="H1476" s="4"/>
    </row>
    <row r="1477" spans="4:8">
      <c r="D1477" s="4"/>
      <c r="E1477" s="4"/>
      <c r="F1477" s="4"/>
      <c r="G1477" s="4"/>
      <c r="H1477" s="4"/>
    </row>
    <row r="1478" spans="4:8">
      <c r="D1478" s="4"/>
      <c r="E1478" s="4"/>
      <c r="F1478" s="4"/>
      <c r="G1478" s="4"/>
      <c r="H1478" s="4"/>
    </row>
    <row r="1479" spans="4:8">
      <c r="D1479" s="4"/>
      <c r="E1479" s="4"/>
      <c r="F1479" s="4"/>
      <c r="G1479" s="4"/>
      <c r="H1479" s="4"/>
    </row>
    <row r="1480" spans="4:8">
      <c r="D1480" s="4"/>
      <c r="E1480" s="4"/>
      <c r="F1480" s="4"/>
      <c r="G1480" s="4"/>
      <c r="H1480" s="4"/>
    </row>
    <row r="1481" spans="4:8">
      <c r="D1481" s="4"/>
      <c r="E1481" s="4"/>
      <c r="F1481" s="4"/>
      <c r="G1481" s="4"/>
      <c r="H1481" s="4"/>
    </row>
    <row r="1482" spans="4:8">
      <c r="D1482" s="4"/>
      <c r="E1482" s="4"/>
      <c r="F1482" s="4"/>
      <c r="G1482" s="4"/>
      <c r="H1482" s="4"/>
    </row>
    <row r="1483" spans="4:8">
      <c r="D1483" s="4"/>
      <c r="E1483" s="4"/>
      <c r="F1483" s="4"/>
      <c r="G1483" s="4"/>
      <c r="H1483" s="4"/>
    </row>
    <row r="1484" spans="4:8">
      <c r="D1484" s="4"/>
      <c r="E1484" s="4"/>
      <c r="F1484" s="4"/>
      <c r="G1484" s="4"/>
      <c r="H1484" s="4"/>
    </row>
    <row r="1485" spans="4:8">
      <c r="D1485" s="4"/>
      <c r="E1485" s="4"/>
      <c r="F1485" s="4"/>
      <c r="G1485" s="4"/>
      <c r="H1485" s="4"/>
    </row>
    <row r="1486" spans="4:8">
      <c r="D1486" s="4"/>
      <c r="E1486" s="4"/>
      <c r="F1486" s="4"/>
      <c r="G1486" s="4"/>
      <c r="H1486" s="4"/>
    </row>
    <row r="1487" spans="4:8">
      <c r="D1487" s="4"/>
      <c r="E1487" s="4"/>
      <c r="F1487" s="4"/>
      <c r="G1487" s="4"/>
      <c r="H1487" s="4"/>
    </row>
    <row r="1488" spans="4:8">
      <c r="D1488" s="4"/>
      <c r="E1488" s="4"/>
      <c r="F1488" s="4"/>
      <c r="G1488" s="4"/>
      <c r="H1488" s="4"/>
    </row>
    <row r="1489" spans="4:8">
      <c r="D1489" s="4"/>
      <c r="E1489" s="4"/>
      <c r="F1489" s="4"/>
      <c r="G1489" s="4"/>
      <c r="H1489" s="4"/>
    </row>
    <row r="1490" spans="4:8">
      <c r="D1490" s="4"/>
      <c r="E1490" s="4"/>
      <c r="F1490" s="4"/>
      <c r="G1490" s="4"/>
      <c r="H1490" s="4"/>
    </row>
    <row r="1491" spans="4:8">
      <c r="D1491" s="4"/>
      <c r="E1491" s="4"/>
      <c r="F1491" s="4"/>
      <c r="G1491" s="4"/>
      <c r="H1491" s="4"/>
    </row>
    <row r="1492" spans="4:8">
      <c r="D1492" s="4"/>
      <c r="E1492" s="4"/>
      <c r="F1492" s="4"/>
      <c r="G1492" s="4"/>
      <c r="H1492" s="4"/>
    </row>
    <row r="1493" spans="4:8">
      <c r="D1493" s="4"/>
      <c r="E1493" s="4"/>
      <c r="F1493" s="4"/>
      <c r="G1493" s="4"/>
      <c r="H1493" s="4"/>
    </row>
    <row r="1494" spans="4:8">
      <c r="D1494" s="4"/>
      <c r="E1494" s="4"/>
      <c r="F1494" s="4"/>
      <c r="G1494" s="4"/>
      <c r="H1494" s="4"/>
    </row>
    <row r="1495" spans="4:8">
      <c r="D1495" s="4"/>
      <c r="E1495" s="4"/>
      <c r="F1495" s="4"/>
      <c r="G1495" s="4"/>
      <c r="H1495" s="4"/>
    </row>
    <row r="1496" spans="4:8">
      <c r="D1496" s="4"/>
      <c r="E1496" s="4"/>
      <c r="F1496" s="4"/>
      <c r="G1496" s="4"/>
      <c r="H1496" s="4"/>
    </row>
    <row r="1497" spans="4:8">
      <c r="D1497" s="4"/>
      <c r="E1497" s="4"/>
      <c r="F1497" s="4"/>
      <c r="G1497" s="4"/>
      <c r="H1497" s="4"/>
    </row>
    <row r="1498" spans="4:8">
      <c r="D1498" s="4"/>
      <c r="E1498" s="4"/>
      <c r="F1498" s="4"/>
      <c r="G1498" s="4"/>
      <c r="H1498" s="4"/>
    </row>
    <row r="1499" spans="4:8">
      <c r="D1499" s="4"/>
      <c r="E1499" s="4"/>
      <c r="F1499" s="4"/>
      <c r="G1499" s="4"/>
      <c r="H1499" s="4"/>
    </row>
    <row r="1500" spans="4:8">
      <c r="D1500" s="4"/>
      <c r="E1500" s="4"/>
      <c r="F1500" s="4"/>
      <c r="G1500" s="4"/>
      <c r="H1500" s="4"/>
    </row>
    <row r="1501" spans="4:8">
      <c r="D1501" s="4"/>
      <c r="E1501" s="4"/>
      <c r="F1501" s="4"/>
      <c r="G1501" s="4"/>
      <c r="H1501" s="4"/>
    </row>
    <row r="1502" spans="4:8">
      <c r="D1502" s="4"/>
      <c r="E1502" s="4"/>
      <c r="F1502" s="4"/>
      <c r="G1502" s="4"/>
      <c r="H1502" s="4"/>
    </row>
    <row r="1503" spans="4:8">
      <c r="D1503" s="4"/>
      <c r="E1503" s="4"/>
      <c r="F1503" s="4"/>
      <c r="G1503" s="4"/>
      <c r="H1503" s="4"/>
    </row>
    <row r="1504" spans="4:8">
      <c r="D1504" s="4"/>
      <c r="E1504" s="4"/>
      <c r="F1504" s="4"/>
      <c r="G1504" s="4"/>
      <c r="H1504" s="4"/>
    </row>
    <row r="1505" spans="4:8">
      <c r="D1505" s="4"/>
      <c r="E1505" s="4"/>
      <c r="F1505" s="4"/>
      <c r="G1505" s="4"/>
      <c r="H1505" s="4"/>
    </row>
    <row r="1506" spans="4:8">
      <c r="D1506" s="4"/>
      <c r="E1506" s="4"/>
      <c r="F1506" s="4"/>
      <c r="G1506" s="4"/>
      <c r="H1506" s="4"/>
    </row>
    <row r="1507" spans="4:8">
      <c r="D1507" s="4"/>
      <c r="E1507" s="4"/>
      <c r="F1507" s="4"/>
      <c r="G1507" s="4"/>
      <c r="H1507" s="4"/>
    </row>
    <row r="1508" spans="4:8">
      <c r="D1508" s="4"/>
      <c r="E1508" s="4"/>
      <c r="F1508" s="4"/>
      <c r="G1508" s="4"/>
      <c r="H1508" s="4"/>
    </row>
    <row r="1509" spans="4:8">
      <c r="D1509" s="4"/>
      <c r="E1509" s="4"/>
      <c r="F1509" s="4"/>
      <c r="G1509" s="4"/>
      <c r="H1509" s="4"/>
    </row>
    <row r="1510" spans="4:8">
      <c r="D1510" s="4"/>
      <c r="E1510" s="4"/>
      <c r="F1510" s="4"/>
      <c r="G1510" s="4"/>
      <c r="H1510" s="4"/>
    </row>
    <row r="1511" spans="4:8">
      <c r="D1511" s="4"/>
      <c r="E1511" s="4"/>
      <c r="F1511" s="4"/>
      <c r="G1511" s="4"/>
      <c r="H1511" s="4"/>
    </row>
    <row r="1512" spans="4:8">
      <c r="D1512" s="4"/>
      <c r="E1512" s="4"/>
      <c r="F1512" s="4"/>
      <c r="G1512" s="4"/>
      <c r="H1512" s="4"/>
    </row>
    <row r="1513" spans="4:8">
      <c r="D1513" s="4"/>
      <c r="E1513" s="4"/>
      <c r="F1513" s="4"/>
      <c r="G1513" s="4"/>
      <c r="H1513" s="4"/>
    </row>
    <row r="1514" spans="4:8">
      <c r="D1514" s="4"/>
      <c r="E1514" s="4"/>
      <c r="F1514" s="4"/>
      <c r="G1514" s="4"/>
      <c r="H1514" s="4"/>
    </row>
    <row r="1515" spans="4:8">
      <c r="D1515" s="4"/>
      <c r="E1515" s="4"/>
      <c r="F1515" s="4"/>
      <c r="G1515" s="4"/>
      <c r="H1515" s="4"/>
    </row>
    <row r="1516" spans="4:8">
      <c r="D1516" s="4"/>
      <c r="E1516" s="4"/>
      <c r="F1516" s="4"/>
      <c r="G1516" s="4"/>
      <c r="H1516" s="4"/>
    </row>
    <row r="1517" spans="4:8">
      <c r="D1517" s="4"/>
      <c r="E1517" s="4"/>
      <c r="F1517" s="4"/>
      <c r="G1517" s="4"/>
      <c r="H1517" s="4"/>
    </row>
    <row r="1518" spans="4:8">
      <c r="D1518" s="4"/>
      <c r="E1518" s="4"/>
      <c r="F1518" s="4"/>
      <c r="G1518" s="4"/>
      <c r="H1518" s="4"/>
    </row>
    <row r="1519" spans="4:8">
      <c r="D1519" s="4"/>
      <c r="E1519" s="4"/>
      <c r="F1519" s="4"/>
      <c r="G1519" s="4"/>
      <c r="H1519" s="4"/>
    </row>
    <row r="1520" spans="4:8">
      <c r="D1520" s="4"/>
      <c r="E1520" s="4"/>
      <c r="F1520" s="4"/>
      <c r="G1520" s="4"/>
      <c r="H1520" s="4"/>
    </row>
    <row r="1521" spans="4:8">
      <c r="D1521" s="4"/>
      <c r="E1521" s="4"/>
      <c r="F1521" s="4"/>
      <c r="G1521" s="4"/>
      <c r="H1521" s="4"/>
    </row>
    <row r="1522" spans="4:8">
      <c r="D1522" s="4"/>
      <c r="E1522" s="4"/>
      <c r="F1522" s="4"/>
      <c r="G1522" s="4"/>
      <c r="H1522" s="4"/>
    </row>
    <row r="1523" spans="4:8">
      <c r="D1523" s="4"/>
      <c r="E1523" s="4"/>
      <c r="F1523" s="4"/>
      <c r="G1523" s="4"/>
      <c r="H1523" s="4"/>
    </row>
    <row r="1524" spans="4:8">
      <c r="D1524" s="4"/>
      <c r="E1524" s="4"/>
      <c r="F1524" s="4"/>
      <c r="G1524" s="4"/>
      <c r="H1524" s="4"/>
    </row>
    <row r="1525" spans="4:8">
      <c r="D1525" s="4"/>
      <c r="E1525" s="4"/>
      <c r="F1525" s="4"/>
      <c r="G1525" s="4"/>
      <c r="H1525" s="4"/>
    </row>
    <row r="1526" spans="4:8">
      <c r="D1526" s="4"/>
      <c r="E1526" s="4"/>
      <c r="F1526" s="4"/>
      <c r="G1526" s="4"/>
      <c r="H1526" s="4"/>
    </row>
    <row r="1527" spans="4:8">
      <c r="D1527" s="4"/>
      <c r="E1527" s="4"/>
      <c r="F1527" s="4"/>
      <c r="G1527" s="4"/>
      <c r="H1527" s="4"/>
    </row>
    <row r="1528" spans="4:8">
      <c r="D1528" s="4"/>
      <c r="E1528" s="4"/>
      <c r="F1528" s="4"/>
      <c r="G1528" s="4"/>
      <c r="H1528" s="4"/>
    </row>
    <row r="1529" spans="4:8">
      <c r="D1529" s="4"/>
      <c r="E1529" s="4"/>
      <c r="F1529" s="4"/>
      <c r="G1529" s="4"/>
      <c r="H1529" s="4"/>
    </row>
    <row r="1530" spans="4:8">
      <c r="D1530" s="4"/>
      <c r="E1530" s="4"/>
      <c r="F1530" s="4"/>
      <c r="G1530" s="4"/>
      <c r="H1530" s="4"/>
    </row>
    <row r="1531" spans="4:8">
      <c r="D1531" s="4"/>
      <c r="E1531" s="4"/>
      <c r="F1531" s="4"/>
      <c r="G1531" s="4"/>
      <c r="H1531" s="4"/>
    </row>
    <row r="1532" spans="4:8">
      <c r="D1532" s="4"/>
      <c r="E1532" s="4"/>
      <c r="F1532" s="4"/>
      <c r="G1532" s="4"/>
      <c r="H1532" s="4"/>
    </row>
    <row r="1533" spans="4:8">
      <c r="D1533" s="4"/>
      <c r="E1533" s="4"/>
      <c r="F1533" s="4"/>
      <c r="G1533" s="4"/>
      <c r="H1533" s="4"/>
    </row>
    <row r="1534" spans="4:8">
      <c r="D1534" s="4"/>
      <c r="E1534" s="4"/>
      <c r="F1534" s="4"/>
      <c r="G1534" s="4"/>
      <c r="H1534" s="4"/>
    </row>
    <row r="1535" spans="4:8">
      <c r="D1535" s="4"/>
      <c r="E1535" s="4"/>
      <c r="F1535" s="4"/>
      <c r="G1535" s="4"/>
      <c r="H1535" s="4"/>
    </row>
    <row r="1536" spans="4:8">
      <c r="D1536" s="4"/>
      <c r="E1536" s="4"/>
      <c r="F1536" s="4"/>
      <c r="G1536" s="4"/>
      <c r="H1536" s="4"/>
    </row>
    <row r="1537" spans="4:8">
      <c r="D1537" s="4"/>
      <c r="E1537" s="4"/>
      <c r="F1537" s="4"/>
      <c r="G1537" s="4"/>
      <c r="H1537" s="4"/>
    </row>
    <row r="1538" spans="4:8">
      <c r="D1538" s="4"/>
      <c r="E1538" s="4"/>
      <c r="F1538" s="4"/>
      <c r="G1538" s="4"/>
      <c r="H1538" s="4"/>
    </row>
    <row r="1539" spans="4:8">
      <c r="D1539" s="4"/>
      <c r="E1539" s="4"/>
      <c r="F1539" s="4"/>
      <c r="G1539" s="4"/>
      <c r="H1539" s="4"/>
    </row>
    <row r="1540" spans="4:8">
      <c r="D1540" s="4"/>
      <c r="E1540" s="4"/>
      <c r="F1540" s="4"/>
      <c r="G1540" s="4"/>
      <c r="H1540" s="4"/>
    </row>
    <row r="1541" spans="4:8">
      <c r="D1541" s="4"/>
      <c r="E1541" s="4"/>
      <c r="F1541" s="4"/>
      <c r="G1541" s="4"/>
      <c r="H1541" s="4"/>
    </row>
    <row r="1542" spans="4:8">
      <c r="D1542" s="4"/>
      <c r="E1542" s="4"/>
      <c r="F1542" s="4"/>
      <c r="G1542" s="4"/>
      <c r="H1542" s="4"/>
    </row>
    <row r="1543" spans="4:8">
      <c r="D1543" s="4"/>
      <c r="E1543" s="4"/>
      <c r="F1543" s="4"/>
      <c r="G1543" s="4"/>
      <c r="H1543" s="4"/>
    </row>
    <row r="1544" spans="4:8">
      <c r="D1544" s="4"/>
      <c r="E1544" s="4"/>
      <c r="F1544" s="4"/>
      <c r="G1544" s="4"/>
      <c r="H1544" s="4"/>
    </row>
    <row r="1545" spans="4:8">
      <c r="D1545" s="4"/>
      <c r="E1545" s="4"/>
      <c r="F1545" s="4"/>
      <c r="G1545" s="4"/>
      <c r="H1545" s="4"/>
    </row>
    <row r="1546" spans="4:8">
      <c r="D1546" s="4"/>
      <c r="E1546" s="4"/>
      <c r="F1546" s="4"/>
      <c r="G1546" s="4"/>
      <c r="H1546" s="4"/>
    </row>
    <row r="1547" spans="4:8">
      <c r="D1547" s="4"/>
      <c r="E1547" s="4"/>
      <c r="F1547" s="4"/>
      <c r="G1547" s="4"/>
      <c r="H1547" s="4"/>
    </row>
    <row r="1548" spans="4:8">
      <c r="D1548" s="4"/>
      <c r="E1548" s="4"/>
      <c r="F1548" s="4"/>
      <c r="G1548" s="4"/>
      <c r="H1548" s="4"/>
    </row>
    <row r="1549" spans="4:8">
      <c r="D1549" s="4"/>
      <c r="E1549" s="4"/>
      <c r="F1549" s="4"/>
      <c r="G1549" s="4"/>
      <c r="H1549" s="4"/>
    </row>
    <row r="1550" spans="4:8">
      <c r="D1550" s="4"/>
      <c r="E1550" s="4"/>
      <c r="F1550" s="4"/>
      <c r="G1550" s="4"/>
      <c r="H1550" s="4"/>
    </row>
    <row r="1551" spans="4:8">
      <c r="D1551" s="4"/>
      <c r="E1551" s="4"/>
      <c r="F1551" s="4"/>
      <c r="G1551" s="4"/>
      <c r="H1551" s="4"/>
    </row>
    <row r="1552" spans="4:8">
      <c r="D1552" s="4"/>
      <c r="E1552" s="4"/>
      <c r="F1552" s="4"/>
      <c r="G1552" s="4"/>
      <c r="H1552" s="4"/>
    </row>
    <row r="1553" spans="4:8">
      <c r="D1553" s="4"/>
      <c r="E1553" s="4"/>
      <c r="F1553" s="4"/>
      <c r="G1553" s="4"/>
      <c r="H1553" s="4"/>
    </row>
    <row r="1554" spans="4:8">
      <c r="D1554" s="4"/>
      <c r="E1554" s="4"/>
      <c r="F1554" s="4"/>
      <c r="G1554" s="4"/>
      <c r="H1554" s="4"/>
    </row>
    <row r="1555" spans="4:8">
      <c r="D1555" s="4"/>
      <c r="E1555" s="4"/>
      <c r="F1555" s="4"/>
      <c r="G1555" s="4"/>
      <c r="H1555" s="4"/>
    </row>
    <row r="1556" spans="4:8">
      <c r="D1556" s="4"/>
      <c r="E1556" s="4"/>
      <c r="F1556" s="4"/>
      <c r="G1556" s="4"/>
      <c r="H1556" s="4"/>
    </row>
    <row r="1557" spans="4:8">
      <c r="D1557" s="4"/>
      <c r="E1557" s="4"/>
      <c r="F1557" s="4"/>
      <c r="G1557" s="4"/>
      <c r="H1557" s="4"/>
    </row>
    <row r="1558" spans="4:8">
      <c r="D1558" s="4"/>
      <c r="E1558" s="4"/>
      <c r="F1558" s="4"/>
      <c r="G1558" s="4"/>
      <c r="H1558" s="4"/>
    </row>
    <row r="1559" spans="4:8">
      <c r="D1559" s="4"/>
      <c r="E1559" s="4"/>
      <c r="F1559" s="4"/>
      <c r="G1559" s="4"/>
      <c r="H1559" s="4"/>
    </row>
    <row r="1560" spans="4:8">
      <c r="D1560" s="4"/>
      <c r="E1560" s="4"/>
      <c r="F1560" s="4"/>
      <c r="G1560" s="4"/>
      <c r="H1560" s="4"/>
    </row>
    <row r="1561" spans="4:8">
      <c r="D1561" s="4"/>
      <c r="E1561" s="4"/>
      <c r="F1561" s="4"/>
      <c r="G1561" s="4"/>
      <c r="H1561" s="4"/>
    </row>
    <row r="1562" spans="4:8">
      <c r="D1562" s="4"/>
      <c r="E1562" s="4"/>
      <c r="F1562" s="4"/>
      <c r="G1562" s="4"/>
      <c r="H1562" s="4"/>
    </row>
    <row r="1563" spans="4:8">
      <c r="D1563" s="4"/>
      <c r="E1563" s="4"/>
      <c r="F1563" s="4"/>
      <c r="G1563" s="4"/>
      <c r="H1563" s="4"/>
    </row>
    <row r="1564" spans="4:8">
      <c r="D1564" s="4"/>
      <c r="E1564" s="4"/>
      <c r="F1564" s="4"/>
      <c r="G1564" s="4"/>
      <c r="H1564" s="4"/>
    </row>
    <row r="1565" spans="4:8">
      <c r="D1565" s="4"/>
      <c r="E1565" s="4"/>
      <c r="F1565" s="4"/>
      <c r="G1565" s="4"/>
      <c r="H1565" s="4"/>
    </row>
    <row r="1566" spans="4:8">
      <c r="D1566" s="4"/>
      <c r="E1566" s="4"/>
      <c r="F1566" s="4"/>
      <c r="G1566" s="4"/>
      <c r="H1566" s="4"/>
    </row>
    <row r="1567" spans="4:8">
      <c r="D1567" s="4"/>
      <c r="E1567" s="4"/>
      <c r="F1567" s="4"/>
      <c r="G1567" s="4"/>
      <c r="H1567" s="4"/>
    </row>
    <row r="1568" spans="4:8">
      <c r="D1568" s="4"/>
      <c r="E1568" s="4"/>
      <c r="F1568" s="4"/>
      <c r="G1568" s="4"/>
      <c r="H1568" s="4"/>
    </row>
    <row r="1569" spans="4:8">
      <c r="D1569" s="4"/>
      <c r="E1569" s="4"/>
      <c r="F1569" s="4"/>
      <c r="G1569" s="4"/>
      <c r="H1569" s="4"/>
    </row>
    <row r="1570" spans="4:8">
      <c r="D1570" s="4"/>
      <c r="E1570" s="4"/>
      <c r="F1570" s="4"/>
      <c r="G1570" s="4"/>
      <c r="H1570" s="4"/>
    </row>
    <row r="1571" spans="4:8">
      <c r="D1571" s="4"/>
      <c r="E1571" s="4"/>
      <c r="F1571" s="4"/>
      <c r="G1571" s="4"/>
      <c r="H1571" s="4"/>
    </row>
    <row r="1572" spans="4:8">
      <c r="D1572" s="4"/>
      <c r="E1572" s="4"/>
      <c r="F1572" s="4"/>
      <c r="G1572" s="4"/>
      <c r="H1572" s="4"/>
    </row>
    <row r="1573" spans="4:8">
      <c r="D1573" s="4"/>
      <c r="E1573" s="4"/>
      <c r="F1573" s="4"/>
      <c r="G1573" s="4"/>
      <c r="H1573" s="4"/>
    </row>
    <row r="1574" spans="4:8">
      <c r="D1574" s="4"/>
      <c r="E1574" s="4"/>
      <c r="F1574" s="4"/>
      <c r="G1574" s="4"/>
      <c r="H1574" s="4"/>
    </row>
    <row r="1575" spans="4:8">
      <c r="D1575" s="4"/>
      <c r="E1575" s="4"/>
      <c r="F1575" s="4"/>
      <c r="G1575" s="4"/>
      <c r="H1575" s="4"/>
    </row>
    <row r="1576" spans="4:8">
      <c r="D1576" s="4"/>
      <c r="E1576" s="4"/>
      <c r="F1576" s="4"/>
      <c r="G1576" s="4"/>
      <c r="H1576" s="4"/>
    </row>
    <row r="1577" spans="4:8">
      <c r="D1577" s="4"/>
      <c r="E1577" s="4"/>
      <c r="F1577" s="4"/>
      <c r="G1577" s="4"/>
      <c r="H1577" s="4"/>
    </row>
    <row r="1578" spans="4:8">
      <c r="D1578" s="4"/>
      <c r="E1578" s="4"/>
      <c r="F1578" s="4"/>
      <c r="G1578" s="4"/>
      <c r="H1578" s="4"/>
    </row>
    <row r="1579" spans="4:8">
      <c r="D1579" s="4"/>
      <c r="E1579" s="4"/>
      <c r="F1579" s="4"/>
      <c r="G1579" s="4"/>
      <c r="H1579" s="4"/>
    </row>
    <row r="1580" spans="4:8">
      <c r="D1580" s="4"/>
      <c r="E1580" s="4"/>
      <c r="F1580" s="4"/>
      <c r="G1580" s="4"/>
      <c r="H1580" s="4"/>
    </row>
    <row r="1581" spans="4:8">
      <c r="D1581" s="4"/>
      <c r="E1581" s="4"/>
      <c r="F1581" s="4"/>
      <c r="G1581" s="4"/>
      <c r="H1581" s="4"/>
    </row>
    <row r="1582" spans="4:8">
      <c r="D1582" s="4"/>
      <c r="E1582" s="4"/>
      <c r="F1582" s="4"/>
      <c r="G1582" s="4"/>
      <c r="H1582" s="4"/>
    </row>
    <row r="1583" spans="4:8">
      <c r="D1583" s="4"/>
      <c r="E1583" s="4"/>
      <c r="F1583" s="4"/>
      <c r="G1583" s="4"/>
      <c r="H1583" s="4"/>
    </row>
    <row r="1584" spans="4:8">
      <c r="D1584" s="4"/>
      <c r="E1584" s="4"/>
      <c r="F1584" s="4"/>
      <c r="G1584" s="4"/>
      <c r="H1584" s="4"/>
    </row>
    <row r="1585" spans="4:8">
      <c r="D1585" s="4"/>
      <c r="E1585" s="4"/>
      <c r="F1585" s="4"/>
      <c r="G1585" s="4"/>
      <c r="H1585" s="4"/>
    </row>
    <row r="1586" spans="4:8">
      <c r="D1586" s="4"/>
      <c r="E1586" s="4"/>
      <c r="F1586" s="4"/>
      <c r="G1586" s="4"/>
      <c r="H1586" s="4"/>
    </row>
    <row r="1587" spans="4:8">
      <c r="D1587" s="4"/>
      <c r="E1587" s="4"/>
      <c r="F1587" s="4"/>
      <c r="G1587" s="4"/>
      <c r="H1587" s="4"/>
    </row>
    <row r="1588" spans="4:8">
      <c r="D1588" s="4"/>
      <c r="E1588" s="4"/>
      <c r="F1588" s="4"/>
      <c r="G1588" s="4"/>
      <c r="H1588" s="4"/>
    </row>
    <row r="1589" spans="4:8">
      <c r="D1589" s="4"/>
      <c r="E1589" s="4"/>
      <c r="F1589" s="4"/>
      <c r="G1589" s="4"/>
      <c r="H1589" s="4"/>
    </row>
    <row r="1590" spans="4:8">
      <c r="D1590" s="4"/>
      <c r="E1590" s="4"/>
      <c r="F1590" s="4"/>
      <c r="G1590" s="4"/>
      <c r="H1590" s="4"/>
    </row>
    <row r="1591" spans="4:8">
      <c r="D1591" s="4"/>
      <c r="E1591" s="4"/>
      <c r="F1591" s="4"/>
      <c r="G1591" s="4"/>
      <c r="H1591" s="4"/>
    </row>
    <row r="1592" spans="4:8">
      <c r="D1592" s="4"/>
      <c r="E1592" s="4"/>
      <c r="F1592" s="4"/>
      <c r="G1592" s="4"/>
      <c r="H1592" s="4"/>
    </row>
    <row r="1593" spans="4:8">
      <c r="D1593" s="4"/>
      <c r="E1593" s="4"/>
      <c r="F1593" s="4"/>
      <c r="G1593" s="4"/>
      <c r="H1593" s="4"/>
    </row>
    <row r="1594" spans="4:8">
      <c r="D1594" s="4"/>
      <c r="E1594" s="4"/>
      <c r="F1594" s="4"/>
      <c r="G1594" s="4"/>
      <c r="H1594" s="4"/>
    </row>
    <row r="1595" spans="4:8">
      <c r="D1595" s="4"/>
      <c r="E1595" s="4"/>
      <c r="F1595" s="4"/>
      <c r="G1595" s="4"/>
      <c r="H1595" s="4"/>
    </row>
    <row r="1596" spans="4:8">
      <c r="D1596" s="4"/>
      <c r="E1596" s="4"/>
      <c r="F1596" s="4"/>
      <c r="G1596" s="4"/>
      <c r="H1596" s="4"/>
    </row>
    <row r="1597" spans="4:8">
      <c r="D1597" s="4"/>
      <c r="E1597" s="4"/>
      <c r="F1597" s="4"/>
      <c r="G1597" s="4"/>
      <c r="H1597" s="4"/>
    </row>
    <row r="1598" spans="4:8">
      <c r="D1598" s="4"/>
      <c r="E1598" s="4"/>
      <c r="F1598" s="4"/>
      <c r="G1598" s="4"/>
      <c r="H1598" s="4"/>
    </row>
    <row r="1599" spans="4:8">
      <c r="D1599" s="4"/>
      <c r="E1599" s="4"/>
      <c r="F1599" s="4"/>
      <c r="G1599" s="4"/>
      <c r="H1599" s="4"/>
    </row>
    <row r="1600" spans="4:8">
      <c r="D1600" s="4"/>
      <c r="E1600" s="4"/>
      <c r="F1600" s="4"/>
      <c r="G1600" s="4"/>
      <c r="H1600" s="4"/>
    </row>
    <row r="1601" spans="4:8">
      <c r="D1601" s="4"/>
      <c r="E1601" s="4"/>
      <c r="F1601" s="4"/>
      <c r="G1601" s="4"/>
      <c r="H1601" s="4"/>
    </row>
    <row r="1602" spans="4:8">
      <c r="D1602" s="4"/>
      <c r="E1602" s="4"/>
      <c r="F1602" s="4"/>
      <c r="G1602" s="4"/>
      <c r="H1602" s="4"/>
    </row>
    <row r="1603" spans="4:8">
      <c r="D1603" s="4"/>
      <c r="E1603" s="4"/>
      <c r="F1603" s="4"/>
      <c r="G1603" s="4"/>
      <c r="H1603" s="4"/>
    </row>
    <row r="1604" spans="4:8">
      <c r="D1604" s="4"/>
      <c r="E1604" s="4"/>
      <c r="F1604" s="4"/>
      <c r="G1604" s="4"/>
      <c r="H1604" s="4"/>
    </row>
    <row r="1605" spans="4:8">
      <c r="D1605" s="4"/>
      <c r="E1605" s="4"/>
      <c r="F1605" s="4"/>
      <c r="G1605" s="4"/>
      <c r="H1605" s="4"/>
    </row>
    <row r="1606" spans="4:8">
      <c r="D1606" s="4"/>
      <c r="E1606" s="4"/>
      <c r="F1606" s="4"/>
      <c r="G1606" s="4"/>
      <c r="H1606" s="4"/>
    </row>
    <row r="1607" spans="4:8">
      <c r="D1607" s="4"/>
      <c r="E1607" s="4"/>
      <c r="F1607" s="4"/>
      <c r="G1607" s="4"/>
      <c r="H1607" s="4"/>
    </row>
    <row r="1608" spans="4:8">
      <c r="D1608" s="4"/>
      <c r="E1608" s="4"/>
      <c r="F1608" s="4"/>
      <c r="G1608" s="4"/>
      <c r="H1608" s="4"/>
    </row>
    <row r="1609" spans="4:8">
      <c r="D1609" s="4"/>
      <c r="E1609" s="4"/>
      <c r="F1609" s="4"/>
      <c r="G1609" s="4"/>
      <c r="H1609" s="4"/>
    </row>
    <row r="1610" spans="4:8">
      <c r="D1610" s="4"/>
      <c r="E1610" s="4"/>
      <c r="F1610" s="4"/>
      <c r="G1610" s="4"/>
      <c r="H1610" s="4"/>
    </row>
    <row r="1611" spans="4:8">
      <c r="D1611" s="4"/>
      <c r="E1611" s="4"/>
      <c r="F1611" s="4"/>
      <c r="G1611" s="4"/>
      <c r="H1611" s="4"/>
    </row>
    <row r="1612" spans="4:8">
      <c r="D1612" s="4"/>
      <c r="E1612" s="4"/>
      <c r="F1612" s="4"/>
      <c r="G1612" s="4"/>
      <c r="H1612" s="4"/>
    </row>
    <row r="1613" spans="4:8">
      <c r="D1613" s="4"/>
      <c r="E1613" s="4"/>
      <c r="F1613" s="4"/>
      <c r="G1613" s="4"/>
      <c r="H1613" s="4"/>
    </row>
    <row r="1614" spans="4:8">
      <c r="D1614" s="4"/>
      <c r="E1614" s="4"/>
      <c r="F1614" s="4"/>
      <c r="G1614" s="4"/>
      <c r="H1614" s="4"/>
    </row>
    <row r="1615" spans="4:8">
      <c r="D1615" s="4"/>
      <c r="E1615" s="4"/>
      <c r="F1615" s="4"/>
      <c r="G1615" s="4"/>
      <c r="H1615" s="4"/>
    </row>
    <row r="1616" spans="4:8">
      <c r="D1616" s="4"/>
      <c r="E1616" s="4"/>
      <c r="F1616" s="4"/>
      <c r="G1616" s="4"/>
      <c r="H1616" s="4"/>
    </row>
    <row r="1617" spans="4:8">
      <c r="D1617" s="4"/>
      <c r="E1617" s="4"/>
      <c r="F1617" s="4"/>
      <c r="G1617" s="4"/>
      <c r="H1617" s="4"/>
    </row>
    <row r="1618" spans="4:8">
      <c r="D1618" s="4"/>
      <c r="E1618" s="4"/>
      <c r="F1618" s="4"/>
      <c r="G1618" s="4"/>
      <c r="H1618" s="4"/>
    </row>
    <row r="1619" spans="4:8">
      <c r="D1619" s="4"/>
      <c r="E1619" s="4"/>
      <c r="F1619" s="4"/>
      <c r="G1619" s="4"/>
      <c r="H1619" s="4"/>
    </row>
    <row r="1620" spans="4:8">
      <c r="D1620" s="4"/>
      <c r="E1620" s="4"/>
      <c r="F1620" s="4"/>
      <c r="G1620" s="4"/>
      <c r="H1620" s="4"/>
    </row>
    <row r="1621" spans="4:8">
      <c r="D1621" s="4"/>
      <c r="E1621" s="4"/>
      <c r="F1621" s="4"/>
      <c r="G1621" s="4"/>
      <c r="H1621" s="4"/>
    </row>
    <row r="1622" spans="4:8">
      <c r="D1622" s="4"/>
      <c r="E1622" s="4"/>
      <c r="F1622" s="4"/>
      <c r="G1622" s="4"/>
      <c r="H1622" s="4"/>
    </row>
    <row r="1623" spans="4:8">
      <c r="D1623" s="4"/>
      <c r="E1623" s="4"/>
      <c r="F1623" s="4"/>
      <c r="G1623" s="4"/>
      <c r="H1623" s="4"/>
    </row>
    <row r="1624" spans="4:8">
      <c r="D1624" s="4"/>
      <c r="E1624" s="4"/>
      <c r="F1624" s="4"/>
      <c r="G1624" s="4"/>
      <c r="H1624" s="4"/>
    </row>
    <row r="1625" spans="4:8">
      <c r="D1625" s="4"/>
      <c r="E1625" s="4"/>
      <c r="F1625" s="4"/>
      <c r="G1625" s="4"/>
      <c r="H1625" s="4"/>
    </row>
    <row r="1626" spans="4:8">
      <c r="D1626" s="4"/>
      <c r="E1626" s="4"/>
      <c r="F1626" s="4"/>
      <c r="G1626" s="4"/>
      <c r="H1626" s="4"/>
    </row>
    <row r="1627" spans="4:8">
      <c r="D1627" s="4"/>
      <c r="E1627" s="4"/>
      <c r="F1627" s="4"/>
      <c r="G1627" s="4"/>
      <c r="H1627" s="4"/>
    </row>
    <row r="1628" spans="4:8">
      <c r="D1628" s="4"/>
      <c r="E1628" s="4"/>
      <c r="F1628" s="4"/>
      <c r="G1628" s="4"/>
      <c r="H1628" s="4"/>
    </row>
    <row r="1629" spans="4:8">
      <c r="D1629" s="4"/>
      <c r="E1629" s="4"/>
      <c r="F1629" s="4"/>
      <c r="G1629" s="4"/>
      <c r="H1629" s="4"/>
    </row>
    <row r="1630" spans="4:8">
      <c r="D1630" s="4"/>
      <c r="E1630" s="4"/>
      <c r="F1630" s="4"/>
      <c r="G1630" s="4"/>
      <c r="H1630" s="4"/>
    </row>
    <row r="1631" spans="4:8">
      <c r="D1631" s="4"/>
      <c r="E1631" s="4"/>
      <c r="F1631" s="4"/>
      <c r="G1631" s="4"/>
      <c r="H1631" s="4"/>
    </row>
    <row r="1632" spans="4:8">
      <c r="D1632" s="4"/>
      <c r="E1632" s="4"/>
      <c r="F1632" s="4"/>
      <c r="G1632" s="4"/>
      <c r="H1632" s="4"/>
    </row>
    <row r="1633" spans="4:8">
      <c r="D1633" s="4"/>
      <c r="E1633" s="4"/>
      <c r="F1633" s="4"/>
      <c r="G1633" s="4"/>
      <c r="H1633" s="4"/>
    </row>
    <row r="1634" spans="4:8">
      <c r="D1634" s="4"/>
      <c r="E1634" s="4"/>
      <c r="F1634" s="4"/>
      <c r="G1634" s="4"/>
      <c r="H1634" s="4"/>
    </row>
    <row r="1635" spans="4:8">
      <c r="D1635" s="4"/>
      <c r="E1635" s="4"/>
      <c r="F1635" s="4"/>
      <c r="G1635" s="4"/>
      <c r="H1635" s="4"/>
    </row>
    <row r="1636" spans="4:8">
      <c r="D1636" s="4"/>
      <c r="E1636" s="4"/>
      <c r="F1636" s="4"/>
      <c r="G1636" s="4"/>
      <c r="H1636" s="4"/>
    </row>
    <row r="1637" spans="4:8">
      <c r="D1637" s="4"/>
      <c r="E1637" s="4"/>
      <c r="F1637" s="4"/>
      <c r="G1637" s="4"/>
      <c r="H1637" s="4"/>
    </row>
    <row r="1638" spans="4:8">
      <c r="D1638" s="4"/>
      <c r="E1638" s="4"/>
      <c r="F1638" s="4"/>
      <c r="G1638" s="4"/>
      <c r="H1638" s="4"/>
    </row>
    <row r="1639" spans="4:8">
      <c r="D1639" s="4"/>
      <c r="E1639" s="4"/>
      <c r="F1639" s="4"/>
      <c r="G1639" s="4"/>
      <c r="H1639" s="4"/>
    </row>
    <row r="1640" spans="4:8">
      <c r="D1640" s="4"/>
      <c r="E1640" s="4"/>
      <c r="F1640" s="4"/>
      <c r="G1640" s="4"/>
      <c r="H1640" s="4"/>
    </row>
    <row r="1641" spans="4:8">
      <c r="D1641" s="4"/>
      <c r="E1641" s="4"/>
      <c r="F1641" s="4"/>
      <c r="G1641" s="4"/>
      <c r="H1641" s="4"/>
    </row>
    <row r="1642" spans="4:8">
      <c r="D1642" s="4"/>
      <c r="E1642" s="4"/>
      <c r="F1642" s="4"/>
      <c r="G1642" s="4"/>
      <c r="H1642" s="4"/>
    </row>
    <row r="1643" spans="4:8">
      <c r="D1643" s="4"/>
      <c r="E1643" s="4"/>
      <c r="F1643" s="4"/>
      <c r="G1643" s="4"/>
      <c r="H1643" s="4"/>
    </row>
    <row r="1644" spans="4:8">
      <c r="D1644" s="4"/>
      <c r="E1644" s="4"/>
      <c r="F1644" s="4"/>
      <c r="G1644" s="4"/>
      <c r="H1644" s="4"/>
    </row>
    <row r="1645" spans="4:8">
      <c r="D1645" s="4"/>
      <c r="E1645" s="4"/>
      <c r="F1645" s="4"/>
      <c r="G1645" s="4"/>
      <c r="H1645" s="4"/>
    </row>
    <row r="1646" spans="4:8">
      <c r="D1646" s="4"/>
      <c r="E1646" s="4"/>
      <c r="F1646" s="4"/>
      <c r="G1646" s="4"/>
      <c r="H1646" s="4"/>
    </row>
    <row r="1647" spans="4:8">
      <c r="D1647" s="4"/>
      <c r="E1647" s="4"/>
      <c r="F1647" s="4"/>
      <c r="G1647" s="4"/>
      <c r="H1647" s="4"/>
    </row>
    <row r="1648" spans="4:8">
      <c r="D1648" s="4"/>
      <c r="E1648" s="4"/>
      <c r="F1648" s="4"/>
      <c r="G1648" s="4"/>
      <c r="H1648" s="4"/>
    </row>
    <row r="1649" spans="4:8">
      <c r="D1649" s="4"/>
      <c r="E1649" s="4"/>
      <c r="F1649" s="4"/>
      <c r="G1649" s="4"/>
      <c r="H1649" s="4"/>
    </row>
    <row r="1650" spans="4:8">
      <c r="D1650" s="4"/>
      <c r="E1650" s="4"/>
      <c r="F1650" s="4"/>
      <c r="G1650" s="4"/>
      <c r="H1650" s="4"/>
    </row>
    <row r="1651" spans="4:8">
      <c r="D1651" s="4"/>
      <c r="E1651" s="4"/>
      <c r="F1651" s="4"/>
      <c r="G1651" s="4"/>
      <c r="H1651" s="4"/>
    </row>
    <row r="1652" spans="4:8">
      <c r="D1652" s="4"/>
      <c r="E1652" s="4"/>
      <c r="F1652" s="4"/>
      <c r="G1652" s="4"/>
      <c r="H1652" s="4"/>
    </row>
    <row r="1653" spans="4:8">
      <c r="D1653" s="4"/>
      <c r="E1653" s="4"/>
      <c r="F1653" s="4"/>
      <c r="G1653" s="4"/>
      <c r="H1653" s="4"/>
    </row>
    <row r="1654" spans="4:8">
      <c r="D1654" s="4"/>
      <c r="E1654" s="4"/>
      <c r="F1654" s="4"/>
      <c r="G1654" s="4"/>
      <c r="H1654" s="4"/>
    </row>
    <row r="1655" spans="4:8">
      <c r="D1655" s="4"/>
      <c r="E1655" s="4"/>
      <c r="F1655" s="4"/>
      <c r="G1655" s="4"/>
      <c r="H1655" s="4"/>
    </row>
    <row r="1656" spans="4:8">
      <c r="D1656" s="4"/>
      <c r="E1656" s="4"/>
      <c r="F1656" s="4"/>
      <c r="G1656" s="4"/>
      <c r="H1656" s="4"/>
    </row>
    <row r="1657" spans="4:8">
      <c r="D1657" s="4"/>
      <c r="E1657" s="4"/>
      <c r="F1657" s="4"/>
      <c r="G1657" s="4"/>
      <c r="H1657" s="4"/>
    </row>
    <row r="1658" spans="4:8">
      <c r="D1658" s="4"/>
      <c r="E1658" s="4"/>
      <c r="F1658" s="4"/>
      <c r="G1658" s="4"/>
      <c r="H1658" s="4"/>
    </row>
    <row r="1659" spans="4:8">
      <c r="D1659" s="4"/>
      <c r="E1659" s="4"/>
      <c r="F1659" s="4"/>
      <c r="G1659" s="4"/>
      <c r="H1659" s="4"/>
    </row>
    <row r="1660" spans="4:8">
      <c r="D1660" s="4"/>
      <c r="E1660" s="4"/>
      <c r="F1660" s="4"/>
      <c r="G1660" s="4"/>
      <c r="H1660" s="4"/>
    </row>
    <row r="1661" spans="4:8">
      <c r="D1661" s="4"/>
      <c r="E1661" s="4"/>
      <c r="F1661" s="4"/>
      <c r="G1661" s="4"/>
      <c r="H1661" s="4"/>
    </row>
    <row r="1662" spans="4:8">
      <c r="D1662" s="4"/>
      <c r="E1662" s="4"/>
      <c r="F1662" s="4"/>
      <c r="G1662" s="4"/>
      <c r="H1662" s="4"/>
    </row>
    <row r="1663" spans="4:8">
      <c r="D1663" s="4"/>
      <c r="E1663" s="4"/>
      <c r="F1663" s="4"/>
      <c r="G1663" s="4"/>
      <c r="H1663" s="4"/>
    </row>
    <row r="1664" spans="4:8">
      <c r="D1664" s="4"/>
      <c r="E1664" s="4"/>
      <c r="F1664" s="4"/>
      <c r="G1664" s="4"/>
      <c r="H1664" s="4"/>
    </row>
    <row r="1665" spans="4:8">
      <c r="D1665" s="4"/>
      <c r="E1665" s="4"/>
      <c r="F1665" s="4"/>
      <c r="G1665" s="4"/>
      <c r="H1665" s="4"/>
    </row>
    <row r="1666" spans="4:8">
      <c r="D1666" s="4"/>
      <c r="E1666" s="4"/>
      <c r="F1666" s="4"/>
      <c r="G1666" s="4"/>
      <c r="H1666" s="4"/>
    </row>
    <row r="1667" spans="4:8">
      <c r="D1667" s="4"/>
      <c r="E1667" s="4"/>
      <c r="F1667" s="4"/>
      <c r="G1667" s="4"/>
      <c r="H1667" s="4"/>
    </row>
    <row r="1668" spans="4:8">
      <c r="D1668" s="4"/>
      <c r="E1668" s="4"/>
      <c r="F1668" s="4"/>
      <c r="G1668" s="4"/>
      <c r="H1668" s="4"/>
    </row>
    <row r="1669" spans="4:8">
      <c r="D1669" s="4"/>
      <c r="E1669" s="4"/>
      <c r="F1669" s="4"/>
      <c r="G1669" s="4"/>
      <c r="H1669" s="4"/>
    </row>
    <row r="1670" spans="4:8">
      <c r="D1670" s="4"/>
      <c r="E1670" s="4"/>
      <c r="F1670" s="4"/>
      <c r="G1670" s="4"/>
      <c r="H1670" s="4"/>
    </row>
    <row r="1671" spans="4:8">
      <c r="D1671" s="4"/>
      <c r="E1671" s="4"/>
      <c r="F1671" s="4"/>
      <c r="G1671" s="4"/>
      <c r="H1671" s="4"/>
    </row>
    <row r="1672" spans="4:8">
      <c r="D1672" s="4"/>
      <c r="E1672" s="4"/>
      <c r="F1672" s="4"/>
      <c r="G1672" s="4"/>
      <c r="H1672" s="4"/>
    </row>
    <row r="1673" spans="4:8">
      <c r="D1673" s="4"/>
      <c r="E1673" s="4"/>
      <c r="F1673" s="4"/>
      <c r="G1673" s="4"/>
      <c r="H1673" s="4"/>
    </row>
    <row r="1674" spans="4:8">
      <c r="D1674" s="4"/>
      <c r="E1674" s="4"/>
      <c r="F1674" s="4"/>
      <c r="G1674" s="4"/>
      <c r="H1674" s="4"/>
    </row>
    <row r="1675" spans="4:8">
      <c r="D1675" s="4"/>
      <c r="E1675" s="4"/>
      <c r="F1675" s="4"/>
      <c r="G1675" s="4"/>
      <c r="H1675" s="4"/>
    </row>
    <row r="1676" spans="4:8">
      <c r="D1676" s="4"/>
      <c r="E1676" s="4"/>
      <c r="F1676" s="4"/>
      <c r="G1676" s="4"/>
      <c r="H1676" s="4"/>
    </row>
    <row r="1677" spans="4:8">
      <c r="D1677" s="4"/>
      <c r="E1677" s="4"/>
      <c r="F1677" s="4"/>
      <c r="G1677" s="4"/>
      <c r="H1677" s="4"/>
    </row>
    <row r="1678" spans="4:8">
      <c r="D1678" s="4"/>
      <c r="E1678" s="4"/>
      <c r="F1678" s="4"/>
      <c r="G1678" s="4"/>
      <c r="H1678" s="4"/>
    </row>
    <row r="1679" spans="4:8">
      <c r="D1679" s="4"/>
      <c r="E1679" s="4"/>
      <c r="F1679" s="4"/>
      <c r="G1679" s="4"/>
      <c r="H1679" s="4"/>
    </row>
    <row r="1680" spans="4:8">
      <c r="D1680" s="4"/>
      <c r="E1680" s="4"/>
      <c r="F1680" s="4"/>
      <c r="G1680" s="4"/>
      <c r="H1680" s="4"/>
    </row>
    <row r="1681" spans="4:8">
      <c r="D1681" s="4"/>
      <c r="E1681" s="4"/>
      <c r="F1681" s="4"/>
      <c r="G1681" s="4"/>
      <c r="H1681" s="4"/>
    </row>
    <row r="1682" spans="4:8">
      <c r="D1682" s="4"/>
      <c r="E1682" s="4"/>
      <c r="F1682" s="4"/>
      <c r="G1682" s="4"/>
      <c r="H1682" s="4"/>
    </row>
    <row r="1683" spans="4:8">
      <c r="D1683" s="4"/>
      <c r="E1683" s="4"/>
      <c r="F1683" s="4"/>
      <c r="G1683" s="4"/>
      <c r="H1683" s="4"/>
    </row>
    <row r="1684" spans="4:8">
      <c r="D1684" s="4"/>
      <c r="E1684" s="4"/>
      <c r="F1684" s="4"/>
      <c r="G1684" s="4"/>
      <c r="H1684" s="4"/>
    </row>
    <row r="1685" spans="4:8">
      <c r="D1685" s="4"/>
      <c r="E1685" s="4"/>
      <c r="F1685" s="4"/>
      <c r="G1685" s="4"/>
      <c r="H1685" s="4"/>
    </row>
    <row r="1686" spans="4:8">
      <c r="D1686" s="4"/>
      <c r="E1686" s="4"/>
      <c r="F1686" s="4"/>
      <c r="G1686" s="4"/>
      <c r="H1686" s="4"/>
    </row>
    <row r="1687" spans="4:8">
      <c r="D1687" s="4"/>
      <c r="E1687" s="4"/>
      <c r="F1687" s="4"/>
      <c r="G1687" s="4"/>
      <c r="H1687" s="4"/>
    </row>
    <row r="1688" spans="4:8">
      <c r="D1688" s="4"/>
      <c r="E1688" s="4"/>
      <c r="F1688" s="4"/>
      <c r="G1688" s="4"/>
      <c r="H1688" s="4"/>
    </row>
    <row r="1689" spans="4:8">
      <c r="D1689" s="4"/>
      <c r="E1689" s="4"/>
      <c r="F1689" s="4"/>
      <c r="G1689" s="4"/>
      <c r="H1689" s="4"/>
    </row>
    <row r="1690" spans="4:8">
      <c r="D1690" s="4"/>
      <c r="E1690" s="4"/>
      <c r="F1690" s="4"/>
      <c r="G1690" s="4"/>
      <c r="H1690" s="4"/>
    </row>
    <row r="1691" spans="4:8">
      <c r="D1691" s="4"/>
      <c r="E1691" s="4"/>
      <c r="F1691" s="4"/>
      <c r="G1691" s="4"/>
      <c r="H1691" s="4"/>
    </row>
    <row r="1692" spans="4:8">
      <c r="D1692" s="4"/>
      <c r="E1692" s="4"/>
      <c r="F1692" s="4"/>
      <c r="G1692" s="4"/>
      <c r="H1692" s="4"/>
    </row>
    <row r="1693" spans="4:8">
      <c r="D1693" s="4"/>
      <c r="E1693" s="4"/>
      <c r="F1693" s="4"/>
      <c r="G1693" s="4"/>
      <c r="H1693" s="4"/>
    </row>
    <row r="1694" spans="4:8">
      <c r="D1694" s="4"/>
      <c r="E1694" s="4"/>
      <c r="F1694" s="4"/>
      <c r="G1694" s="4"/>
      <c r="H1694" s="4"/>
    </row>
    <row r="1695" spans="4:8">
      <c r="D1695" s="4"/>
      <c r="E1695" s="4"/>
      <c r="F1695" s="4"/>
      <c r="G1695" s="4"/>
      <c r="H1695" s="4"/>
    </row>
    <row r="1696" spans="4:8">
      <c r="D1696" s="4"/>
      <c r="E1696" s="4"/>
      <c r="F1696" s="4"/>
      <c r="G1696" s="4"/>
      <c r="H1696" s="4"/>
    </row>
    <row r="1697" spans="4:8">
      <c r="D1697" s="4"/>
      <c r="E1697" s="4"/>
      <c r="F1697" s="4"/>
      <c r="G1697" s="4"/>
      <c r="H1697" s="4"/>
    </row>
    <row r="1698" spans="4:8">
      <c r="D1698" s="4"/>
      <c r="E1698" s="4"/>
      <c r="F1698" s="4"/>
      <c r="G1698" s="4"/>
      <c r="H1698" s="4"/>
    </row>
    <row r="1699" spans="4:8">
      <c r="D1699" s="4"/>
      <c r="E1699" s="4"/>
      <c r="F1699" s="4"/>
      <c r="G1699" s="4"/>
      <c r="H1699" s="4"/>
    </row>
    <row r="1700" spans="4:8">
      <c r="D1700" s="4"/>
      <c r="E1700" s="4"/>
      <c r="F1700" s="4"/>
      <c r="G1700" s="4"/>
      <c r="H1700" s="4"/>
    </row>
    <row r="1701" spans="4:8">
      <c r="D1701" s="4"/>
      <c r="E1701" s="4"/>
      <c r="F1701" s="4"/>
      <c r="G1701" s="4"/>
      <c r="H1701" s="4"/>
    </row>
    <row r="1702" spans="4:8">
      <c r="D1702" s="4"/>
      <c r="E1702" s="4"/>
      <c r="F1702" s="4"/>
      <c r="G1702" s="4"/>
      <c r="H1702" s="4"/>
    </row>
    <row r="1703" spans="4:8">
      <c r="D1703" s="4"/>
      <c r="E1703" s="4"/>
      <c r="F1703" s="4"/>
      <c r="G1703" s="4"/>
      <c r="H1703" s="4"/>
    </row>
    <row r="1704" spans="4:8">
      <c r="D1704" s="4"/>
      <c r="E1704" s="4"/>
      <c r="F1704" s="4"/>
      <c r="G1704" s="4"/>
      <c r="H1704" s="4"/>
    </row>
    <row r="1705" spans="4:8">
      <c r="D1705" s="4"/>
      <c r="E1705" s="4"/>
      <c r="F1705" s="4"/>
      <c r="G1705" s="4"/>
      <c r="H1705" s="4"/>
    </row>
    <row r="1706" spans="4:8">
      <c r="D1706" s="4"/>
      <c r="E1706" s="4"/>
      <c r="F1706" s="4"/>
      <c r="G1706" s="4"/>
      <c r="H1706" s="4"/>
    </row>
    <row r="1707" spans="4:8">
      <c r="D1707" s="4"/>
      <c r="E1707" s="4"/>
      <c r="F1707" s="4"/>
      <c r="G1707" s="4"/>
      <c r="H1707" s="4"/>
    </row>
    <row r="1708" spans="4:8">
      <c r="D1708" s="4"/>
      <c r="E1708" s="4"/>
      <c r="F1708" s="4"/>
      <c r="G1708" s="4"/>
      <c r="H1708" s="4"/>
    </row>
    <row r="1709" spans="4:8">
      <c r="D1709" s="4"/>
      <c r="E1709" s="4"/>
      <c r="F1709" s="4"/>
      <c r="G1709" s="4"/>
      <c r="H1709" s="4"/>
    </row>
    <row r="1710" spans="4:8">
      <c r="D1710" s="4"/>
      <c r="E1710" s="4"/>
      <c r="F1710" s="4"/>
      <c r="G1710" s="4"/>
      <c r="H1710" s="4"/>
    </row>
    <row r="1711" spans="4:8">
      <c r="D1711" s="4"/>
      <c r="E1711" s="4"/>
      <c r="F1711" s="4"/>
      <c r="G1711" s="4"/>
      <c r="H1711" s="4"/>
    </row>
    <row r="1712" spans="4:8">
      <c r="D1712" s="4"/>
      <c r="E1712" s="4"/>
      <c r="F1712" s="4"/>
      <c r="G1712" s="4"/>
      <c r="H1712" s="4"/>
    </row>
    <row r="1713" spans="4:8">
      <c r="D1713" s="4"/>
      <c r="E1713" s="4"/>
      <c r="F1713" s="4"/>
      <c r="G1713" s="4"/>
      <c r="H1713" s="4"/>
    </row>
    <row r="1714" spans="4:8">
      <c r="D1714" s="4"/>
      <c r="E1714" s="4"/>
      <c r="F1714" s="4"/>
      <c r="G1714" s="4"/>
      <c r="H1714" s="4"/>
    </row>
    <row r="1715" spans="4:8">
      <c r="D1715" s="4"/>
      <c r="E1715" s="4"/>
      <c r="F1715" s="4"/>
      <c r="G1715" s="4"/>
      <c r="H1715" s="4"/>
    </row>
    <row r="1716" spans="4:8">
      <c r="D1716" s="4"/>
      <c r="E1716" s="4"/>
      <c r="F1716" s="4"/>
      <c r="G1716" s="4"/>
      <c r="H1716" s="4"/>
    </row>
    <row r="1717" spans="4:8">
      <c r="D1717" s="4"/>
      <c r="E1717" s="4"/>
      <c r="F1717" s="4"/>
      <c r="G1717" s="4"/>
      <c r="H1717" s="4"/>
    </row>
    <row r="1718" spans="4:8">
      <c r="D1718" s="4"/>
      <c r="E1718" s="4"/>
      <c r="F1718" s="4"/>
      <c r="G1718" s="4"/>
      <c r="H1718" s="4"/>
    </row>
    <row r="1719" spans="4:8">
      <c r="D1719" s="4"/>
      <c r="E1719" s="4"/>
      <c r="F1719" s="4"/>
      <c r="G1719" s="4"/>
      <c r="H1719" s="4"/>
    </row>
    <row r="1720" spans="4:8">
      <c r="D1720" s="4"/>
      <c r="E1720" s="4"/>
      <c r="F1720" s="4"/>
      <c r="G1720" s="4"/>
      <c r="H1720" s="4"/>
    </row>
    <row r="1721" spans="4:8">
      <c r="D1721" s="4"/>
      <c r="E1721" s="4"/>
      <c r="F1721" s="4"/>
      <c r="G1721" s="4"/>
      <c r="H1721" s="4"/>
    </row>
    <row r="1722" spans="4:8">
      <c r="D1722" s="4"/>
      <c r="E1722" s="4"/>
      <c r="F1722" s="4"/>
      <c r="G1722" s="4"/>
      <c r="H1722" s="4"/>
    </row>
    <row r="1723" spans="4:8">
      <c r="D1723" s="4"/>
      <c r="E1723" s="4"/>
      <c r="F1723" s="4"/>
      <c r="G1723" s="4"/>
      <c r="H1723" s="4"/>
    </row>
    <row r="1724" spans="4:8">
      <c r="D1724" s="4"/>
      <c r="E1724" s="4"/>
      <c r="F1724" s="4"/>
      <c r="G1724" s="4"/>
      <c r="H1724" s="4"/>
    </row>
    <row r="1725" spans="4:8">
      <c r="D1725" s="4"/>
      <c r="E1725" s="4"/>
      <c r="F1725" s="4"/>
      <c r="G1725" s="4"/>
      <c r="H1725" s="4"/>
    </row>
    <row r="1726" spans="4:8">
      <c r="D1726" s="4"/>
      <c r="E1726" s="4"/>
      <c r="F1726" s="4"/>
      <c r="G1726" s="4"/>
      <c r="H1726" s="4"/>
    </row>
    <row r="1727" spans="4:8">
      <c r="D1727" s="4"/>
      <c r="E1727" s="4"/>
      <c r="F1727" s="4"/>
      <c r="G1727" s="4"/>
      <c r="H1727" s="4"/>
    </row>
    <row r="1728" spans="4:8">
      <c r="D1728" s="4"/>
      <c r="E1728" s="4"/>
      <c r="F1728" s="4"/>
      <c r="G1728" s="4"/>
      <c r="H1728" s="4"/>
    </row>
    <row r="1729" spans="4:8">
      <c r="D1729" s="4"/>
      <c r="E1729" s="4"/>
      <c r="F1729" s="4"/>
      <c r="G1729" s="4"/>
      <c r="H1729" s="4"/>
    </row>
    <row r="1730" spans="4:8">
      <c r="D1730" s="4"/>
      <c r="E1730" s="4"/>
      <c r="F1730" s="4"/>
      <c r="G1730" s="4"/>
      <c r="H1730" s="4"/>
    </row>
    <row r="1731" spans="4:8">
      <c r="D1731" s="4"/>
      <c r="E1731" s="4"/>
      <c r="F1731" s="4"/>
      <c r="G1731" s="4"/>
      <c r="H1731" s="4"/>
    </row>
    <row r="1732" spans="4:8">
      <c r="D1732" s="4"/>
      <c r="E1732" s="4"/>
      <c r="F1732" s="4"/>
      <c r="G1732" s="4"/>
      <c r="H1732" s="4"/>
    </row>
    <row r="1733" spans="4:8">
      <c r="D1733" s="4"/>
      <c r="E1733" s="4"/>
      <c r="F1733" s="4"/>
      <c r="G1733" s="4"/>
      <c r="H1733" s="4"/>
    </row>
    <row r="1734" spans="4:8">
      <c r="D1734" s="4"/>
      <c r="E1734" s="4"/>
      <c r="F1734" s="4"/>
      <c r="G1734" s="4"/>
      <c r="H1734" s="4"/>
    </row>
    <row r="1735" spans="4:8">
      <c r="D1735" s="4"/>
      <c r="E1735" s="4"/>
      <c r="F1735" s="4"/>
      <c r="G1735" s="4"/>
      <c r="H1735" s="4"/>
    </row>
    <row r="1736" spans="4:8">
      <c r="D1736" s="4"/>
      <c r="E1736" s="4"/>
      <c r="F1736" s="4"/>
      <c r="G1736" s="4"/>
      <c r="H1736" s="4"/>
    </row>
    <row r="1737" spans="4:8">
      <c r="D1737" s="4"/>
      <c r="E1737" s="4"/>
      <c r="F1737" s="4"/>
      <c r="G1737" s="4"/>
      <c r="H1737" s="4"/>
    </row>
    <row r="1738" spans="4:8">
      <c r="D1738" s="4"/>
      <c r="E1738" s="4"/>
      <c r="F1738" s="4"/>
      <c r="G1738" s="4"/>
      <c r="H1738" s="4"/>
    </row>
    <row r="1739" spans="4:8">
      <c r="D1739" s="4"/>
      <c r="E1739" s="4"/>
      <c r="F1739" s="4"/>
      <c r="G1739" s="4"/>
      <c r="H1739" s="4"/>
    </row>
    <row r="1740" spans="4:8">
      <c r="D1740" s="4"/>
      <c r="E1740" s="4"/>
      <c r="F1740" s="4"/>
      <c r="G1740" s="4"/>
      <c r="H1740" s="4"/>
    </row>
    <row r="1741" spans="4:8">
      <c r="D1741" s="4"/>
      <c r="E1741" s="4"/>
      <c r="F1741" s="4"/>
      <c r="G1741" s="4"/>
      <c r="H1741" s="4"/>
    </row>
    <row r="1742" spans="4:8">
      <c r="D1742" s="4"/>
      <c r="E1742" s="4"/>
      <c r="F1742" s="4"/>
      <c r="G1742" s="4"/>
      <c r="H1742" s="4"/>
    </row>
    <row r="1743" spans="4:8">
      <c r="D1743" s="4"/>
      <c r="E1743" s="4"/>
      <c r="F1743" s="4"/>
      <c r="G1743" s="4"/>
      <c r="H1743" s="4"/>
    </row>
    <row r="1744" spans="4:8">
      <c r="D1744" s="4"/>
      <c r="E1744" s="4"/>
      <c r="F1744" s="4"/>
      <c r="G1744" s="4"/>
      <c r="H1744" s="4"/>
    </row>
    <row r="1745" spans="4:8">
      <c r="D1745" s="4"/>
      <c r="E1745" s="4"/>
      <c r="F1745" s="4"/>
      <c r="G1745" s="4"/>
      <c r="H1745" s="4"/>
    </row>
    <row r="1746" spans="4:8">
      <c r="D1746" s="4"/>
      <c r="E1746" s="4"/>
      <c r="F1746" s="4"/>
      <c r="G1746" s="4"/>
      <c r="H1746" s="4"/>
    </row>
    <row r="1747" spans="4:8">
      <c r="D1747" s="4"/>
      <c r="E1747" s="4"/>
      <c r="F1747" s="4"/>
      <c r="G1747" s="4"/>
      <c r="H1747" s="4"/>
    </row>
    <row r="1748" spans="4:8">
      <c r="D1748" s="4"/>
      <c r="E1748" s="4"/>
      <c r="F1748" s="4"/>
      <c r="G1748" s="4"/>
      <c r="H1748" s="4"/>
    </row>
    <row r="1749" spans="4:8">
      <c r="D1749" s="4"/>
      <c r="E1749" s="4"/>
      <c r="F1749" s="4"/>
      <c r="G1749" s="4"/>
      <c r="H1749" s="4"/>
    </row>
    <row r="1750" spans="4:8">
      <c r="D1750" s="4"/>
      <c r="E1750" s="4"/>
      <c r="F1750" s="4"/>
      <c r="G1750" s="4"/>
      <c r="H1750" s="4"/>
    </row>
    <row r="1751" spans="4:8">
      <c r="D1751" s="4"/>
      <c r="E1751" s="4"/>
      <c r="F1751" s="4"/>
      <c r="G1751" s="4"/>
      <c r="H1751" s="4"/>
    </row>
    <row r="1752" spans="4:8">
      <c r="D1752" s="4"/>
      <c r="E1752" s="4"/>
      <c r="F1752" s="4"/>
      <c r="G1752" s="4"/>
      <c r="H1752" s="4"/>
    </row>
    <row r="1753" spans="4:8">
      <c r="D1753" s="4"/>
      <c r="E1753" s="4"/>
      <c r="F1753" s="4"/>
      <c r="G1753" s="4"/>
      <c r="H1753" s="4"/>
    </row>
    <row r="1754" spans="4:8">
      <c r="D1754" s="4"/>
      <c r="E1754" s="4"/>
      <c r="F1754" s="4"/>
      <c r="G1754" s="4"/>
      <c r="H1754" s="4"/>
    </row>
    <row r="1755" spans="4:8">
      <c r="D1755" s="4"/>
      <c r="E1755" s="4"/>
      <c r="F1755" s="4"/>
      <c r="G1755" s="4"/>
      <c r="H1755" s="4"/>
    </row>
    <row r="1756" spans="4:8">
      <c r="D1756" s="4"/>
      <c r="E1756" s="4"/>
      <c r="F1756" s="4"/>
      <c r="G1756" s="4"/>
      <c r="H1756" s="4"/>
    </row>
    <row r="1757" spans="4:8">
      <c r="D1757" s="4"/>
      <c r="E1757" s="4"/>
      <c r="F1757" s="4"/>
      <c r="G1757" s="4"/>
      <c r="H1757" s="4"/>
    </row>
    <row r="1758" spans="4:8">
      <c r="D1758" s="4"/>
      <c r="E1758" s="4"/>
      <c r="F1758" s="4"/>
      <c r="G1758" s="4"/>
      <c r="H1758" s="4"/>
    </row>
    <row r="1759" spans="4:8">
      <c r="D1759" s="4"/>
      <c r="E1759" s="4"/>
      <c r="F1759" s="4"/>
      <c r="G1759" s="4"/>
      <c r="H1759" s="4"/>
    </row>
    <row r="1760" spans="4:8">
      <c r="D1760" s="4"/>
      <c r="E1760" s="4"/>
      <c r="F1760" s="4"/>
      <c r="G1760" s="4"/>
      <c r="H1760" s="4"/>
    </row>
    <row r="1761" spans="4:8">
      <c r="D1761" s="4"/>
      <c r="E1761" s="4"/>
      <c r="F1761" s="4"/>
      <c r="G1761" s="4"/>
      <c r="H1761" s="4"/>
    </row>
    <row r="1762" spans="4:8">
      <c r="D1762" s="4"/>
      <c r="E1762" s="4"/>
      <c r="F1762" s="4"/>
      <c r="G1762" s="4"/>
      <c r="H1762" s="4"/>
    </row>
    <row r="1763" spans="4:8">
      <c r="D1763" s="4"/>
      <c r="E1763" s="4"/>
      <c r="F1763" s="4"/>
      <c r="G1763" s="4"/>
      <c r="H1763" s="4"/>
    </row>
    <row r="1764" spans="4:8">
      <c r="D1764" s="4"/>
      <c r="E1764" s="4"/>
      <c r="F1764" s="4"/>
      <c r="G1764" s="4"/>
      <c r="H1764" s="4"/>
    </row>
    <row r="1765" spans="4:8">
      <c r="D1765" s="4"/>
      <c r="E1765" s="4"/>
      <c r="F1765" s="4"/>
      <c r="G1765" s="4"/>
      <c r="H1765" s="4"/>
    </row>
    <row r="1766" spans="4:8">
      <c r="D1766" s="4"/>
      <c r="E1766" s="4"/>
      <c r="F1766" s="4"/>
      <c r="G1766" s="4"/>
      <c r="H1766" s="4"/>
    </row>
    <row r="1767" spans="4:8">
      <c r="D1767" s="4"/>
      <c r="E1767" s="4"/>
      <c r="F1767" s="4"/>
      <c r="G1767" s="4"/>
      <c r="H1767" s="4"/>
    </row>
    <row r="1768" spans="4:8">
      <c r="D1768" s="4"/>
      <c r="E1768" s="4"/>
      <c r="F1768" s="4"/>
      <c r="G1768" s="4"/>
      <c r="H1768" s="4"/>
    </row>
    <row r="1769" spans="4:8">
      <c r="D1769" s="4"/>
      <c r="E1769" s="4"/>
      <c r="F1769" s="4"/>
      <c r="G1769" s="4"/>
      <c r="H1769" s="4"/>
    </row>
    <row r="1770" spans="4:8">
      <c r="D1770" s="4"/>
      <c r="E1770" s="4"/>
      <c r="F1770" s="4"/>
      <c r="G1770" s="4"/>
      <c r="H1770" s="4"/>
    </row>
    <row r="1771" spans="4:8">
      <c r="D1771" s="4"/>
      <c r="E1771" s="4"/>
      <c r="F1771" s="4"/>
      <c r="G1771" s="4"/>
      <c r="H1771" s="4"/>
    </row>
    <row r="1772" spans="4:8">
      <c r="D1772" s="4"/>
      <c r="E1772" s="4"/>
      <c r="F1772" s="4"/>
      <c r="G1772" s="4"/>
      <c r="H1772" s="4"/>
    </row>
    <row r="1773" spans="4:8">
      <c r="D1773" s="4"/>
      <c r="E1773" s="4"/>
      <c r="F1773" s="4"/>
      <c r="G1773" s="4"/>
      <c r="H1773" s="4"/>
    </row>
    <row r="1774" spans="4:8">
      <c r="D1774" s="4"/>
      <c r="E1774" s="4"/>
      <c r="F1774" s="4"/>
      <c r="G1774" s="4"/>
      <c r="H1774" s="4"/>
    </row>
    <row r="1775" spans="4:8">
      <c r="D1775" s="4"/>
      <c r="E1775" s="4"/>
      <c r="F1775" s="4"/>
      <c r="G1775" s="4"/>
      <c r="H1775" s="4"/>
    </row>
    <row r="1776" spans="4:8">
      <c r="D1776" s="4"/>
      <c r="E1776" s="4"/>
      <c r="F1776" s="4"/>
      <c r="G1776" s="4"/>
      <c r="H1776" s="4"/>
    </row>
    <row r="1777" spans="4:8">
      <c r="D1777" s="4"/>
      <c r="E1777" s="4"/>
      <c r="F1777" s="4"/>
      <c r="G1777" s="4"/>
      <c r="H1777" s="4"/>
    </row>
    <row r="1778" spans="4:8">
      <c r="D1778" s="4"/>
      <c r="E1778" s="4"/>
      <c r="F1778" s="4"/>
      <c r="G1778" s="4"/>
      <c r="H1778" s="4"/>
    </row>
    <row r="1779" spans="4:8">
      <c r="D1779" s="4"/>
      <c r="E1779" s="4"/>
      <c r="F1779" s="4"/>
      <c r="G1779" s="4"/>
      <c r="H1779" s="4"/>
    </row>
    <row r="1780" spans="4:8">
      <c r="D1780" s="4"/>
      <c r="E1780" s="4"/>
      <c r="F1780" s="4"/>
      <c r="G1780" s="4"/>
      <c r="H1780" s="4"/>
    </row>
    <row r="1781" spans="4:8">
      <c r="D1781" s="4"/>
      <c r="E1781" s="4"/>
      <c r="F1781" s="4"/>
      <c r="G1781" s="4"/>
      <c r="H1781" s="4"/>
    </row>
    <row r="1782" spans="4:8">
      <c r="D1782" s="4"/>
      <c r="E1782" s="4"/>
      <c r="F1782" s="4"/>
      <c r="G1782" s="4"/>
      <c r="H1782" s="4"/>
    </row>
    <row r="1783" spans="4:8">
      <c r="D1783" s="4"/>
      <c r="E1783" s="4"/>
      <c r="F1783" s="4"/>
      <c r="G1783" s="4"/>
      <c r="H1783" s="4"/>
    </row>
    <row r="1784" spans="4:8">
      <c r="D1784" s="4"/>
      <c r="E1784" s="4"/>
      <c r="F1784" s="4"/>
      <c r="G1784" s="4"/>
      <c r="H1784" s="4"/>
    </row>
    <row r="1785" spans="4:8">
      <c r="D1785" s="4"/>
      <c r="E1785" s="4"/>
      <c r="F1785" s="4"/>
      <c r="G1785" s="4"/>
      <c r="H1785" s="4"/>
    </row>
    <row r="1786" spans="4:8">
      <c r="D1786" s="4"/>
      <c r="E1786" s="4"/>
      <c r="F1786" s="4"/>
      <c r="G1786" s="4"/>
      <c r="H1786" s="4"/>
    </row>
    <row r="1787" spans="4:8">
      <c r="D1787" s="4"/>
      <c r="E1787" s="4"/>
      <c r="F1787" s="4"/>
      <c r="G1787" s="4"/>
      <c r="H1787" s="4"/>
    </row>
    <row r="1788" spans="4:8">
      <c r="D1788" s="4"/>
      <c r="E1788" s="4"/>
      <c r="F1788" s="4"/>
      <c r="G1788" s="4"/>
      <c r="H1788" s="4"/>
    </row>
    <row r="1789" spans="4:8">
      <c r="D1789" s="4"/>
      <c r="E1789" s="4"/>
      <c r="F1789" s="4"/>
      <c r="G1789" s="4"/>
      <c r="H1789" s="4"/>
    </row>
    <row r="1790" spans="4:8">
      <c r="D1790" s="4"/>
      <c r="E1790" s="4"/>
      <c r="F1790" s="4"/>
      <c r="G1790" s="4"/>
      <c r="H1790" s="4"/>
    </row>
    <row r="1791" spans="4:8">
      <c r="D1791" s="4"/>
      <c r="E1791" s="4"/>
      <c r="F1791" s="4"/>
      <c r="G1791" s="4"/>
      <c r="H1791" s="4"/>
    </row>
    <row r="1792" spans="4:8">
      <c r="D1792" s="4"/>
      <c r="E1792" s="4"/>
      <c r="F1792" s="4"/>
      <c r="G1792" s="4"/>
      <c r="H1792" s="4"/>
    </row>
    <row r="1793" spans="4:8">
      <c r="D1793" s="4"/>
      <c r="E1793" s="4"/>
      <c r="F1793" s="4"/>
      <c r="G1793" s="4"/>
      <c r="H1793" s="4"/>
    </row>
    <row r="1794" spans="4:8">
      <c r="D1794" s="4"/>
      <c r="E1794" s="4"/>
      <c r="F1794" s="4"/>
      <c r="G1794" s="4"/>
      <c r="H1794" s="4"/>
    </row>
    <row r="1795" spans="4:8">
      <c r="D1795" s="4"/>
      <c r="E1795" s="4"/>
      <c r="F1795" s="4"/>
      <c r="G1795" s="4"/>
      <c r="H1795" s="4"/>
    </row>
    <row r="1796" spans="4:8">
      <c r="D1796" s="4"/>
      <c r="E1796" s="4"/>
      <c r="F1796" s="4"/>
      <c r="G1796" s="4"/>
      <c r="H1796" s="4"/>
    </row>
    <row r="1797" spans="4:8">
      <c r="D1797" s="4"/>
      <c r="E1797" s="4"/>
      <c r="F1797" s="4"/>
      <c r="G1797" s="4"/>
      <c r="H1797" s="4"/>
    </row>
    <row r="1798" spans="4:8">
      <c r="D1798" s="4"/>
      <c r="E1798" s="4"/>
      <c r="F1798" s="4"/>
      <c r="G1798" s="4"/>
      <c r="H1798" s="4"/>
    </row>
    <row r="1799" spans="4:8">
      <c r="D1799" s="4"/>
      <c r="E1799" s="4"/>
      <c r="F1799" s="4"/>
      <c r="G1799" s="4"/>
      <c r="H1799" s="4"/>
    </row>
    <row r="1800" spans="4:8">
      <c r="D1800" s="4"/>
      <c r="E1800" s="4"/>
      <c r="F1800" s="4"/>
      <c r="G1800" s="4"/>
      <c r="H1800" s="4"/>
    </row>
    <row r="1801" spans="4:8">
      <c r="D1801" s="4"/>
      <c r="E1801" s="4"/>
      <c r="F1801" s="4"/>
      <c r="G1801" s="4"/>
      <c r="H1801" s="4"/>
    </row>
    <row r="1802" spans="4:8">
      <c r="D1802" s="4"/>
      <c r="E1802" s="4"/>
      <c r="F1802" s="4"/>
      <c r="G1802" s="4"/>
      <c r="H1802" s="4"/>
    </row>
    <row r="1803" spans="4:8">
      <c r="D1803" s="4"/>
      <c r="E1803" s="4"/>
      <c r="F1803" s="4"/>
      <c r="G1803" s="4"/>
      <c r="H1803" s="4"/>
    </row>
    <row r="1804" spans="4:8">
      <c r="D1804" s="4"/>
      <c r="E1804" s="4"/>
      <c r="F1804" s="4"/>
      <c r="G1804" s="4"/>
      <c r="H1804" s="4"/>
    </row>
    <row r="1805" spans="4:8">
      <c r="D1805" s="4"/>
      <c r="E1805" s="4"/>
      <c r="F1805" s="4"/>
      <c r="G1805" s="4"/>
      <c r="H1805" s="4"/>
    </row>
    <row r="1806" spans="4:8">
      <c r="D1806" s="4"/>
      <c r="E1806" s="4"/>
      <c r="F1806" s="4"/>
      <c r="G1806" s="4"/>
      <c r="H1806" s="4"/>
    </row>
    <row r="1807" spans="4:8">
      <c r="D1807" s="4"/>
      <c r="E1807" s="4"/>
      <c r="F1807" s="4"/>
      <c r="G1807" s="4"/>
      <c r="H1807" s="4"/>
    </row>
    <row r="1808" spans="4:8">
      <c r="D1808" s="4"/>
      <c r="E1808" s="4"/>
      <c r="F1808" s="4"/>
      <c r="G1808" s="4"/>
      <c r="H1808" s="4"/>
    </row>
    <row r="1809" spans="4:8">
      <c r="D1809" s="4"/>
      <c r="E1809" s="4"/>
      <c r="F1809" s="4"/>
      <c r="G1809" s="4"/>
      <c r="H1809" s="4"/>
    </row>
    <row r="1810" spans="4:8">
      <c r="D1810" s="4"/>
      <c r="E1810" s="4"/>
      <c r="F1810" s="4"/>
      <c r="G1810" s="4"/>
      <c r="H1810" s="4"/>
    </row>
    <row r="1811" spans="4:8">
      <c r="D1811" s="4"/>
      <c r="E1811" s="4"/>
      <c r="F1811" s="4"/>
      <c r="G1811" s="4"/>
      <c r="H1811" s="4"/>
    </row>
    <row r="1812" spans="4:8">
      <c r="D1812" s="4"/>
      <c r="E1812" s="4"/>
      <c r="F1812" s="4"/>
      <c r="G1812" s="4"/>
      <c r="H1812" s="4"/>
    </row>
    <row r="1813" spans="4:8">
      <c r="D1813" s="4"/>
      <c r="E1813" s="4"/>
      <c r="F1813" s="4"/>
      <c r="G1813" s="4"/>
      <c r="H1813" s="4"/>
    </row>
    <row r="1814" spans="4:8">
      <c r="D1814" s="4"/>
      <c r="E1814" s="4"/>
      <c r="F1814" s="4"/>
      <c r="G1814" s="4"/>
      <c r="H1814" s="4"/>
    </row>
    <row r="1815" spans="4:8">
      <c r="D1815" s="4"/>
      <c r="E1815" s="4"/>
      <c r="F1815" s="4"/>
      <c r="G1815" s="4"/>
      <c r="H1815" s="4"/>
    </row>
    <row r="1816" spans="4:8">
      <c r="D1816" s="4"/>
      <c r="E1816" s="4"/>
      <c r="F1816" s="4"/>
      <c r="G1816" s="4"/>
      <c r="H1816" s="4"/>
    </row>
    <row r="1817" spans="4:8">
      <c r="D1817" s="4"/>
      <c r="E1817" s="4"/>
      <c r="F1817" s="4"/>
      <c r="G1817" s="4"/>
      <c r="H1817" s="4"/>
    </row>
    <row r="1818" spans="4:8">
      <c r="D1818" s="4"/>
      <c r="E1818" s="4"/>
      <c r="F1818" s="4"/>
      <c r="G1818" s="4"/>
      <c r="H1818" s="4"/>
    </row>
    <row r="1819" spans="4:8">
      <c r="D1819" s="4"/>
      <c r="E1819" s="4"/>
      <c r="F1819" s="4"/>
      <c r="G1819" s="4"/>
      <c r="H1819" s="4"/>
    </row>
    <row r="1820" spans="4:8">
      <c r="D1820" s="4"/>
      <c r="E1820" s="4"/>
      <c r="F1820" s="4"/>
      <c r="G1820" s="4"/>
      <c r="H1820" s="4"/>
    </row>
    <row r="1821" spans="4:8">
      <c r="D1821" s="4"/>
      <c r="E1821" s="4"/>
      <c r="F1821" s="4"/>
      <c r="G1821" s="4"/>
      <c r="H1821" s="4"/>
    </row>
    <row r="1822" spans="4:8">
      <c r="D1822" s="4"/>
      <c r="E1822" s="4"/>
      <c r="F1822" s="4"/>
      <c r="G1822" s="4"/>
      <c r="H1822" s="4"/>
    </row>
    <row r="1823" spans="4:8">
      <c r="D1823" s="4"/>
      <c r="E1823" s="4"/>
      <c r="F1823" s="4"/>
      <c r="G1823" s="4"/>
      <c r="H1823" s="4"/>
    </row>
    <row r="1824" spans="4:8">
      <c r="D1824" s="4"/>
      <c r="E1824" s="4"/>
      <c r="F1824" s="4"/>
      <c r="G1824" s="4"/>
      <c r="H1824" s="4"/>
    </row>
    <row r="1825" spans="4:8">
      <c r="D1825" s="4"/>
      <c r="E1825" s="4"/>
      <c r="F1825" s="4"/>
      <c r="G1825" s="4"/>
      <c r="H1825" s="4"/>
    </row>
    <row r="1826" spans="4:8">
      <c r="D1826" s="4"/>
      <c r="E1826" s="4"/>
      <c r="F1826" s="4"/>
      <c r="G1826" s="4"/>
      <c r="H1826" s="4"/>
    </row>
    <row r="1827" spans="4:8">
      <c r="D1827" s="4"/>
      <c r="E1827" s="4"/>
      <c r="F1827" s="4"/>
      <c r="G1827" s="4"/>
      <c r="H1827" s="4"/>
    </row>
    <row r="1828" spans="4:8">
      <c r="D1828" s="4"/>
      <c r="E1828" s="4"/>
      <c r="F1828" s="4"/>
      <c r="G1828" s="4"/>
      <c r="H1828" s="4"/>
    </row>
    <row r="1829" spans="4:8">
      <c r="D1829" s="4"/>
      <c r="E1829" s="4"/>
      <c r="F1829" s="4"/>
      <c r="G1829" s="4"/>
      <c r="H1829" s="4"/>
    </row>
    <row r="1830" spans="4:8">
      <c r="D1830" s="4"/>
      <c r="E1830" s="4"/>
      <c r="F1830" s="4"/>
      <c r="G1830" s="4"/>
      <c r="H1830" s="4"/>
    </row>
    <row r="1831" spans="4:8">
      <c r="D1831" s="4"/>
      <c r="E1831" s="4"/>
      <c r="F1831" s="4"/>
      <c r="G1831" s="4"/>
      <c r="H1831" s="4"/>
    </row>
    <row r="1832" spans="4:8">
      <c r="D1832" s="4"/>
      <c r="E1832" s="4"/>
      <c r="F1832" s="4"/>
      <c r="G1832" s="4"/>
      <c r="H1832" s="4"/>
    </row>
    <row r="1833" spans="4:8">
      <c r="D1833" s="4"/>
      <c r="E1833" s="4"/>
      <c r="F1833" s="4"/>
      <c r="G1833" s="4"/>
      <c r="H1833" s="4"/>
    </row>
    <row r="1834" spans="4:8">
      <c r="D1834" s="4"/>
      <c r="E1834" s="4"/>
      <c r="F1834" s="4"/>
      <c r="G1834" s="4"/>
      <c r="H1834" s="4"/>
    </row>
    <row r="1835" spans="4:8">
      <c r="D1835" s="4"/>
      <c r="E1835" s="4"/>
      <c r="F1835" s="4"/>
      <c r="G1835" s="4"/>
      <c r="H1835" s="4"/>
    </row>
    <row r="1836" spans="4:8">
      <c r="D1836" s="4"/>
      <c r="E1836" s="4"/>
      <c r="F1836" s="4"/>
      <c r="G1836" s="4"/>
      <c r="H1836" s="4"/>
    </row>
    <row r="1837" spans="4:8">
      <c r="D1837" s="4"/>
      <c r="E1837" s="4"/>
      <c r="F1837" s="4"/>
      <c r="G1837" s="4"/>
      <c r="H1837" s="4"/>
    </row>
    <row r="1838" spans="4:8">
      <c r="D1838" s="4"/>
      <c r="E1838" s="4"/>
      <c r="F1838" s="4"/>
      <c r="G1838" s="4"/>
      <c r="H1838" s="4"/>
    </row>
    <row r="1839" spans="4:8">
      <c r="D1839" s="4"/>
      <c r="E1839" s="4"/>
      <c r="F1839" s="4"/>
      <c r="G1839" s="4"/>
      <c r="H1839" s="4"/>
    </row>
    <row r="1840" spans="4:8">
      <c r="D1840" s="4"/>
      <c r="E1840" s="4"/>
      <c r="F1840" s="4"/>
      <c r="G1840" s="4"/>
      <c r="H1840" s="4"/>
    </row>
    <row r="1841" spans="4:8">
      <c r="D1841" s="4"/>
      <c r="E1841" s="4"/>
      <c r="F1841" s="4"/>
      <c r="G1841" s="4"/>
      <c r="H1841" s="4"/>
    </row>
    <row r="1842" spans="4:8">
      <c r="D1842" s="4"/>
      <c r="E1842" s="4"/>
      <c r="F1842" s="4"/>
      <c r="G1842" s="4"/>
      <c r="H1842" s="4"/>
    </row>
    <row r="1843" spans="4:8">
      <c r="D1843" s="4"/>
      <c r="E1843" s="4"/>
      <c r="F1843" s="4"/>
      <c r="G1843" s="4"/>
      <c r="H1843" s="4"/>
    </row>
    <row r="1844" spans="4:8">
      <c r="D1844" s="4"/>
      <c r="E1844" s="4"/>
      <c r="F1844" s="4"/>
      <c r="G1844" s="4"/>
      <c r="H1844" s="4"/>
    </row>
    <row r="1845" spans="4:8">
      <c r="D1845" s="4"/>
      <c r="E1845" s="4"/>
      <c r="F1845" s="4"/>
      <c r="G1845" s="4"/>
      <c r="H1845" s="4"/>
    </row>
    <row r="1846" spans="4:8">
      <c r="D1846" s="4"/>
      <c r="E1846" s="4"/>
      <c r="F1846" s="4"/>
      <c r="G1846" s="4"/>
      <c r="H1846" s="4"/>
    </row>
    <row r="1847" spans="4:8">
      <c r="D1847" s="4"/>
      <c r="E1847" s="4"/>
      <c r="F1847" s="4"/>
      <c r="G1847" s="4"/>
      <c r="H1847" s="4"/>
    </row>
    <row r="1848" spans="4:8">
      <c r="D1848" s="4"/>
      <c r="E1848" s="4"/>
      <c r="F1848" s="4"/>
      <c r="G1848" s="4"/>
      <c r="H1848" s="4"/>
    </row>
    <row r="1849" spans="4:8">
      <c r="D1849" s="4"/>
      <c r="E1849" s="4"/>
      <c r="F1849" s="4"/>
      <c r="G1849" s="4"/>
      <c r="H1849" s="4"/>
    </row>
    <row r="1850" spans="4:8">
      <c r="D1850" s="4"/>
      <c r="E1850" s="4"/>
      <c r="F1850" s="4"/>
      <c r="G1850" s="4"/>
      <c r="H1850" s="4"/>
    </row>
    <row r="1851" spans="4:8">
      <c r="D1851" s="4"/>
      <c r="E1851" s="4"/>
      <c r="F1851" s="4"/>
      <c r="G1851" s="4"/>
      <c r="H1851" s="4"/>
    </row>
    <row r="1852" spans="4:8">
      <c r="D1852" s="4"/>
      <c r="E1852" s="4"/>
      <c r="F1852" s="4"/>
      <c r="G1852" s="4"/>
      <c r="H1852" s="4"/>
    </row>
    <row r="1853" spans="4:8">
      <c r="D1853" s="4"/>
      <c r="E1853" s="4"/>
      <c r="F1853" s="4"/>
      <c r="G1853" s="4"/>
      <c r="H1853" s="4"/>
    </row>
    <row r="1854" spans="4:8">
      <c r="D1854" s="4"/>
      <c r="E1854" s="4"/>
      <c r="F1854" s="4"/>
      <c r="G1854" s="4"/>
      <c r="H1854" s="4"/>
    </row>
    <row r="1855" spans="4:8">
      <c r="D1855" s="4"/>
      <c r="E1855" s="4"/>
      <c r="F1855" s="4"/>
      <c r="G1855" s="4"/>
      <c r="H1855" s="4"/>
    </row>
    <row r="1856" spans="4:8">
      <c r="D1856" s="4"/>
      <c r="E1856" s="4"/>
      <c r="F1856" s="4"/>
      <c r="G1856" s="4"/>
      <c r="H1856" s="4"/>
    </row>
    <row r="1857" spans="4:8">
      <c r="D1857" s="4"/>
      <c r="E1857" s="4"/>
      <c r="F1857" s="4"/>
      <c r="G1857" s="4"/>
      <c r="H1857" s="4"/>
    </row>
    <row r="1858" spans="4:8">
      <c r="D1858" s="4"/>
      <c r="E1858" s="4"/>
      <c r="F1858" s="4"/>
      <c r="G1858" s="4"/>
      <c r="H1858" s="4"/>
    </row>
    <row r="1859" spans="4:8">
      <c r="D1859" s="4"/>
      <c r="E1859" s="4"/>
      <c r="F1859" s="4"/>
      <c r="G1859" s="4"/>
      <c r="H1859" s="4"/>
    </row>
    <row r="1860" spans="4:8">
      <c r="D1860" s="4"/>
      <c r="E1860" s="4"/>
      <c r="F1860" s="4"/>
      <c r="G1860" s="4"/>
      <c r="H1860" s="4"/>
    </row>
    <row r="1861" spans="4:8">
      <c r="D1861" s="4"/>
      <c r="E1861" s="4"/>
      <c r="F1861" s="4"/>
      <c r="G1861" s="4"/>
      <c r="H1861" s="4"/>
    </row>
    <row r="1862" spans="4:8">
      <c r="D1862" s="4"/>
      <c r="E1862" s="4"/>
      <c r="F1862" s="4"/>
      <c r="G1862" s="4"/>
      <c r="H1862" s="4"/>
    </row>
    <row r="1863" spans="4:8">
      <c r="D1863" s="4"/>
      <c r="E1863" s="4"/>
      <c r="F1863" s="4"/>
      <c r="G1863" s="4"/>
      <c r="H1863" s="4"/>
    </row>
    <row r="1864" spans="4:8">
      <c r="D1864" s="4"/>
      <c r="E1864" s="4"/>
      <c r="F1864" s="4"/>
      <c r="G1864" s="4"/>
      <c r="H1864" s="4"/>
    </row>
    <row r="1865" spans="4:8">
      <c r="D1865" s="4"/>
      <c r="E1865" s="4"/>
      <c r="F1865" s="4"/>
      <c r="G1865" s="4"/>
      <c r="H1865" s="4"/>
    </row>
    <row r="1866" spans="4:8">
      <c r="D1866" s="4"/>
      <c r="E1866" s="4"/>
      <c r="F1866" s="4"/>
      <c r="G1866" s="4"/>
      <c r="H1866" s="4"/>
    </row>
    <row r="1867" spans="4:8">
      <c r="D1867" s="4"/>
      <c r="E1867" s="4"/>
      <c r="F1867" s="4"/>
      <c r="G1867" s="4"/>
      <c r="H1867" s="4"/>
    </row>
    <row r="1868" spans="4:8">
      <c r="D1868" s="4"/>
      <c r="E1868" s="4"/>
      <c r="F1868" s="4"/>
      <c r="G1868" s="4"/>
      <c r="H1868" s="4"/>
    </row>
    <row r="1869" spans="4:8">
      <c r="D1869" s="4"/>
      <c r="E1869" s="4"/>
      <c r="F1869" s="4"/>
      <c r="G1869" s="4"/>
      <c r="H1869" s="4"/>
    </row>
    <row r="1870" spans="4:8">
      <c r="D1870" s="4"/>
      <c r="E1870" s="4"/>
      <c r="F1870" s="4"/>
      <c r="G1870" s="4"/>
      <c r="H1870" s="4"/>
    </row>
    <row r="1871" spans="4:8">
      <c r="D1871" s="4"/>
      <c r="E1871" s="4"/>
      <c r="F1871" s="4"/>
      <c r="G1871" s="4"/>
      <c r="H1871" s="4"/>
    </row>
    <row r="1872" spans="4:8">
      <c r="D1872" s="4"/>
      <c r="E1872" s="4"/>
      <c r="F1872" s="4"/>
      <c r="G1872" s="4"/>
      <c r="H1872" s="4"/>
    </row>
    <row r="1873" spans="4:8">
      <c r="D1873" s="4"/>
      <c r="E1873" s="4"/>
      <c r="F1873" s="4"/>
      <c r="G1873" s="4"/>
      <c r="H1873" s="4"/>
    </row>
    <row r="1874" spans="4:8">
      <c r="D1874" s="4"/>
      <c r="E1874" s="4"/>
      <c r="F1874" s="4"/>
      <c r="G1874" s="4"/>
      <c r="H1874" s="4"/>
    </row>
    <row r="1875" spans="4:8">
      <c r="D1875" s="4"/>
      <c r="E1875" s="4"/>
      <c r="F1875" s="4"/>
      <c r="G1875" s="4"/>
      <c r="H1875" s="4"/>
    </row>
    <row r="1876" spans="4:8">
      <c r="D1876" s="4"/>
      <c r="E1876" s="4"/>
      <c r="F1876" s="4"/>
      <c r="G1876" s="4"/>
      <c r="H1876" s="4"/>
    </row>
    <row r="1877" spans="4:8">
      <c r="D1877" s="4"/>
      <c r="E1877" s="4"/>
      <c r="F1877" s="4"/>
      <c r="G1877" s="4"/>
      <c r="H1877" s="4"/>
    </row>
    <row r="1878" spans="4:8">
      <c r="D1878" s="4"/>
      <c r="E1878" s="4"/>
      <c r="F1878" s="4"/>
      <c r="G1878" s="4"/>
      <c r="H1878" s="4"/>
    </row>
    <row r="1879" spans="4:8">
      <c r="D1879" s="4"/>
      <c r="E1879" s="4"/>
      <c r="F1879" s="4"/>
      <c r="G1879" s="4"/>
      <c r="H1879" s="4"/>
    </row>
    <row r="1880" spans="4:8">
      <c r="D1880" s="4"/>
      <c r="E1880" s="4"/>
      <c r="F1880" s="4"/>
      <c r="G1880" s="4"/>
      <c r="H1880" s="4"/>
    </row>
    <row r="1881" spans="4:8">
      <c r="D1881" s="4"/>
      <c r="E1881" s="4"/>
      <c r="F1881" s="4"/>
      <c r="G1881" s="4"/>
      <c r="H1881" s="4"/>
    </row>
    <row r="1882" spans="4:8">
      <c r="D1882" s="4"/>
      <c r="E1882" s="4"/>
      <c r="F1882" s="4"/>
      <c r="G1882" s="4"/>
      <c r="H1882" s="4"/>
    </row>
    <row r="1883" spans="4:8">
      <c r="D1883" s="4"/>
      <c r="E1883" s="4"/>
      <c r="F1883" s="4"/>
      <c r="G1883" s="4"/>
      <c r="H1883" s="4"/>
    </row>
    <row r="1884" spans="4:8">
      <c r="D1884" s="4"/>
      <c r="E1884" s="4"/>
      <c r="F1884" s="4"/>
      <c r="G1884" s="4"/>
      <c r="H1884" s="4"/>
    </row>
    <row r="1885" spans="4:8">
      <c r="D1885" s="4"/>
      <c r="E1885" s="4"/>
      <c r="F1885" s="4"/>
      <c r="G1885" s="4"/>
      <c r="H1885" s="4"/>
    </row>
    <row r="1886" spans="4:8">
      <c r="D1886" s="4"/>
      <c r="E1886" s="4"/>
      <c r="F1886" s="4"/>
      <c r="G1886" s="4"/>
      <c r="H1886" s="4"/>
    </row>
    <row r="1887" spans="4:8">
      <c r="D1887" s="4"/>
      <c r="E1887" s="4"/>
      <c r="F1887" s="4"/>
      <c r="G1887" s="4"/>
      <c r="H1887" s="4"/>
    </row>
    <row r="1888" spans="4:8">
      <c r="D1888" s="4"/>
      <c r="E1888" s="4"/>
      <c r="F1888" s="4"/>
      <c r="G1888" s="4"/>
      <c r="H1888" s="4"/>
    </row>
    <row r="1889" spans="4:8">
      <c r="D1889" s="4"/>
      <c r="E1889" s="4"/>
      <c r="F1889" s="4"/>
      <c r="G1889" s="4"/>
      <c r="H1889" s="4"/>
    </row>
    <row r="1890" spans="4:8">
      <c r="D1890" s="4"/>
      <c r="E1890" s="4"/>
      <c r="F1890" s="4"/>
      <c r="G1890" s="4"/>
      <c r="H1890" s="4"/>
    </row>
    <row r="1891" spans="4:8">
      <c r="D1891" s="4"/>
      <c r="E1891" s="4"/>
      <c r="F1891" s="4"/>
      <c r="G1891" s="4"/>
      <c r="H1891" s="4"/>
    </row>
    <row r="1892" spans="4:8">
      <c r="D1892" s="4"/>
      <c r="E1892" s="4"/>
      <c r="F1892" s="4"/>
      <c r="G1892" s="4"/>
      <c r="H1892" s="4"/>
    </row>
    <row r="1893" spans="4:8">
      <c r="D1893" s="4"/>
      <c r="E1893" s="4"/>
      <c r="F1893" s="4"/>
      <c r="G1893" s="4"/>
      <c r="H1893" s="4"/>
    </row>
    <row r="1894" spans="4:8">
      <c r="D1894" s="4"/>
      <c r="E1894" s="4"/>
      <c r="F1894" s="4"/>
      <c r="G1894" s="4"/>
      <c r="H1894" s="4"/>
    </row>
    <row r="1895" spans="4:8">
      <c r="D1895" s="4"/>
      <c r="E1895" s="4"/>
      <c r="F1895" s="4"/>
      <c r="G1895" s="4"/>
      <c r="H1895" s="4"/>
    </row>
    <row r="1896" spans="4:8">
      <c r="D1896" s="4"/>
      <c r="E1896" s="4"/>
      <c r="F1896" s="4"/>
      <c r="G1896" s="4"/>
      <c r="H1896" s="4"/>
    </row>
    <row r="1897" spans="4:8">
      <c r="D1897" s="4"/>
      <c r="E1897" s="4"/>
      <c r="F1897" s="4"/>
      <c r="G1897" s="4"/>
      <c r="H1897" s="4"/>
    </row>
    <row r="1898" spans="4:8">
      <c r="D1898" s="4"/>
      <c r="E1898" s="4"/>
      <c r="F1898" s="4"/>
      <c r="G1898" s="4"/>
      <c r="H1898" s="4"/>
    </row>
    <row r="1899" spans="4:8">
      <c r="D1899" s="4"/>
      <c r="E1899" s="4"/>
      <c r="F1899" s="4"/>
      <c r="G1899" s="4"/>
      <c r="H1899" s="4"/>
    </row>
    <row r="1900" spans="4:8">
      <c r="D1900" s="4"/>
      <c r="E1900" s="4"/>
      <c r="F1900" s="4"/>
      <c r="G1900" s="4"/>
      <c r="H1900" s="4"/>
    </row>
    <row r="1901" spans="4:8">
      <c r="D1901" s="4"/>
      <c r="E1901" s="4"/>
      <c r="F1901" s="4"/>
      <c r="G1901" s="4"/>
      <c r="H1901" s="4"/>
    </row>
    <row r="1902" spans="4:8">
      <c r="D1902" s="4"/>
      <c r="E1902" s="4"/>
      <c r="F1902" s="4"/>
      <c r="G1902" s="4"/>
      <c r="H1902" s="4"/>
    </row>
    <row r="1903" spans="4:8">
      <c r="D1903" s="4"/>
      <c r="E1903" s="4"/>
      <c r="F1903" s="4"/>
      <c r="G1903" s="4"/>
      <c r="H1903" s="4"/>
    </row>
    <row r="1904" spans="4:8">
      <c r="D1904" s="4"/>
      <c r="E1904" s="4"/>
      <c r="F1904" s="4"/>
      <c r="G1904" s="4"/>
      <c r="H1904" s="4"/>
    </row>
    <row r="1905" spans="4:8">
      <c r="D1905" s="4"/>
      <c r="E1905" s="4"/>
      <c r="F1905" s="4"/>
      <c r="G1905" s="4"/>
      <c r="H1905" s="4"/>
    </row>
    <row r="1906" spans="4:8">
      <c r="D1906" s="4"/>
      <c r="E1906" s="4"/>
      <c r="F1906" s="4"/>
      <c r="G1906" s="4"/>
      <c r="H1906" s="4"/>
    </row>
    <row r="1907" spans="4:8">
      <c r="D1907" s="4"/>
      <c r="E1907" s="4"/>
      <c r="F1907" s="4"/>
      <c r="G1907" s="4"/>
      <c r="H1907" s="4"/>
    </row>
    <row r="1908" spans="4:8">
      <c r="D1908" s="4"/>
      <c r="E1908" s="4"/>
      <c r="F1908" s="4"/>
      <c r="G1908" s="4"/>
      <c r="H1908" s="4"/>
    </row>
    <row r="1909" spans="4:8">
      <c r="D1909" s="4"/>
      <c r="E1909" s="4"/>
      <c r="F1909" s="4"/>
      <c r="G1909" s="4"/>
      <c r="H1909" s="4"/>
    </row>
    <row r="1910" spans="4:8">
      <c r="D1910" s="4"/>
      <c r="E1910" s="4"/>
      <c r="F1910" s="4"/>
      <c r="G1910" s="4"/>
      <c r="H1910" s="4"/>
    </row>
    <row r="1911" spans="4:8">
      <c r="D1911" s="4"/>
      <c r="E1911" s="4"/>
      <c r="F1911" s="4"/>
      <c r="G1911" s="4"/>
      <c r="H1911" s="4"/>
    </row>
    <row r="1912" spans="4:8">
      <c r="D1912" s="4"/>
      <c r="E1912" s="4"/>
      <c r="F1912" s="4"/>
      <c r="G1912" s="4"/>
      <c r="H1912" s="4"/>
    </row>
    <row r="1913" spans="4:8">
      <c r="D1913" s="4"/>
      <c r="E1913" s="4"/>
      <c r="F1913" s="4"/>
      <c r="G1913" s="4"/>
      <c r="H1913" s="4"/>
    </row>
    <row r="1914" spans="4:8">
      <c r="D1914" s="4"/>
      <c r="E1914" s="4"/>
      <c r="F1914" s="4"/>
      <c r="G1914" s="4"/>
      <c r="H1914" s="4"/>
    </row>
    <row r="1915" spans="4:8">
      <c r="D1915" s="4"/>
      <c r="E1915" s="4"/>
      <c r="F1915" s="4"/>
      <c r="G1915" s="4"/>
      <c r="H1915" s="4"/>
    </row>
    <row r="1916" spans="4:8">
      <c r="D1916" s="4"/>
      <c r="E1916" s="4"/>
      <c r="F1916" s="4"/>
      <c r="G1916" s="4"/>
      <c r="H1916" s="4"/>
    </row>
    <row r="1917" spans="4:8">
      <c r="D1917" s="4"/>
      <c r="E1917" s="4"/>
      <c r="F1917" s="4"/>
      <c r="G1917" s="4"/>
      <c r="H1917" s="4"/>
    </row>
    <row r="1918" spans="4:8">
      <c r="D1918" s="4"/>
      <c r="E1918" s="4"/>
      <c r="F1918" s="4"/>
      <c r="G1918" s="4"/>
      <c r="H1918" s="4"/>
    </row>
    <row r="1919" spans="4:8">
      <c r="D1919" s="4"/>
      <c r="E1919" s="4"/>
      <c r="F1919" s="4"/>
      <c r="G1919" s="4"/>
      <c r="H1919" s="4"/>
    </row>
    <row r="1920" spans="4:8">
      <c r="D1920" s="4"/>
      <c r="E1920" s="4"/>
      <c r="F1920" s="4"/>
      <c r="G1920" s="4"/>
      <c r="H1920" s="4"/>
    </row>
    <row r="1921" spans="4:8">
      <c r="D1921" s="4"/>
      <c r="E1921" s="4"/>
      <c r="F1921" s="4"/>
      <c r="G1921" s="4"/>
      <c r="H1921" s="4"/>
    </row>
    <row r="1922" spans="4:8">
      <c r="D1922" s="4"/>
      <c r="E1922" s="4"/>
      <c r="F1922" s="4"/>
      <c r="G1922" s="4"/>
      <c r="H1922" s="4"/>
    </row>
    <row r="1923" spans="4:8">
      <c r="D1923" s="4"/>
      <c r="E1923" s="4"/>
      <c r="F1923" s="4"/>
      <c r="G1923" s="4"/>
      <c r="H1923" s="4"/>
    </row>
    <row r="1924" spans="4:8">
      <c r="D1924" s="4"/>
      <c r="E1924" s="4"/>
      <c r="F1924" s="4"/>
      <c r="G1924" s="4"/>
      <c r="H1924" s="4"/>
    </row>
    <row r="1925" spans="4:8">
      <c r="D1925" s="4"/>
      <c r="E1925" s="4"/>
      <c r="F1925" s="4"/>
      <c r="G1925" s="4"/>
      <c r="H1925" s="4"/>
    </row>
    <row r="1926" spans="4:8">
      <c r="D1926" s="4"/>
      <c r="E1926" s="4"/>
      <c r="F1926" s="4"/>
      <c r="G1926" s="4"/>
      <c r="H1926" s="4"/>
    </row>
    <row r="1927" spans="4:8">
      <c r="D1927" s="4"/>
      <c r="E1927" s="4"/>
      <c r="F1927" s="4"/>
      <c r="G1927" s="4"/>
      <c r="H1927" s="4"/>
    </row>
    <row r="1928" spans="4:8">
      <c r="D1928" s="4"/>
      <c r="E1928" s="4"/>
      <c r="F1928" s="4"/>
      <c r="G1928" s="4"/>
      <c r="H1928" s="4"/>
    </row>
    <row r="1929" spans="4:8">
      <c r="D1929" s="4"/>
      <c r="E1929" s="4"/>
      <c r="F1929" s="4"/>
      <c r="G1929" s="4"/>
      <c r="H1929" s="4"/>
    </row>
    <row r="1930" spans="4:8">
      <c r="D1930" s="4"/>
      <c r="E1930" s="4"/>
      <c r="F1930" s="4"/>
      <c r="G1930" s="4"/>
      <c r="H1930" s="4"/>
    </row>
    <row r="1931" spans="4:8">
      <c r="D1931" s="4"/>
      <c r="E1931" s="4"/>
      <c r="F1931" s="4"/>
      <c r="G1931" s="4"/>
      <c r="H1931" s="4"/>
    </row>
    <row r="1932" spans="4:8">
      <c r="D1932" s="4"/>
      <c r="E1932" s="4"/>
      <c r="F1932" s="4"/>
      <c r="G1932" s="4"/>
      <c r="H1932" s="4"/>
    </row>
    <row r="1933" spans="4:8">
      <c r="D1933" s="4"/>
      <c r="E1933" s="4"/>
      <c r="F1933" s="4"/>
      <c r="G1933" s="4"/>
      <c r="H1933" s="4"/>
    </row>
    <row r="1934" spans="4:8">
      <c r="D1934" s="4"/>
      <c r="E1934" s="4"/>
      <c r="F1934" s="4"/>
      <c r="G1934" s="4"/>
      <c r="H1934" s="4"/>
    </row>
    <row r="1935" spans="4:8">
      <c r="D1935" s="4"/>
      <c r="E1935" s="4"/>
      <c r="F1935" s="4"/>
      <c r="G1935" s="4"/>
      <c r="H1935" s="4"/>
    </row>
    <row r="1936" spans="4:8">
      <c r="D1936" s="4"/>
      <c r="E1936" s="4"/>
      <c r="F1936" s="4"/>
      <c r="G1936" s="4"/>
      <c r="H1936" s="4"/>
    </row>
    <row r="1937" spans="4:8">
      <c r="D1937" s="4"/>
      <c r="E1937" s="4"/>
      <c r="F1937" s="4"/>
      <c r="G1937" s="4"/>
      <c r="H1937" s="4"/>
    </row>
    <row r="1938" spans="4:8">
      <c r="D1938" s="4"/>
      <c r="E1938" s="4"/>
      <c r="F1938" s="4"/>
      <c r="G1938" s="4"/>
      <c r="H1938" s="4"/>
    </row>
    <row r="1939" spans="4:8">
      <c r="D1939" s="4"/>
      <c r="E1939" s="4"/>
      <c r="F1939" s="4"/>
      <c r="G1939" s="4"/>
      <c r="H1939" s="4"/>
    </row>
    <row r="1940" spans="4:8">
      <c r="D1940" s="4"/>
      <c r="E1940" s="4"/>
      <c r="F1940" s="4"/>
      <c r="G1940" s="4"/>
      <c r="H1940" s="4"/>
    </row>
    <row r="1941" spans="4:8">
      <c r="D1941" s="4"/>
      <c r="E1941" s="4"/>
      <c r="F1941" s="4"/>
      <c r="G1941" s="4"/>
      <c r="H1941" s="4"/>
    </row>
    <row r="1942" spans="4:8">
      <c r="D1942" s="4"/>
      <c r="E1942" s="4"/>
      <c r="F1942" s="4"/>
      <c r="G1942" s="4"/>
      <c r="H1942" s="4"/>
    </row>
    <row r="1943" spans="4:8">
      <c r="D1943" s="4"/>
      <c r="E1943" s="4"/>
      <c r="F1943" s="4"/>
      <c r="G1943" s="4"/>
      <c r="H1943" s="4"/>
    </row>
    <row r="1944" spans="4:8">
      <c r="D1944" s="4"/>
      <c r="E1944" s="4"/>
      <c r="F1944" s="4"/>
      <c r="G1944" s="4"/>
      <c r="H1944" s="4"/>
    </row>
    <row r="1945" spans="4:8">
      <c r="D1945" s="4"/>
      <c r="E1945" s="4"/>
      <c r="F1945" s="4"/>
      <c r="G1945" s="4"/>
      <c r="H1945" s="4"/>
    </row>
    <row r="1946" spans="4:8">
      <c r="D1946" s="4"/>
      <c r="E1946" s="4"/>
      <c r="F1946" s="4"/>
      <c r="G1946" s="4"/>
      <c r="H1946" s="4"/>
    </row>
    <row r="1947" spans="4:8">
      <c r="D1947" s="4"/>
      <c r="E1947" s="4"/>
      <c r="F1947" s="4"/>
      <c r="G1947" s="4"/>
      <c r="H1947" s="4"/>
    </row>
    <row r="1948" spans="4:8">
      <c r="D1948" s="4"/>
      <c r="E1948" s="4"/>
      <c r="F1948" s="4"/>
      <c r="G1948" s="4"/>
      <c r="H1948" s="4"/>
    </row>
    <row r="1949" spans="4:8">
      <c r="D1949" s="4"/>
      <c r="E1949" s="4"/>
      <c r="F1949" s="4"/>
      <c r="G1949" s="4"/>
      <c r="H1949" s="4"/>
    </row>
    <row r="1950" spans="4:8">
      <c r="D1950" s="4"/>
      <c r="E1950" s="4"/>
      <c r="F1950" s="4"/>
      <c r="G1950" s="4"/>
      <c r="H1950" s="4"/>
    </row>
    <row r="1951" spans="4:8">
      <c r="D1951" s="4"/>
      <c r="E1951" s="4"/>
      <c r="F1951" s="4"/>
      <c r="G1951" s="4"/>
      <c r="H1951" s="4"/>
    </row>
    <row r="1952" spans="4:8">
      <c r="D1952" s="4"/>
      <c r="E1952" s="4"/>
      <c r="F1952" s="4"/>
      <c r="G1952" s="4"/>
      <c r="H1952" s="4"/>
    </row>
    <row r="1953" spans="4:8">
      <c r="D1953" s="4"/>
      <c r="E1953" s="4"/>
      <c r="F1953" s="4"/>
      <c r="G1953" s="4"/>
      <c r="H1953" s="4"/>
    </row>
    <row r="1954" spans="4:8">
      <c r="D1954" s="4"/>
      <c r="E1954" s="4"/>
      <c r="F1954" s="4"/>
      <c r="G1954" s="4"/>
      <c r="H1954" s="4"/>
    </row>
    <row r="1955" spans="4:8">
      <c r="D1955" s="4"/>
      <c r="E1955" s="4"/>
      <c r="F1955" s="4"/>
      <c r="G1955" s="4"/>
      <c r="H1955" s="4"/>
    </row>
    <row r="1956" spans="4:8">
      <c r="D1956" s="4"/>
      <c r="E1956" s="4"/>
      <c r="F1956" s="4"/>
      <c r="G1956" s="4"/>
      <c r="H1956" s="4"/>
    </row>
    <row r="1957" spans="4:8">
      <c r="D1957" s="4"/>
      <c r="E1957" s="4"/>
      <c r="F1957" s="4"/>
      <c r="G1957" s="4"/>
      <c r="H1957" s="4"/>
    </row>
    <row r="1958" spans="4:8">
      <c r="D1958" s="4"/>
      <c r="E1958" s="4"/>
      <c r="F1958" s="4"/>
      <c r="G1958" s="4"/>
      <c r="H1958" s="4"/>
    </row>
    <row r="1959" spans="4:8">
      <c r="D1959" s="4"/>
      <c r="E1959" s="4"/>
      <c r="F1959" s="4"/>
      <c r="G1959" s="4"/>
      <c r="H1959" s="4"/>
    </row>
    <row r="1960" spans="4:8">
      <c r="D1960" s="4"/>
      <c r="E1960" s="4"/>
      <c r="F1960" s="4"/>
      <c r="G1960" s="4"/>
      <c r="H1960" s="4"/>
    </row>
    <row r="1961" spans="4:8">
      <c r="D1961" s="4"/>
      <c r="E1961" s="4"/>
      <c r="F1961" s="4"/>
      <c r="G1961" s="4"/>
      <c r="H1961" s="4"/>
    </row>
    <row r="1962" spans="4:8">
      <c r="D1962" s="4"/>
      <c r="E1962" s="4"/>
      <c r="F1962" s="4"/>
      <c r="G1962" s="4"/>
      <c r="H1962" s="4"/>
    </row>
    <row r="1963" spans="4:8">
      <c r="D1963" s="4"/>
      <c r="E1963" s="4"/>
      <c r="F1963" s="4"/>
      <c r="G1963" s="4"/>
      <c r="H1963" s="4"/>
    </row>
    <row r="1964" spans="4:8">
      <c r="D1964" s="4"/>
      <c r="E1964" s="4"/>
      <c r="F1964" s="4"/>
      <c r="G1964" s="4"/>
      <c r="H1964" s="4"/>
    </row>
    <row r="1965" spans="4:8">
      <c r="D1965" s="4"/>
      <c r="E1965" s="4"/>
      <c r="F1965" s="4"/>
      <c r="G1965" s="4"/>
      <c r="H1965" s="4"/>
    </row>
    <row r="1966" spans="4:8">
      <c r="D1966" s="4"/>
      <c r="E1966" s="4"/>
      <c r="F1966" s="4"/>
      <c r="G1966" s="4"/>
      <c r="H1966" s="4"/>
    </row>
    <row r="1967" spans="4:8">
      <c r="D1967" s="4"/>
      <c r="E1967" s="4"/>
      <c r="F1967" s="4"/>
      <c r="G1967" s="4"/>
      <c r="H1967" s="4"/>
    </row>
    <row r="1968" spans="4:8">
      <c r="D1968" s="4"/>
      <c r="E1968" s="4"/>
      <c r="F1968" s="4"/>
      <c r="G1968" s="4"/>
      <c r="H1968" s="4"/>
    </row>
    <row r="1969" spans="4:8">
      <c r="D1969" s="4"/>
      <c r="E1969" s="4"/>
      <c r="F1969" s="4"/>
      <c r="G1969" s="4"/>
      <c r="H1969" s="4"/>
    </row>
    <row r="1970" spans="4:8">
      <c r="D1970" s="4"/>
      <c r="E1970" s="4"/>
      <c r="F1970" s="4"/>
      <c r="G1970" s="4"/>
      <c r="H1970" s="4"/>
    </row>
    <row r="1971" spans="4:8">
      <c r="D1971" s="4"/>
      <c r="E1971" s="4"/>
      <c r="F1971" s="4"/>
      <c r="G1971" s="4"/>
      <c r="H1971" s="4"/>
    </row>
    <row r="1972" spans="4:8">
      <c r="D1972" s="4"/>
      <c r="E1972" s="4"/>
      <c r="F1972" s="4"/>
      <c r="G1972" s="4"/>
      <c r="H1972" s="4"/>
    </row>
    <row r="1973" spans="4:8">
      <c r="D1973" s="4"/>
      <c r="E1973" s="4"/>
      <c r="F1973" s="4"/>
      <c r="G1973" s="4"/>
      <c r="H1973" s="4"/>
    </row>
    <row r="1974" spans="4:8">
      <c r="D1974" s="4"/>
      <c r="E1974" s="4"/>
      <c r="F1974" s="4"/>
      <c r="G1974" s="4"/>
      <c r="H1974" s="4"/>
    </row>
    <row r="1975" spans="4:8">
      <c r="D1975" s="4"/>
      <c r="E1975" s="4"/>
      <c r="F1975" s="4"/>
      <c r="G1975" s="4"/>
      <c r="H1975" s="4"/>
    </row>
    <row r="1976" spans="4:8">
      <c r="D1976" s="4"/>
      <c r="E1976" s="4"/>
      <c r="F1976" s="4"/>
      <c r="G1976" s="4"/>
      <c r="H1976" s="4"/>
    </row>
    <row r="1977" spans="4:8">
      <c r="D1977" s="4"/>
      <c r="E1977" s="4"/>
      <c r="F1977" s="4"/>
      <c r="G1977" s="4"/>
      <c r="H1977" s="4"/>
    </row>
    <row r="1978" spans="4:8">
      <c r="D1978" s="4"/>
      <c r="E1978" s="4"/>
      <c r="F1978" s="4"/>
      <c r="G1978" s="4"/>
      <c r="H1978" s="4"/>
    </row>
    <row r="1979" spans="4:8">
      <c r="D1979" s="4"/>
      <c r="E1979" s="4"/>
      <c r="F1979" s="4"/>
      <c r="G1979" s="4"/>
      <c r="H1979" s="4"/>
    </row>
    <row r="1980" spans="4:8">
      <c r="D1980" s="4"/>
      <c r="E1980" s="4"/>
      <c r="F1980" s="4"/>
      <c r="G1980" s="4"/>
      <c r="H1980" s="4"/>
    </row>
    <row r="1981" spans="4:8">
      <c r="D1981" s="4"/>
      <c r="E1981" s="4"/>
      <c r="F1981" s="4"/>
      <c r="G1981" s="4"/>
      <c r="H1981" s="4"/>
    </row>
    <row r="1982" spans="4:8">
      <c r="D1982" s="4"/>
      <c r="E1982" s="4"/>
      <c r="F1982" s="4"/>
      <c r="G1982" s="4"/>
      <c r="H1982" s="4"/>
    </row>
    <row r="1983" spans="4:8">
      <c r="D1983" s="4"/>
      <c r="E1983" s="4"/>
      <c r="F1983" s="4"/>
      <c r="G1983" s="4"/>
      <c r="H1983" s="4"/>
    </row>
    <row r="1984" spans="4:8">
      <c r="D1984" s="4"/>
      <c r="E1984" s="4"/>
      <c r="F1984" s="4"/>
      <c r="G1984" s="4"/>
      <c r="H1984" s="4"/>
    </row>
    <row r="1985" spans="4:8">
      <c r="D1985" s="4"/>
      <c r="E1985" s="4"/>
      <c r="F1985" s="4"/>
      <c r="G1985" s="4"/>
      <c r="H1985" s="4"/>
    </row>
    <row r="1986" spans="4:8">
      <c r="D1986" s="4"/>
      <c r="E1986" s="4"/>
      <c r="F1986" s="4"/>
      <c r="G1986" s="4"/>
      <c r="H1986" s="4"/>
    </row>
    <row r="1987" spans="4:8">
      <c r="D1987" s="4"/>
      <c r="E1987" s="4"/>
      <c r="F1987" s="4"/>
      <c r="G1987" s="4"/>
      <c r="H1987" s="4"/>
    </row>
    <row r="1988" spans="4:8">
      <c r="D1988" s="4"/>
      <c r="E1988" s="4"/>
      <c r="F1988" s="4"/>
      <c r="G1988" s="4"/>
      <c r="H1988" s="4"/>
    </row>
    <row r="1989" spans="4:8">
      <c r="D1989" s="4"/>
      <c r="E1989" s="4"/>
      <c r="F1989" s="4"/>
      <c r="G1989" s="4"/>
      <c r="H1989" s="4"/>
    </row>
    <row r="1990" spans="4:8">
      <c r="D1990" s="4"/>
      <c r="E1990" s="4"/>
      <c r="F1990" s="4"/>
      <c r="G1990" s="4"/>
      <c r="H1990" s="4"/>
    </row>
    <row r="1991" spans="4:8">
      <c r="D1991" s="4"/>
      <c r="E1991" s="4"/>
      <c r="F1991" s="4"/>
      <c r="G1991" s="4"/>
      <c r="H1991" s="4"/>
    </row>
    <row r="1992" spans="4:8">
      <c r="D1992" s="4"/>
      <c r="E1992" s="4"/>
      <c r="F1992" s="4"/>
      <c r="G1992" s="4"/>
      <c r="H1992" s="4"/>
    </row>
    <row r="1993" spans="4:8">
      <c r="D1993" s="4"/>
      <c r="E1993" s="4"/>
      <c r="F1993" s="4"/>
      <c r="G1993" s="4"/>
      <c r="H1993" s="4"/>
    </row>
    <row r="1994" spans="4:8">
      <c r="D1994" s="4"/>
      <c r="E1994" s="4"/>
      <c r="F1994" s="4"/>
      <c r="G1994" s="4"/>
      <c r="H1994" s="4"/>
    </row>
    <row r="1995" spans="4:8">
      <c r="D1995" s="4"/>
      <c r="E1995" s="4"/>
      <c r="F1995" s="4"/>
      <c r="G1995" s="4"/>
      <c r="H1995" s="4"/>
    </row>
    <row r="1996" spans="4:8">
      <c r="D1996" s="4"/>
      <c r="E1996" s="4"/>
      <c r="F1996" s="4"/>
      <c r="G1996" s="4"/>
      <c r="H1996" s="4"/>
    </row>
    <row r="1997" spans="4:8">
      <c r="D1997" s="4"/>
      <c r="E1997" s="4"/>
      <c r="F1997" s="4"/>
      <c r="G1997" s="4"/>
      <c r="H1997" s="4"/>
    </row>
    <row r="1998" spans="4:8">
      <c r="D1998" s="4"/>
      <c r="E1998" s="4"/>
      <c r="F1998" s="4"/>
      <c r="G1998" s="4"/>
      <c r="H1998" s="4"/>
    </row>
    <row r="1999" spans="4:8">
      <c r="D1999" s="4"/>
      <c r="E1999" s="4"/>
      <c r="F1999" s="4"/>
      <c r="G1999" s="4"/>
      <c r="H1999" s="4"/>
    </row>
    <row r="2000" spans="4:8">
      <c r="D2000" s="4"/>
      <c r="E2000" s="4"/>
      <c r="F2000" s="4"/>
      <c r="G2000" s="4"/>
      <c r="H2000" s="4"/>
    </row>
    <row r="2001" spans="4:8">
      <c r="D2001" s="4"/>
      <c r="E2001" s="4"/>
      <c r="F2001" s="4"/>
      <c r="G2001" s="4"/>
      <c r="H2001" s="4"/>
    </row>
    <row r="2002" spans="4:8">
      <c r="D2002" s="4"/>
      <c r="E2002" s="4"/>
      <c r="F2002" s="4"/>
      <c r="G2002" s="4"/>
      <c r="H2002" s="4"/>
    </row>
    <row r="2003" spans="4:8">
      <c r="D2003" s="4"/>
      <c r="E2003" s="4"/>
      <c r="F2003" s="4"/>
      <c r="G2003" s="4"/>
      <c r="H2003" s="4"/>
    </row>
    <row r="2004" spans="4:8">
      <c r="D2004" s="4"/>
      <c r="E2004" s="4"/>
      <c r="F2004" s="4"/>
      <c r="G2004" s="4"/>
      <c r="H2004" s="4"/>
    </row>
    <row r="2005" spans="4:8">
      <c r="D2005" s="4"/>
      <c r="E2005" s="4"/>
      <c r="F2005" s="4"/>
      <c r="G2005" s="4"/>
      <c r="H2005" s="4"/>
    </row>
    <row r="2006" spans="4:8">
      <c r="D2006" s="4"/>
      <c r="E2006" s="4"/>
      <c r="F2006" s="4"/>
      <c r="G2006" s="4"/>
      <c r="H2006" s="4"/>
    </row>
    <row r="2007" spans="4:8">
      <c r="D2007" s="4"/>
      <c r="E2007" s="4"/>
      <c r="F2007" s="4"/>
      <c r="G2007" s="4"/>
      <c r="H2007" s="4"/>
    </row>
    <row r="2008" spans="4:8">
      <c r="D2008" s="4"/>
      <c r="E2008" s="4"/>
      <c r="F2008" s="4"/>
      <c r="G2008" s="4"/>
      <c r="H2008" s="4"/>
    </row>
    <row r="2009" spans="4:8">
      <c r="D2009" s="4"/>
      <c r="E2009" s="4"/>
      <c r="F2009" s="4"/>
      <c r="G2009" s="4"/>
      <c r="H2009" s="4"/>
    </row>
    <row r="2010" spans="4:8">
      <c r="D2010" s="4"/>
      <c r="E2010" s="4"/>
      <c r="F2010" s="4"/>
      <c r="G2010" s="4"/>
      <c r="H2010" s="4"/>
    </row>
    <row r="2011" spans="4:8">
      <c r="D2011" s="4"/>
      <c r="E2011" s="4"/>
      <c r="F2011" s="4"/>
      <c r="G2011" s="4"/>
      <c r="H2011" s="4"/>
    </row>
    <row r="2012" spans="4:8">
      <c r="D2012" s="4"/>
      <c r="E2012" s="4"/>
      <c r="F2012" s="4"/>
      <c r="G2012" s="4"/>
      <c r="H2012" s="4"/>
    </row>
    <row r="2013" spans="4:8">
      <c r="D2013" s="4"/>
      <c r="E2013" s="4"/>
      <c r="F2013" s="4"/>
      <c r="G2013" s="4"/>
      <c r="H2013" s="4"/>
    </row>
    <row r="2014" spans="4:8">
      <c r="D2014" s="4"/>
      <c r="E2014" s="4"/>
      <c r="F2014" s="4"/>
      <c r="G2014" s="4"/>
      <c r="H2014" s="4"/>
    </row>
    <row r="2015" spans="4:8">
      <c r="D2015" s="4"/>
      <c r="E2015" s="4"/>
      <c r="F2015" s="4"/>
      <c r="G2015" s="4"/>
      <c r="H2015" s="4"/>
    </row>
    <row r="2016" spans="4:8">
      <c r="D2016" s="4"/>
      <c r="E2016" s="4"/>
      <c r="F2016" s="4"/>
      <c r="G2016" s="4"/>
      <c r="H2016" s="4"/>
    </row>
    <row r="2017" spans="4:8">
      <c r="D2017" s="4"/>
      <c r="E2017" s="4"/>
      <c r="F2017" s="4"/>
      <c r="G2017" s="4"/>
      <c r="H2017" s="4"/>
    </row>
    <row r="2018" spans="4:8">
      <c r="D2018" s="4"/>
      <c r="E2018" s="4"/>
      <c r="F2018" s="4"/>
      <c r="G2018" s="4"/>
      <c r="H2018" s="4"/>
    </row>
    <row r="2019" spans="4:8">
      <c r="D2019" s="4"/>
      <c r="E2019" s="4"/>
      <c r="F2019" s="4"/>
      <c r="G2019" s="4"/>
      <c r="H2019" s="4"/>
    </row>
    <row r="2020" spans="4:8">
      <c r="D2020" s="4"/>
      <c r="E2020" s="4"/>
      <c r="F2020" s="4"/>
      <c r="G2020" s="4"/>
      <c r="H2020" s="4"/>
    </row>
    <row r="2021" spans="4:8">
      <c r="D2021" s="4"/>
      <c r="E2021" s="4"/>
      <c r="F2021" s="4"/>
      <c r="G2021" s="4"/>
      <c r="H2021" s="4"/>
    </row>
    <row r="2022" spans="4:8">
      <c r="D2022" s="4"/>
      <c r="E2022" s="4"/>
      <c r="F2022" s="4"/>
      <c r="G2022" s="4"/>
      <c r="H2022" s="4"/>
    </row>
    <row r="2023" spans="4:8">
      <c r="D2023" s="4"/>
      <c r="E2023" s="4"/>
      <c r="F2023" s="4"/>
      <c r="G2023" s="4"/>
      <c r="H2023" s="4"/>
    </row>
    <row r="2024" spans="4:8">
      <c r="D2024" s="4"/>
      <c r="E2024" s="4"/>
      <c r="F2024" s="4"/>
      <c r="G2024" s="4"/>
      <c r="H2024" s="4"/>
    </row>
    <row r="2025" spans="4:8">
      <c r="D2025" s="4"/>
      <c r="E2025" s="4"/>
      <c r="F2025" s="4"/>
      <c r="G2025" s="4"/>
      <c r="H2025" s="4"/>
    </row>
    <row r="2026" spans="4:8">
      <c r="D2026" s="4"/>
      <c r="E2026" s="4"/>
      <c r="F2026" s="4"/>
      <c r="G2026" s="4"/>
      <c r="H2026" s="4"/>
    </row>
    <row r="2027" spans="4:8">
      <c r="D2027" s="4"/>
      <c r="E2027" s="4"/>
      <c r="F2027" s="4"/>
      <c r="G2027" s="4"/>
      <c r="H2027" s="4"/>
    </row>
    <row r="2028" spans="4:8">
      <c r="D2028" s="4"/>
      <c r="E2028" s="4"/>
      <c r="F2028" s="4"/>
      <c r="G2028" s="4"/>
      <c r="H2028" s="4"/>
    </row>
    <row r="2029" spans="4:8">
      <c r="D2029" s="4"/>
      <c r="E2029" s="4"/>
      <c r="F2029" s="4"/>
      <c r="G2029" s="4"/>
      <c r="H2029" s="4"/>
    </row>
    <row r="2030" spans="4:8">
      <c r="D2030" s="4"/>
      <c r="E2030" s="4"/>
      <c r="F2030" s="4"/>
      <c r="G2030" s="4"/>
      <c r="H2030" s="4"/>
    </row>
    <row r="2031" spans="4:8">
      <c r="D2031" s="4"/>
      <c r="E2031" s="4"/>
      <c r="F2031" s="4"/>
      <c r="G2031" s="4"/>
      <c r="H2031" s="4"/>
    </row>
    <row r="2032" spans="4:8">
      <c r="D2032" s="4"/>
      <c r="E2032" s="4"/>
      <c r="F2032" s="4"/>
      <c r="G2032" s="4"/>
      <c r="H2032" s="4"/>
    </row>
    <row r="2033" spans="4:8">
      <c r="D2033" s="4"/>
      <c r="E2033" s="4"/>
      <c r="F2033" s="4"/>
      <c r="G2033" s="4"/>
      <c r="H2033" s="4"/>
    </row>
    <row r="2034" spans="4:8">
      <c r="D2034" s="4"/>
      <c r="E2034" s="4"/>
      <c r="F2034" s="4"/>
      <c r="G2034" s="4"/>
      <c r="H2034" s="4"/>
    </row>
    <row r="2035" spans="4:8">
      <c r="D2035" s="4"/>
      <c r="E2035" s="4"/>
      <c r="F2035" s="4"/>
      <c r="G2035" s="4"/>
      <c r="H2035" s="4"/>
    </row>
    <row r="2036" spans="4:8">
      <c r="D2036" s="4"/>
      <c r="E2036" s="4"/>
      <c r="F2036" s="4"/>
      <c r="G2036" s="4"/>
      <c r="H2036" s="4"/>
    </row>
    <row r="2037" spans="4:8">
      <c r="D2037" s="4"/>
      <c r="E2037" s="4"/>
      <c r="F2037" s="4"/>
      <c r="G2037" s="4"/>
      <c r="H2037" s="4"/>
    </row>
    <row r="2038" spans="4:8">
      <c r="D2038" s="4"/>
      <c r="E2038" s="4"/>
      <c r="F2038" s="4"/>
      <c r="G2038" s="4"/>
      <c r="H2038" s="4"/>
    </row>
    <row r="2039" spans="4:8">
      <c r="D2039" s="4"/>
      <c r="E2039" s="4"/>
      <c r="F2039" s="4"/>
      <c r="G2039" s="4"/>
      <c r="H2039" s="4"/>
    </row>
    <row r="2040" spans="4:8">
      <c r="D2040" s="4"/>
      <c r="E2040" s="4"/>
      <c r="F2040" s="4"/>
      <c r="G2040" s="4"/>
      <c r="H2040" s="4"/>
    </row>
    <row r="2041" spans="4:8">
      <c r="D2041" s="4"/>
      <c r="E2041" s="4"/>
      <c r="F2041" s="4"/>
      <c r="G2041" s="4"/>
      <c r="H2041" s="4"/>
    </row>
    <row r="2042" spans="4:8">
      <c r="D2042" s="4"/>
      <c r="E2042" s="4"/>
      <c r="F2042" s="4"/>
      <c r="G2042" s="4"/>
      <c r="H2042" s="4"/>
    </row>
    <row r="2043" spans="4:8">
      <c r="D2043" s="4"/>
      <c r="E2043" s="4"/>
      <c r="F2043" s="4"/>
      <c r="G2043" s="4"/>
      <c r="H2043" s="4"/>
    </row>
    <row r="2044" spans="4:8">
      <c r="D2044" s="4"/>
      <c r="E2044" s="4"/>
      <c r="F2044" s="4"/>
      <c r="G2044" s="4"/>
      <c r="H2044" s="4"/>
    </row>
    <row r="2045" spans="4:8">
      <c r="D2045" s="4"/>
      <c r="E2045" s="4"/>
      <c r="F2045" s="4"/>
      <c r="G2045" s="4"/>
      <c r="H2045" s="4"/>
    </row>
    <row r="2046" spans="4:8">
      <c r="D2046" s="4"/>
      <c r="E2046" s="4"/>
      <c r="F2046" s="4"/>
      <c r="G2046" s="4"/>
      <c r="H2046" s="4"/>
    </row>
    <row r="2047" spans="4:8">
      <c r="D2047" s="4"/>
      <c r="E2047" s="4"/>
      <c r="F2047" s="4"/>
      <c r="G2047" s="4"/>
      <c r="H2047" s="4"/>
    </row>
    <row r="2048" spans="4:8">
      <c r="D2048" s="4"/>
      <c r="E2048" s="4"/>
      <c r="F2048" s="4"/>
      <c r="G2048" s="4"/>
      <c r="H2048" s="4"/>
    </row>
    <row r="2049" spans="4:8">
      <c r="D2049" s="4"/>
      <c r="E2049" s="4"/>
      <c r="F2049" s="4"/>
      <c r="G2049" s="4"/>
      <c r="H2049" s="4"/>
    </row>
    <row r="2050" spans="4:8">
      <c r="D2050" s="4"/>
      <c r="E2050" s="4"/>
      <c r="F2050" s="4"/>
      <c r="G2050" s="4"/>
      <c r="H2050" s="4"/>
    </row>
    <row r="2051" spans="4:8">
      <c r="D2051" s="4"/>
      <c r="E2051" s="4"/>
      <c r="F2051" s="4"/>
      <c r="G2051" s="4"/>
      <c r="H2051" s="4"/>
    </row>
    <row r="2052" spans="4:8">
      <c r="D2052" s="4"/>
      <c r="E2052" s="4"/>
      <c r="F2052" s="4"/>
      <c r="G2052" s="4"/>
      <c r="H2052" s="4"/>
    </row>
    <row r="2053" spans="4:8">
      <c r="D2053" s="4"/>
      <c r="E2053" s="4"/>
      <c r="F2053" s="4"/>
      <c r="G2053" s="4"/>
      <c r="H2053" s="4"/>
    </row>
    <row r="2054" spans="4:8">
      <c r="D2054" s="4"/>
      <c r="E2054" s="4"/>
      <c r="F2054" s="4"/>
      <c r="G2054" s="4"/>
      <c r="H2054" s="4"/>
    </row>
    <row r="2055" spans="4:8">
      <c r="D2055" s="4"/>
      <c r="E2055" s="4"/>
      <c r="F2055" s="4"/>
      <c r="G2055" s="4"/>
      <c r="H2055" s="4"/>
    </row>
    <row r="2056" spans="4:8">
      <c r="D2056" s="4"/>
      <c r="E2056" s="4"/>
      <c r="F2056" s="4"/>
      <c r="G2056" s="4"/>
      <c r="H2056" s="4"/>
    </row>
  </sheetData>
  <phoneticPr fontId="28" type="noConversion"/>
  <pageMargins left="0.7" right="0.7" top="0.75" bottom="0.75" header="0.3" footer="0.3"/>
  <pageSetup orientation="portrait" r:id="rId1"/>
  <drawing r:id="rId2"/>
  <tableParts count="2">
    <tablePart r:id="rId3"/>
    <tablePart r:id="rId4"/>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FFC3C-AA41-40CB-905E-2E681F688C91}">
  <sheetPr codeName="Sheet1">
    <tabColor theme="5" tint="0.39997558519241921"/>
  </sheetPr>
  <dimension ref="A1:XX1000"/>
  <sheetViews>
    <sheetView showGridLines="0" topLeftCell="V90" workbookViewId="0">
      <selection activeCell="BN97" sqref="BN97"/>
    </sheetView>
  </sheetViews>
  <sheetFormatPr defaultColWidth="4.92578125" defaultRowHeight="15.75"/>
  <cols>
    <col min="1" max="1" width="1.640625" style="252" customWidth="1"/>
    <col min="2" max="32" width="2.2109375" style="252" customWidth="1"/>
    <col min="33" max="33" width="1.640625" style="252" customWidth="1"/>
    <col min="34" max="34" width="6.140625" style="252" bestFit="1" customWidth="1"/>
    <col min="35" max="65" width="2.2109375" style="252" customWidth="1"/>
    <col min="66" max="16384" width="4.92578125" style="252"/>
  </cols>
  <sheetData>
    <row r="1" spans="1:77" s="90" customFormat="1" ht="41.85" customHeight="1">
      <c r="A1" s="302" t="s">
        <v>49</v>
      </c>
      <c r="B1" s="302"/>
      <c r="C1" s="302"/>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02"/>
      <c r="AE1" s="302"/>
      <c r="AF1" s="302"/>
      <c r="AG1" s="302"/>
      <c r="BP1" s="325">
        <f>COUNTIF(BP4:BP67,100)</f>
        <v>9</v>
      </c>
      <c r="BQ1" s="325">
        <f t="shared" ref="BQ1:BV1" si="0">COUNTIF(BQ4:BQ67,100)</f>
        <v>1</v>
      </c>
      <c r="BR1" s="325">
        <f t="shared" si="0"/>
        <v>2</v>
      </c>
      <c r="BS1" s="325">
        <f t="shared" si="0"/>
        <v>12</v>
      </c>
      <c r="BT1" s="325">
        <f t="shared" si="0"/>
        <v>8</v>
      </c>
      <c r="BU1" s="325">
        <f t="shared" si="0"/>
        <v>11</v>
      </c>
      <c r="BV1" s="325">
        <f t="shared" si="0"/>
        <v>10</v>
      </c>
    </row>
    <row r="2" spans="1:77" s="90" customFormat="1" ht="12.75">
      <c r="BP2" s="325"/>
      <c r="BQ2" s="325"/>
      <c r="BR2" s="325"/>
      <c r="BS2" s="325"/>
      <c r="BT2" s="325"/>
      <c r="BU2" s="325"/>
      <c r="BV2" s="325"/>
      <c r="BY2" s="90">
        <f>MAX(BY4:BY319)</f>
        <v>34</v>
      </c>
    </row>
    <row r="3" spans="1:77" s="90" customFormat="1" ht="16.5" customHeight="1">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BP3" s="325" t="str" cm="1">
        <f t="array" ref="BP3:BV3">AI5:AO5</f>
        <v>M</v>
      </c>
      <c r="BQ3" s="325" t="str">
        <v>Tu</v>
      </c>
      <c r="BR3" s="325" t="str">
        <v>W</v>
      </c>
      <c r="BS3" s="325" t="str">
        <v>Th</v>
      </c>
      <c r="BT3" s="325" t="str">
        <v>F</v>
      </c>
      <c r="BU3" s="325" t="str">
        <v>Sa</v>
      </c>
      <c r="BV3" s="325" t="str">
        <v>Su</v>
      </c>
    </row>
    <row r="4" spans="1:77" s="92" customFormat="1" ht="21" customHeight="1">
      <c r="B4" s="301">
        <v>45292</v>
      </c>
      <c r="C4" s="301"/>
      <c r="D4" s="301"/>
      <c r="E4" s="301"/>
      <c r="F4" s="301"/>
      <c r="G4" s="301"/>
      <c r="H4" s="301"/>
      <c r="I4" s="93"/>
      <c r="J4" s="301">
        <v>45323</v>
      </c>
      <c r="K4" s="301"/>
      <c r="L4" s="301"/>
      <c r="M4" s="301"/>
      <c r="N4" s="301"/>
      <c r="O4" s="301"/>
      <c r="P4" s="301"/>
      <c r="Q4" s="93"/>
      <c r="R4" s="301">
        <v>45352</v>
      </c>
      <c r="S4" s="301"/>
      <c r="T4" s="301"/>
      <c r="U4" s="301"/>
      <c r="V4" s="301"/>
      <c r="W4" s="301"/>
      <c r="X4" s="301"/>
      <c r="Y4" s="93"/>
      <c r="Z4" s="301">
        <v>45383</v>
      </c>
      <c r="AA4" s="301"/>
      <c r="AB4" s="301"/>
      <c r="AC4" s="301"/>
      <c r="AD4" s="301"/>
      <c r="AE4" s="301"/>
      <c r="AF4" s="301"/>
      <c r="AG4" s="93"/>
      <c r="AI4" s="301">
        <v>45292</v>
      </c>
      <c r="AJ4" s="301"/>
      <c r="AK4" s="301"/>
      <c r="AL4" s="301"/>
      <c r="AM4" s="301"/>
      <c r="AN4" s="301"/>
      <c r="AO4" s="301"/>
      <c r="AP4" s="93"/>
      <c r="AQ4" s="301">
        <v>45323</v>
      </c>
      <c r="AR4" s="301"/>
      <c r="AS4" s="301"/>
      <c r="AT4" s="301"/>
      <c r="AU4" s="301"/>
      <c r="AV4" s="301"/>
      <c r="AW4" s="301"/>
      <c r="AX4" s="93"/>
      <c r="AY4" s="301">
        <v>45352</v>
      </c>
      <c r="AZ4" s="301"/>
      <c r="BA4" s="301"/>
      <c r="BB4" s="301"/>
      <c r="BC4" s="301"/>
      <c r="BD4" s="301"/>
      <c r="BE4" s="301"/>
      <c r="BF4" s="93"/>
      <c r="BG4" s="301">
        <v>45383</v>
      </c>
      <c r="BH4" s="301"/>
      <c r="BI4" s="301"/>
      <c r="BJ4" s="301"/>
      <c r="BK4" s="301"/>
      <c r="BL4" s="301"/>
      <c r="BM4" s="301"/>
      <c r="BP4" s="92" cm="1">
        <f t="array" ref="BP4:BV67">_xlfn.VSTACK(AI6:AO10,AQ6:AW10,AY6:BE10,BG6:BM10,AI15:AO19,AQ15:AW19,AY15:BE19,BG15:BM19,AI24:AO29,AQ24:AW29,AY24:BE29,BG24:BM29)</f>
        <v>45292</v>
      </c>
      <c r="BQ4" s="92">
        <v>45293</v>
      </c>
      <c r="BR4" s="92">
        <v>45294</v>
      </c>
      <c r="BS4" s="92">
        <v>45295</v>
      </c>
      <c r="BT4" s="92">
        <v>45296</v>
      </c>
      <c r="BU4" s="92">
        <v>45297</v>
      </c>
      <c r="BV4" s="92">
        <v>45298</v>
      </c>
      <c r="BX4" s="92" cm="1">
        <f t="array" ref="BX4:BX319">_xlfn._xlws.FILTER(_xlfn.TOCOL(_xlfn.ANCHORARRAY(BP4),1,FALSE),(_xlfn.TOCOL(_xlfn.ANCHORARRAY(BP4),1,FALSE)&gt;=DATE(2024,1,25))*(_xlfn.TOCOL(_xlfn.ANCHORARRAY(BP4),1,FALSE)&lt;=DATE(2024,12,5))+(_xlfn.TOCOL(_xlfn.ANCHORARRAY(BP4),1,FALSE)=100))</f>
        <v>100</v>
      </c>
      <c r="BY4" s="92">
        <v>1</v>
      </c>
    </row>
    <row r="5" spans="1:77" s="94" customFormat="1">
      <c r="B5" s="95" t="s">
        <v>25</v>
      </c>
      <c r="C5" s="95" t="s">
        <v>1716</v>
      </c>
      <c r="D5" s="95" t="s">
        <v>26</v>
      </c>
      <c r="E5" s="95" t="s">
        <v>1717</v>
      </c>
      <c r="F5" s="95" t="s">
        <v>13</v>
      </c>
      <c r="G5" s="95" t="s">
        <v>1718</v>
      </c>
      <c r="H5" s="95" t="s">
        <v>1719</v>
      </c>
      <c r="J5" s="95" t="s">
        <v>25</v>
      </c>
      <c r="K5" s="95" t="s">
        <v>1716</v>
      </c>
      <c r="L5" s="95" t="s">
        <v>26</v>
      </c>
      <c r="M5" s="95" t="s">
        <v>1717</v>
      </c>
      <c r="N5" s="95" t="s">
        <v>13</v>
      </c>
      <c r="O5" s="95" t="s">
        <v>1718</v>
      </c>
      <c r="P5" s="95" t="s">
        <v>1719</v>
      </c>
      <c r="R5" s="95" t="s">
        <v>25</v>
      </c>
      <c r="S5" s="95" t="s">
        <v>1716</v>
      </c>
      <c r="T5" s="95" t="s">
        <v>26</v>
      </c>
      <c r="U5" s="95" t="s">
        <v>1717</v>
      </c>
      <c r="V5" s="95" t="s">
        <v>13</v>
      </c>
      <c r="W5" s="95" t="s">
        <v>1718</v>
      </c>
      <c r="X5" s="95" t="s">
        <v>1719</v>
      </c>
      <c r="Z5" s="95" t="s">
        <v>25</v>
      </c>
      <c r="AA5" s="95" t="s">
        <v>1716</v>
      </c>
      <c r="AB5" s="95" t="s">
        <v>26</v>
      </c>
      <c r="AC5" s="95" t="s">
        <v>1717</v>
      </c>
      <c r="AD5" s="95" t="s">
        <v>13</v>
      </c>
      <c r="AE5" s="95" t="s">
        <v>1718</v>
      </c>
      <c r="AF5" s="95" t="s">
        <v>1719</v>
      </c>
      <c r="AI5" s="95" t="s">
        <v>25</v>
      </c>
      <c r="AJ5" s="95" t="s">
        <v>1716</v>
      </c>
      <c r="AK5" s="95" t="s">
        <v>26</v>
      </c>
      <c r="AL5" s="95" t="s">
        <v>1717</v>
      </c>
      <c r="AM5" s="95" t="s">
        <v>13</v>
      </c>
      <c r="AN5" s="95" t="s">
        <v>1718</v>
      </c>
      <c r="AO5" s="95" t="s">
        <v>1719</v>
      </c>
      <c r="AQ5" s="95" t="s">
        <v>25</v>
      </c>
      <c r="AR5" s="95" t="s">
        <v>1716</v>
      </c>
      <c r="AS5" s="95" t="s">
        <v>26</v>
      </c>
      <c r="AT5" s="95" t="s">
        <v>1717</v>
      </c>
      <c r="AU5" s="95" t="s">
        <v>13</v>
      </c>
      <c r="AV5" s="95" t="s">
        <v>1718</v>
      </c>
      <c r="AW5" s="95" t="s">
        <v>1719</v>
      </c>
      <c r="AY5" s="95" t="s">
        <v>25</v>
      </c>
      <c r="AZ5" s="95" t="s">
        <v>1716</v>
      </c>
      <c r="BA5" s="95" t="s">
        <v>26</v>
      </c>
      <c r="BB5" s="95" t="s">
        <v>1717</v>
      </c>
      <c r="BC5" s="95" t="s">
        <v>13</v>
      </c>
      <c r="BD5" s="95" t="s">
        <v>1718</v>
      </c>
      <c r="BE5" s="95" t="s">
        <v>1719</v>
      </c>
      <c r="BG5" s="95" t="s">
        <v>25</v>
      </c>
      <c r="BH5" s="95" t="s">
        <v>1716</v>
      </c>
      <c r="BI5" s="95" t="s">
        <v>26</v>
      </c>
      <c r="BJ5" s="95" t="s">
        <v>1717</v>
      </c>
      <c r="BK5" s="95" t="s">
        <v>13</v>
      </c>
      <c r="BL5" s="95" t="s">
        <v>1718</v>
      </c>
      <c r="BM5" s="95" t="s">
        <v>1719</v>
      </c>
      <c r="BP5" s="94">
        <v>45299</v>
      </c>
      <c r="BQ5" s="94">
        <v>45300</v>
      </c>
      <c r="BR5" s="94">
        <v>45301</v>
      </c>
      <c r="BS5" s="94">
        <v>45302</v>
      </c>
      <c r="BT5" s="94">
        <v>45303</v>
      </c>
      <c r="BU5" s="94">
        <v>45304</v>
      </c>
      <c r="BV5" s="94">
        <v>45305</v>
      </c>
      <c r="BX5" s="94">
        <v>100</v>
      </c>
      <c r="BY5" s="94">
        <f>IF(BX5=100,0,BY4+1)</f>
        <v>0</v>
      </c>
    </row>
    <row r="6" spans="1:77" ht="16.5" thickBot="1">
      <c r="B6" s="253">
        <v>45292</v>
      </c>
      <c r="C6" s="253">
        <v>45293</v>
      </c>
      <c r="D6" s="253">
        <v>45294</v>
      </c>
      <c r="E6" s="253">
        <v>45295</v>
      </c>
      <c r="F6" s="253">
        <v>45296</v>
      </c>
      <c r="G6" s="254">
        <v>45297</v>
      </c>
      <c r="H6" s="254">
        <v>45298</v>
      </c>
      <c r="I6" s="253"/>
      <c r="J6" s="253" t="s">
        <v>1715</v>
      </c>
      <c r="K6" s="253" t="s">
        <v>1715</v>
      </c>
      <c r="L6" s="253" t="s">
        <v>1715</v>
      </c>
      <c r="M6" s="253">
        <v>45323</v>
      </c>
      <c r="N6" s="253">
        <v>45324</v>
      </c>
      <c r="O6" s="254">
        <v>45325</v>
      </c>
      <c r="P6" s="254">
        <v>45326</v>
      </c>
      <c r="Q6" s="253"/>
      <c r="R6" s="253" t="s">
        <v>1715</v>
      </c>
      <c r="S6" s="253" t="s">
        <v>1715</v>
      </c>
      <c r="T6" s="253" t="s">
        <v>1715</v>
      </c>
      <c r="U6" s="253" t="s">
        <v>1715</v>
      </c>
      <c r="V6" s="253">
        <v>45352</v>
      </c>
      <c r="W6" s="254">
        <v>45353</v>
      </c>
      <c r="X6" s="254">
        <v>45354</v>
      </c>
      <c r="Y6" s="253"/>
      <c r="Z6" s="253">
        <v>45383</v>
      </c>
      <c r="AA6" s="253">
        <v>45384</v>
      </c>
      <c r="AB6" s="253">
        <v>45385</v>
      </c>
      <c r="AC6" s="253">
        <v>45386</v>
      </c>
      <c r="AD6" s="253">
        <v>45387</v>
      </c>
      <c r="AE6" s="254">
        <v>45388</v>
      </c>
      <c r="AF6" s="254">
        <v>45389</v>
      </c>
      <c r="AI6" s="253">
        <v>45292</v>
      </c>
      <c r="AJ6" s="253">
        <v>45293</v>
      </c>
      <c r="AK6" s="253">
        <v>45294</v>
      </c>
      <c r="AL6" s="253">
        <v>45295</v>
      </c>
      <c r="AM6" s="253">
        <v>45296</v>
      </c>
      <c r="AN6" s="254">
        <v>45297</v>
      </c>
      <c r="AO6" s="254">
        <v>45298</v>
      </c>
      <c r="AP6" s="253"/>
      <c r="AQ6" s="253" t="s">
        <v>1715</v>
      </c>
      <c r="AR6" s="253" t="s">
        <v>1715</v>
      </c>
      <c r="AS6" s="253" t="s">
        <v>1715</v>
      </c>
      <c r="AT6" s="253">
        <v>45323</v>
      </c>
      <c r="AU6" s="253">
        <v>45324</v>
      </c>
      <c r="AV6" s="254">
        <v>45325</v>
      </c>
      <c r="AW6" s="254">
        <v>45326</v>
      </c>
      <c r="AX6" s="253"/>
      <c r="AY6" s="253" t="s">
        <v>1715</v>
      </c>
      <c r="AZ6" s="253" t="s">
        <v>1715</v>
      </c>
      <c r="BA6" s="253" t="s">
        <v>1715</v>
      </c>
      <c r="BB6" s="253" t="s">
        <v>1715</v>
      </c>
      <c r="BC6" s="253">
        <v>45352</v>
      </c>
      <c r="BD6" s="254">
        <v>45353</v>
      </c>
      <c r="BE6" s="254">
        <v>45354</v>
      </c>
      <c r="BF6" s="253"/>
      <c r="BG6" s="253">
        <v>45383</v>
      </c>
      <c r="BH6" s="253">
        <v>45384</v>
      </c>
      <c r="BI6" s="253">
        <v>45385</v>
      </c>
      <c r="BJ6" s="253">
        <v>45386</v>
      </c>
      <c r="BK6" s="253">
        <v>45387</v>
      </c>
      <c r="BL6" s="254">
        <v>45388</v>
      </c>
      <c r="BM6" s="254">
        <v>45389</v>
      </c>
      <c r="BP6" s="252">
        <v>45306</v>
      </c>
      <c r="BQ6" s="252">
        <v>45307</v>
      </c>
      <c r="BR6" s="252">
        <v>45308</v>
      </c>
      <c r="BS6" s="252">
        <v>45309</v>
      </c>
      <c r="BT6" s="252">
        <v>45310</v>
      </c>
      <c r="BU6" s="252">
        <v>45311</v>
      </c>
      <c r="BV6" s="252">
        <v>45312</v>
      </c>
      <c r="BX6" s="252">
        <v>100</v>
      </c>
      <c r="BY6" s="94">
        <f t="shared" ref="BY6:BY69" si="1">IF(BX6=100,0,BY5+1)</f>
        <v>0</v>
      </c>
    </row>
    <row r="7" spans="1:77" ht="16.5" thickBot="1">
      <c r="B7" s="253">
        <v>45299</v>
      </c>
      <c r="C7" s="253">
        <v>45300</v>
      </c>
      <c r="D7" s="253">
        <v>45301</v>
      </c>
      <c r="E7" s="253">
        <v>45302</v>
      </c>
      <c r="F7" s="253">
        <v>45303</v>
      </c>
      <c r="G7" s="254">
        <v>45304</v>
      </c>
      <c r="H7" s="254">
        <v>45305</v>
      </c>
      <c r="I7" s="253"/>
      <c r="J7" s="253">
        <v>45327</v>
      </c>
      <c r="K7" s="253">
        <v>45328</v>
      </c>
      <c r="L7" s="253">
        <v>45329</v>
      </c>
      <c r="M7" s="255">
        <v>45330</v>
      </c>
      <c r="N7" s="253">
        <v>45331</v>
      </c>
      <c r="O7" s="254">
        <v>45332</v>
      </c>
      <c r="P7" s="254">
        <v>45333</v>
      </c>
      <c r="Q7" s="253"/>
      <c r="R7" s="253">
        <v>45355</v>
      </c>
      <c r="S7" s="253">
        <v>45356</v>
      </c>
      <c r="T7" s="253">
        <v>45357</v>
      </c>
      <c r="U7" s="253">
        <v>45358</v>
      </c>
      <c r="V7" s="256">
        <v>45359</v>
      </c>
      <c r="W7" s="257">
        <v>45360</v>
      </c>
      <c r="X7" s="257">
        <v>45361</v>
      </c>
      <c r="Y7" s="253"/>
      <c r="Z7" s="253">
        <v>45390</v>
      </c>
      <c r="AA7" s="253">
        <v>45391</v>
      </c>
      <c r="AB7" s="253">
        <v>45392</v>
      </c>
      <c r="AC7" s="253">
        <v>45393</v>
      </c>
      <c r="AD7" s="253">
        <v>45394</v>
      </c>
      <c r="AE7" s="254">
        <v>45395</v>
      </c>
      <c r="AF7" s="254">
        <v>45396</v>
      </c>
      <c r="AI7" s="253">
        <v>45299</v>
      </c>
      <c r="AJ7" s="253">
        <v>45300</v>
      </c>
      <c r="AK7" s="253">
        <v>45301</v>
      </c>
      <c r="AL7" s="253">
        <v>45302</v>
      </c>
      <c r="AM7" s="253">
        <v>45303</v>
      </c>
      <c r="AN7" s="254">
        <v>45304</v>
      </c>
      <c r="AO7" s="254">
        <v>45305</v>
      </c>
      <c r="AP7" s="253"/>
      <c r="AQ7" s="253">
        <v>45327</v>
      </c>
      <c r="AR7" s="253">
        <v>45328</v>
      </c>
      <c r="AS7" s="253">
        <v>45329</v>
      </c>
      <c r="AT7" s="321">
        <v>100</v>
      </c>
      <c r="AU7" s="253">
        <v>45331</v>
      </c>
      <c r="AV7" s="254">
        <v>45332</v>
      </c>
      <c r="AW7" s="254">
        <v>45333</v>
      </c>
      <c r="AX7" s="253"/>
      <c r="AY7" s="253">
        <v>45355</v>
      </c>
      <c r="AZ7" s="253">
        <v>45356</v>
      </c>
      <c r="BA7" s="253">
        <v>45357</v>
      </c>
      <c r="BB7" s="253">
        <v>45358</v>
      </c>
      <c r="BC7" s="318">
        <v>100</v>
      </c>
      <c r="BD7" s="320">
        <v>100</v>
      </c>
      <c r="BE7" s="320">
        <v>100</v>
      </c>
      <c r="BF7" s="253"/>
      <c r="BG7" s="253">
        <v>45390</v>
      </c>
      <c r="BH7" s="253">
        <v>45391</v>
      </c>
      <c r="BI7" s="253">
        <v>45392</v>
      </c>
      <c r="BJ7" s="253">
        <v>45393</v>
      </c>
      <c r="BK7" s="253">
        <v>45394</v>
      </c>
      <c r="BL7" s="254">
        <v>45395</v>
      </c>
      <c r="BM7" s="254">
        <v>45396</v>
      </c>
      <c r="BP7" s="252">
        <v>45313</v>
      </c>
      <c r="BQ7" s="252">
        <v>45314</v>
      </c>
      <c r="BR7" s="252">
        <v>45315</v>
      </c>
      <c r="BS7" s="252">
        <v>100</v>
      </c>
      <c r="BT7" s="252">
        <v>100</v>
      </c>
      <c r="BU7" s="252">
        <v>100</v>
      </c>
      <c r="BV7" s="252">
        <v>100</v>
      </c>
      <c r="BX7" s="252">
        <v>100</v>
      </c>
      <c r="BY7" s="94">
        <f t="shared" si="1"/>
        <v>0</v>
      </c>
    </row>
    <row r="8" spans="1:77" ht="16.5" thickBot="1">
      <c r="B8" s="253">
        <v>45306</v>
      </c>
      <c r="C8" s="253">
        <v>45307</v>
      </c>
      <c r="D8" s="253">
        <v>45308</v>
      </c>
      <c r="E8" s="253">
        <v>45309</v>
      </c>
      <c r="F8" s="253">
        <v>45310</v>
      </c>
      <c r="G8" s="254">
        <v>45311</v>
      </c>
      <c r="H8" s="254">
        <v>45312</v>
      </c>
      <c r="I8" s="253"/>
      <c r="J8" s="253">
        <v>45334</v>
      </c>
      <c r="K8" s="253">
        <v>45335</v>
      </c>
      <c r="L8" s="253">
        <v>45336</v>
      </c>
      <c r="M8" s="253">
        <v>45337</v>
      </c>
      <c r="N8" s="253">
        <v>45338</v>
      </c>
      <c r="O8" s="254">
        <v>45339</v>
      </c>
      <c r="P8" s="254">
        <v>45340</v>
      </c>
      <c r="Q8" s="253"/>
      <c r="R8" s="256">
        <v>45362</v>
      </c>
      <c r="S8" s="253">
        <v>45363</v>
      </c>
      <c r="T8" s="253">
        <v>45364</v>
      </c>
      <c r="U8" s="253">
        <v>45365</v>
      </c>
      <c r="V8" s="253">
        <v>45366</v>
      </c>
      <c r="W8" s="254">
        <v>45367</v>
      </c>
      <c r="X8" s="254">
        <v>45368</v>
      </c>
      <c r="Y8" s="253"/>
      <c r="Z8" s="253">
        <v>45397</v>
      </c>
      <c r="AA8" s="253">
        <v>45398</v>
      </c>
      <c r="AB8" s="253">
        <v>45399</v>
      </c>
      <c r="AC8" s="253">
        <v>45400</v>
      </c>
      <c r="AD8" s="256">
        <v>45401</v>
      </c>
      <c r="AE8" s="257">
        <v>45402</v>
      </c>
      <c r="AF8" s="257">
        <v>45403</v>
      </c>
      <c r="AI8" s="253">
        <v>45306</v>
      </c>
      <c r="AJ8" s="253">
        <v>45307</v>
      </c>
      <c r="AK8" s="253">
        <v>45308</v>
      </c>
      <c r="AL8" s="253">
        <v>45309</v>
      </c>
      <c r="AM8" s="253">
        <v>45310</v>
      </c>
      <c r="AN8" s="254">
        <v>45311</v>
      </c>
      <c r="AO8" s="254">
        <v>45312</v>
      </c>
      <c r="AP8" s="253"/>
      <c r="AQ8" s="253">
        <v>45334</v>
      </c>
      <c r="AR8" s="253">
        <v>45335</v>
      </c>
      <c r="AS8" s="253">
        <v>45336</v>
      </c>
      <c r="AT8" s="253">
        <v>45337</v>
      </c>
      <c r="AU8" s="253">
        <v>45338</v>
      </c>
      <c r="AV8" s="254">
        <v>45339</v>
      </c>
      <c r="AW8" s="254">
        <v>45340</v>
      </c>
      <c r="AX8" s="253"/>
      <c r="AY8" s="318">
        <v>100</v>
      </c>
      <c r="AZ8" s="253">
        <v>45363</v>
      </c>
      <c r="BA8" s="253">
        <v>45364</v>
      </c>
      <c r="BB8" s="253">
        <v>45365</v>
      </c>
      <c r="BC8" s="253">
        <v>45366</v>
      </c>
      <c r="BD8" s="254">
        <v>45367</v>
      </c>
      <c r="BE8" s="254">
        <v>45368</v>
      </c>
      <c r="BF8" s="253"/>
      <c r="BG8" s="253">
        <v>45397</v>
      </c>
      <c r="BH8" s="253">
        <v>45398</v>
      </c>
      <c r="BI8" s="253">
        <v>45399</v>
      </c>
      <c r="BJ8" s="253">
        <v>45400</v>
      </c>
      <c r="BK8" s="318">
        <v>100</v>
      </c>
      <c r="BL8" s="320">
        <v>100</v>
      </c>
      <c r="BM8" s="320">
        <v>100</v>
      </c>
      <c r="BP8" s="252">
        <v>100</v>
      </c>
      <c r="BQ8" s="252">
        <v>45321</v>
      </c>
      <c r="BR8" s="252">
        <v>45322</v>
      </c>
      <c r="BS8" s="252" t="str">
        <v/>
      </c>
      <c r="BT8" s="252" t="str">
        <v/>
      </c>
      <c r="BU8" s="252" t="str">
        <v/>
      </c>
      <c r="BV8" s="252" t="str">
        <v/>
      </c>
      <c r="BX8" s="252">
        <v>100</v>
      </c>
      <c r="BY8" s="94">
        <f t="shared" si="1"/>
        <v>0</v>
      </c>
    </row>
    <row r="9" spans="1:77" ht="16.5" thickBot="1">
      <c r="B9" s="253">
        <v>45313</v>
      </c>
      <c r="C9" s="253">
        <v>45314</v>
      </c>
      <c r="D9" s="253">
        <v>45315</v>
      </c>
      <c r="E9" s="258">
        <v>45316</v>
      </c>
      <c r="F9" s="256">
        <v>45317</v>
      </c>
      <c r="G9" s="257">
        <v>45318</v>
      </c>
      <c r="H9" s="257">
        <v>45319</v>
      </c>
      <c r="I9" s="253"/>
      <c r="J9" s="253">
        <v>45341</v>
      </c>
      <c r="K9" s="253">
        <v>45342</v>
      </c>
      <c r="L9" s="253">
        <v>45343</v>
      </c>
      <c r="M9" s="253">
        <v>45344</v>
      </c>
      <c r="N9" s="253">
        <v>45345</v>
      </c>
      <c r="O9" s="254">
        <v>45346</v>
      </c>
      <c r="P9" s="254">
        <v>45347</v>
      </c>
      <c r="Q9" s="253"/>
      <c r="R9" s="253">
        <v>45369</v>
      </c>
      <c r="S9" s="253">
        <v>45370</v>
      </c>
      <c r="T9" s="253">
        <v>45371</v>
      </c>
      <c r="U9" s="253">
        <v>45372</v>
      </c>
      <c r="V9" s="253">
        <v>45373</v>
      </c>
      <c r="W9" s="254">
        <v>45374</v>
      </c>
      <c r="X9" s="254">
        <v>45375</v>
      </c>
      <c r="Y9" s="253"/>
      <c r="Z9" s="256">
        <v>45404</v>
      </c>
      <c r="AA9" s="253">
        <v>45405</v>
      </c>
      <c r="AB9" s="255">
        <v>45406</v>
      </c>
      <c r="AC9" s="258">
        <v>45407</v>
      </c>
      <c r="AD9" s="253">
        <v>45408</v>
      </c>
      <c r="AE9" s="254">
        <v>45409</v>
      </c>
      <c r="AF9" s="254">
        <v>45410</v>
      </c>
      <c r="AI9" s="253">
        <v>45313</v>
      </c>
      <c r="AJ9" s="253">
        <v>45314</v>
      </c>
      <c r="AK9" s="253">
        <v>45315</v>
      </c>
      <c r="AL9" s="319">
        <v>100</v>
      </c>
      <c r="AM9" s="318">
        <v>100</v>
      </c>
      <c r="AN9" s="320">
        <v>100</v>
      </c>
      <c r="AO9" s="320">
        <v>100</v>
      </c>
      <c r="AP9" s="253"/>
      <c r="AQ9" s="253">
        <v>45341</v>
      </c>
      <c r="AR9" s="253">
        <v>45342</v>
      </c>
      <c r="AS9" s="253">
        <v>45343</v>
      </c>
      <c r="AT9" s="253">
        <v>45344</v>
      </c>
      <c r="AU9" s="253">
        <v>45345</v>
      </c>
      <c r="AV9" s="254">
        <v>45346</v>
      </c>
      <c r="AW9" s="254">
        <v>45347</v>
      </c>
      <c r="AX9" s="253"/>
      <c r="AY9" s="253">
        <v>45369</v>
      </c>
      <c r="AZ9" s="253">
        <v>45370</v>
      </c>
      <c r="BA9" s="253">
        <v>45371</v>
      </c>
      <c r="BB9" s="253">
        <v>45372</v>
      </c>
      <c r="BC9" s="253">
        <v>45373</v>
      </c>
      <c r="BD9" s="254">
        <v>45374</v>
      </c>
      <c r="BE9" s="254">
        <v>45375</v>
      </c>
      <c r="BF9" s="253"/>
      <c r="BG9" s="318">
        <v>100</v>
      </c>
      <c r="BH9" s="253">
        <v>45405</v>
      </c>
      <c r="BI9" s="321">
        <v>100</v>
      </c>
      <c r="BJ9" s="319">
        <v>100</v>
      </c>
      <c r="BK9" s="253">
        <v>45408</v>
      </c>
      <c r="BL9" s="254">
        <v>45409</v>
      </c>
      <c r="BM9" s="254">
        <v>45410</v>
      </c>
      <c r="BP9" s="252" t="str">
        <v/>
      </c>
      <c r="BQ9" s="252" t="str">
        <v/>
      </c>
      <c r="BR9" s="252" t="str">
        <v/>
      </c>
      <c r="BS9" s="252">
        <v>45323</v>
      </c>
      <c r="BT9" s="252">
        <v>45324</v>
      </c>
      <c r="BU9" s="252">
        <v>45325</v>
      </c>
      <c r="BV9" s="252">
        <v>45326</v>
      </c>
      <c r="BX9" s="252">
        <v>45321</v>
      </c>
      <c r="BY9" s="94">
        <f t="shared" si="1"/>
        <v>1</v>
      </c>
    </row>
    <row r="10" spans="1:77" ht="16.5" thickBot="1">
      <c r="B10" s="256">
        <v>45320</v>
      </c>
      <c r="C10" s="253">
        <v>45321</v>
      </c>
      <c r="D10" s="253">
        <v>45322</v>
      </c>
      <c r="E10" s="253" t="s">
        <v>1715</v>
      </c>
      <c r="F10" s="253" t="s">
        <v>1715</v>
      </c>
      <c r="G10" s="253" t="s">
        <v>1715</v>
      </c>
      <c r="H10" s="253" t="s">
        <v>1715</v>
      </c>
      <c r="I10" s="253"/>
      <c r="J10" s="253">
        <v>45348</v>
      </c>
      <c r="K10" s="253">
        <v>45349</v>
      </c>
      <c r="L10" s="253">
        <v>45350</v>
      </c>
      <c r="M10" s="258">
        <v>45351</v>
      </c>
      <c r="N10" s="253" t="s">
        <v>1715</v>
      </c>
      <c r="O10" s="253" t="s">
        <v>1715</v>
      </c>
      <c r="P10" s="253" t="s">
        <v>1715</v>
      </c>
      <c r="Q10" s="253"/>
      <c r="R10" s="253">
        <v>45376</v>
      </c>
      <c r="S10" s="253">
        <v>45377</v>
      </c>
      <c r="T10" s="253">
        <v>45378</v>
      </c>
      <c r="U10" s="258">
        <v>45379</v>
      </c>
      <c r="V10" s="253">
        <v>45380</v>
      </c>
      <c r="W10" s="254">
        <v>45381</v>
      </c>
      <c r="X10" s="254">
        <v>45382</v>
      </c>
      <c r="Y10" s="253"/>
      <c r="Z10" s="253">
        <v>45411</v>
      </c>
      <c r="AA10" s="253">
        <v>45412</v>
      </c>
      <c r="AB10" s="253" t="s">
        <v>1715</v>
      </c>
      <c r="AC10" s="253" t="s">
        <v>1715</v>
      </c>
      <c r="AD10" s="253" t="s">
        <v>1715</v>
      </c>
      <c r="AE10" s="254" t="s">
        <v>1715</v>
      </c>
      <c r="AF10" s="254" t="s">
        <v>1715</v>
      </c>
      <c r="AI10" s="318">
        <v>100</v>
      </c>
      <c r="AJ10" s="253">
        <v>45321</v>
      </c>
      <c r="AK10" s="253">
        <v>45322</v>
      </c>
      <c r="AL10" s="253" t="s">
        <v>1715</v>
      </c>
      <c r="AM10" s="253" t="s">
        <v>1715</v>
      </c>
      <c r="AN10" s="253" t="s">
        <v>1715</v>
      </c>
      <c r="AO10" s="253" t="s">
        <v>1715</v>
      </c>
      <c r="AP10" s="253"/>
      <c r="AQ10" s="253">
        <v>45348</v>
      </c>
      <c r="AR10" s="253">
        <v>45349</v>
      </c>
      <c r="AS10" s="253">
        <v>45350</v>
      </c>
      <c r="AT10" s="319">
        <v>100</v>
      </c>
      <c r="AU10" s="253" t="s">
        <v>1715</v>
      </c>
      <c r="AV10" s="253" t="s">
        <v>1715</v>
      </c>
      <c r="AW10" s="253" t="s">
        <v>1715</v>
      </c>
      <c r="AX10" s="253"/>
      <c r="AY10" s="253">
        <v>45376</v>
      </c>
      <c r="AZ10" s="253">
        <v>45377</v>
      </c>
      <c r="BA10" s="253">
        <v>45378</v>
      </c>
      <c r="BB10" s="319">
        <v>100</v>
      </c>
      <c r="BC10" s="253">
        <v>45380</v>
      </c>
      <c r="BD10" s="254">
        <v>45381</v>
      </c>
      <c r="BE10" s="254">
        <v>45382</v>
      </c>
      <c r="BF10" s="253"/>
      <c r="BG10" s="253">
        <v>45411</v>
      </c>
      <c r="BH10" s="253">
        <v>45412</v>
      </c>
      <c r="BI10" s="253" t="s">
        <v>1715</v>
      </c>
      <c r="BJ10" s="253" t="s">
        <v>1715</v>
      </c>
      <c r="BK10" s="253" t="s">
        <v>1715</v>
      </c>
      <c r="BL10" s="254" t="s">
        <v>1715</v>
      </c>
      <c r="BM10" s="254" t="s">
        <v>1715</v>
      </c>
      <c r="BP10" s="252">
        <v>45327</v>
      </c>
      <c r="BQ10" s="252">
        <v>45328</v>
      </c>
      <c r="BR10" s="252">
        <v>45329</v>
      </c>
      <c r="BS10" s="252">
        <v>100</v>
      </c>
      <c r="BT10" s="252">
        <v>45331</v>
      </c>
      <c r="BU10" s="252">
        <v>45332</v>
      </c>
      <c r="BV10" s="252">
        <v>45333</v>
      </c>
      <c r="BX10" s="252">
        <v>45322</v>
      </c>
      <c r="BY10" s="94">
        <f t="shared" si="1"/>
        <v>2</v>
      </c>
    </row>
    <row r="11" spans="1:77">
      <c r="B11" s="252" t="s">
        <v>1715</v>
      </c>
      <c r="C11" s="252" t="s">
        <v>1715</v>
      </c>
      <c r="D11" s="252" t="s">
        <v>1715</v>
      </c>
      <c r="E11" s="252" t="s">
        <v>1715</v>
      </c>
      <c r="F11" s="252" t="s">
        <v>1715</v>
      </c>
      <c r="G11" s="252" t="s">
        <v>1715</v>
      </c>
      <c r="H11" s="252" t="s">
        <v>1715</v>
      </c>
      <c r="J11" s="252" t="s">
        <v>1715</v>
      </c>
      <c r="K11" s="252" t="s">
        <v>1715</v>
      </c>
      <c r="L11" s="252" t="s">
        <v>1715</v>
      </c>
      <c r="M11" s="252" t="s">
        <v>1715</v>
      </c>
      <c r="N11" s="252" t="s">
        <v>1715</v>
      </c>
      <c r="O11" s="252" t="s">
        <v>1715</v>
      </c>
      <c r="P11" s="252" t="s">
        <v>1715</v>
      </c>
      <c r="R11" s="252" t="s">
        <v>1715</v>
      </c>
      <c r="S11" s="252" t="s">
        <v>1715</v>
      </c>
      <c r="T11" s="252" t="s">
        <v>1715</v>
      </c>
      <c r="U11" s="252" t="s">
        <v>1715</v>
      </c>
      <c r="V11" s="252" t="s">
        <v>1715</v>
      </c>
      <c r="W11" s="252" t="s">
        <v>1715</v>
      </c>
      <c r="X11" s="252" t="s">
        <v>1715</v>
      </c>
      <c r="Z11" s="252" t="s">
        <v>1715</v>
      </c>
      <c r="AA11" s="252" t="s">
        <v>1715</v>
      </c>
      <c r="AB11" s="252" t="s">
        <v>1715</v>
      </c>
      <c r="AC11" s="252" t="s">
        <v>1715</v>
      </c>
      <c r="AD11" s="252" t="s">
        <v>1715</v>
      </c>
      <c r="AE11" s="252" t="s">
        <v>1715</v>
      </c>
      <c r="AF11" s="252" t="s">
        <v>1715</v>
      </c>
      <c r="AI11" s="252" t="s">
        <v>1715</v>
      </c>
      <c r="AJ11" s="252" t="s">
        <v>1715</v>
      </c>
      <c r="AK11" s="252" t="s">
        <v>1715</v>
      </c>
      <c r="AL11" s="252" t="s">
        <v>1715</v>
      </c>
      <c r="AM11" s="252" t="s">
        <v>1715</v>
      </c>
      <c r="AN11" s="252" t="s">
        <v>1715</v>
      </c>
      <c r="AO11" s="252" t="s">
        <v>1715</v>
      </c>
      <c r="AQ11" s="252" t="s">
        <v>1715</v>
      </c>
      <c r="AR11" s="252" t="s">
        <v>1715</v>
      </c>
      <c r="AS11" s="252" t="s">
        <v>1715</v>
      </c>
      <c r="AT11" s="252" t="s">
        <v>1715</v>
      </c>
      <c r="AU11" s="252" t="s">
        <v>1715</v>
      </c>
      <c r="AV11" s="252" t="s">
        <v>1715</v>
      </c>
      <c r="AW11" s="252" t="s">
        <v>1715</v>
      </c>
      <c r="AY11" s="252" t="s">
        <v>1715</v>
      </c>
      <c r="AZ11" s="252" t="s">
        <v>1715</v>
      </c>
      <c r="BA11" s="252" t="s">
        <v>1715</v>
      </c>
      <c r="BB11" s="252" t="s">
        <v>1715</v>
      </c>
      <c r="BC11" s="252" t="s">
        <v>1715</v>
      </c>
      <c r="BD11" s="252" t="s">
        <v>1715</v>
      </c>
      <c r="BE11" s="252" t="s">
        <v>1715</v>
      </c>
      <c r="BG11" s="252" t="s">
        <v>1715</v>
      </c>
      <c r="BH11" s="252" t="s">
        <v>1715</v>
      </c>
      <c r="BI11" s="252" t="s">
        <v>1715</v>
      </c>
      <c r="BJ11" s="252" t="s">
        <v>1715</v>
      </c>
      <c r="BK11" s="252" t="s">
        <v>1715</v>
      </c>
      <c r="BL11" s="252" t="s">
        <v>1715</v>
      </c>
      <c r="BM11" s="252" t="s">
        <v>1715</v>
      </c>
      <c r="BP11" s="252">
        <v>45334</v>
      </c>
      <c r="BQ11" s="252">
        <v>45335</v>
      </c>
      <c r="BR11" s="252">
        <v>45336</v>
      </c>
      <c r="BS11" s="252">
        <v>45337</v>
      </c>
      <c r="BT11" s="252">
        <v>45338</v>
      </c>
      <c r="BU11" s="252">
        <v>45339</v>
      </c>
      <c r="BV11" s="252">
        <v>45340</v>
      </c>
      <c r="BX11" s="252">
        <v>45323</v>
      </c>
      <c r="BY11" s="94">
        <f t="shared" si="1"/>
        <v>3</v>
      </c>
    </row>
    <row r="12" spans="1:77">
      <c r="BP12" s="252">
        <v>45341</v>
      </c>
      <c r="BQ12" s="252">
        <v>45342</v>
      </c>
      <c r="BR12" s="252">
        <v>45343</v>
      </c>
      <c r="BS12" s="252">
        <v>45344</v>
      </c>
      <c r="BT12" s="252">
        <v>45345</v>
      </c>
      <c r="BU12" s="252">
        <v>45346</v>
      </c>
      <c r="BV12" s="252">
        <v>45347</v>
      </c>
      <c r="BX12" s="252">
        <v>45324</v>
      </c>
      <c r="BY12" s="94">
        <f t="shared" si="1"/>
        <v>4</v>
      </c>
    </row>
    <row r="13" spans="1:77" s="92" customFormat="1" ht="21" customHeight="1">
      <c r="B13" s="301">
        <v>45413</v>
      </c>
      <c r="C13" s="301"/>
      <c r="D13" s="301"/>
      <c r="E13" s="301"/>
      <c r="F13" s="301"/>
      <c r="G13" s="301"/>
      <c r="H13" s="301"/>
      <c r="I13" s="93"/>
      <c r="J13" s="301">
        <v>45444</v>
      </c>
      <c r="K13" s="301"/>
      <c r="L13" s="301"/>
      <c r="M13" s="301"/>
      <c r="N13" s="301"/>
      <c r="O13" s="301"/>
      <c r="P13" s="301"/>
      <c r="Q13" s="93"/>
      <c r="R13" s="301">
        <v>45474</v>
      </c>
      <c r="S13" s="301"/>
      <c r="T13" s="301"/>
      <c r="U13" s="301"/>
      <c r="V13" s="301"/>
      <c r="W13" s="301"/>
      <c r="X13" s="301"/>
      <c r="Y13" s="93"/>
      <c r="Z13" s="301">
        <v>45505</v>
      </c>
      <c r="AA13" s="301"/>
      <c r="AB13" s="301"/>
      <c r="AC13" s="301"/>
      <c r="AD13" s="301"/>
      <c r="AE13" s="301"/>
      <c r="AF13" s="301"/>
      <c r="AG13" s="93"/>
      <c r="AI13" s="301">
        <v>45413</v>
      </c>
      <c r="AJ13" s="301"/>
      <c r="AK13" s="301"/>
      <c r="AL13" s="301"/>
      <c r="AM13" s="301"/>
      <c r="AN13" s="301"/>
      <c r="AO13" s="301"/>
      <c r="AP13" s="93"/>
      <c r="AQ13" s="301">
        <v>45444</v>
      </c>
      <c r="AR13" s="301"/>
      <c r="AS13" s="301"/>
      <c r="AT13" s="301"/>
      <c r="AU13" s="301"/>
      <c r="AV13" s="301"/>
      <c r="AW13" s="301"/>
      <c r="AX13" s="93"/>
      <c r="AY13" s="301">
        <v>45474</v>
      </c>
      <c r="AZ13" s="301"/>
      <c r="BA13" s="301"/>
      <c r="BB13" s="301"/>
      <c r="BC13" s="301"/>
      <c r="BD13" s="301"/>
      <c r="BE13" s="301"/>
      <c r="BF13" s="93"/>
      <c r="BG13" s="301">
        <v>45505</v>
      </c>
      <c r="BH13" s="301"/>
      <c r="BI13" s="301"/>
      <c r="BJ13" s="301"/>
      <c r="BK13" s="301"/>
      <c r="BL13" s="301"/>
      <c r="BM13" s="301"/>
      <c r="BP13" s="92">
        <v>45348</v>
      </c>
      <c r="BQ13" s="92">
        <v>45349</v>
      </c>
      <c r="BR13" s="92">
        <v>45350</v>
      </c>
      <c r="BS13" s="92">
        <v>100</v>
      </c>
      <c r="BT13" s="92" t="str">
        <v/>
      </c>
      <c r="BU13" s="92" t="str">
        <v/>
      </c>
      <c r="BV13" s="92" t="str">
        <v/>
      </c>
      <c r="BX13" s="92">
        <v>45325</v>
      </c>
      <c r="BY13" s="94">
        <f t="shared" si="1"/>
        <v>5</v>
      </c>
    </row>
    <row r="14" spans="1:77" s="94" customFormat="1">
      <c r="B14" s="95" t="s">
        <v>25</v>
      </c>
      <c r="C14" s="95" t="s">
        <v>1716</v>
      </c>
      <c r="D14" s="95" t="s">
        <v>26</v>
      </c>
      <c r="E14" s="95" t="s">
        <v>1717</v>
      </c>
      <c r="F14" s="95" t="s">
        <v>13</v>
      </c>
      <c r="G14" s="95" t="s">
        <v>1718</v>
      </c>
      <c r="H14" s="95" t="s">
        <v>1719</v>
      </c>
      <c r="J14" s="95" t="s">
        <v>25</v>
      </c>
      <c r="K14" s="95" t="s">
        <v>1716</v>
      </c>
      <c r="L14" s="95" t="s">
        <v>26</v>
      </c>
      <c r="M14" s="95" t="s">
        <v>1717</v>
      </c>
      <c r="N14" s="95" t="s">
        <v>13</v>
      </c>
      <c r="O14" s="95" t="s">
        <v>1718</v>
      </c>
      <c r="P14" s="95" t="s">
        <v>1719</v>
      </c>
      <c r="R14" s="95" t="s">
        <v>25</v>
      </c>
      <c r="S14" s="95" t="s">
        <v>1716</v>
      </c>
      <c r="T14" s="95" t="s">
        <v>26</v>
      </c>
      <c r="U14" s="95" t="s">
        <v>1717</v>
      </c>
      <c r="V14" s="95" t="s">
        <v>13</v>
      </c>
      <c r="W14" s="95" t="s">
        <v>1718</v>
      </c>
      <c r="X14" s="95" t="s">
        <v>1719</v>
      </c>
      <c r="Z14" s="95" t="s">
        <v>25</v>
      </c>
      <c r="AA14" s="95" t="s">
        <v>1716</v>
      </c>
      <c r="AB14" s="95" t="s">
        <v>26</v>
      </c>
      <c r="AC14" s="95" t="s">
        <v>1717</v>
      </c>
      <c r="AD14" s="95" t="s">
        <v>13</v>
      </c>
      <c r="AE14" s="95" t="s">
        <v>1718</v>
      </c>
      <c r="AF14" s="95" t="s">
        <v>1719</v>
      </c>
      <c r="AI14" s="95" t="s">
        <v>25</v>
      </c>
      <c r="AJ14" s="95" t="s">
        <v>1716</v>
      </c>
      <c r="AK14" s="95" t="s">
        <v>26</v>
      </c>
      <c r="AL14" s="95" t="s">
        <v>1717</v>
      </c>
      <c r="AM14" s="95" t="s">
        <v>13</v>
      </c>
      <c r="AN14" s="95" t="s">
        <v>1718</v>
      </c>
      <c r="AO14" s="95" t="s">
        <v>1719</v>
      </c>
      <c r="AQ14" s="95" t="s">
        <v>25</v>
      </c>
      <c r="AR14" s="95" t="s">
        <v>1716</v>
      </c>
      <c r="AS14" s="95" t="s">
        <v>26</v>
      </c>
      <c r="AT14" s="95" t="s">
        <v>1717</v>
      </c>
      <c r="AU14" s="95" t="s">
        <v>13</v>
      </c>
      <c r="AV14" s="95" t="s">
        <v>1718</v>
      </c>
      <c r="AW14" s="95" t="s">
        <v>1719</v>
      </c>
      <c r="AY14" s="95" t="s">
        <v>25</v>
      </c>
      <c r="AZ14" s="95" t="s">
        <v>1716</v>
      </c>
      <c r="BA14" s="95" t="s">
        <v>26</v>
      </c>
      <c r="BB14" s="95" t="s">
        <v>1717</v>
      </c>
      <c r="BC14" s="95" t="s">
        <v>13</v>
      </c>
      <c r="BD14" s="95" t="s">
        <v>1718</v>
      </c>
      <c r="BE14" s="95" t="s">
        <v>1719</v>
      </c>
      <c r="BG14" s="95" t="s">
        <v>25</v>
      </c>
      <c r="BH14" s="95" t="s">
        <v>1716</v>
      </c>
      <c r="BI14" s="95" t="s">
        <v>26</v>
      </c>
      <c r="BJ14" s="95" t="s">
        <v>1717</v>
      </c>
      <c r="BK14" s="95" t="s">
        <v>13</v>
      </c>
      <c r="BL14" s="95" t="s">
        <v>1718</v>
      </c>
      <c r="BM14" s="95" t="s">
        <v>1719</v>
      </c>
      <c r="BP14" s="94" t="str">
        <v/>
      </c>
      <c r="BQ14" s="94" t="str">
        <v/>
      </c>
      <c r="BR14" s="94" t="str">
        <v/>
      </c>
      <c r="BS14" s="94" t="str">
        <v/>
      </c>
      <c r="BT14" s="94">
        <v>45352</v>
      </c>
      <c r="BU14" s="94">
        <v>45353</v>
      </c>
      <c r="BV14" s="94">
        <v>45354</v>
      </c>
      <c r="BX14" s="94">
        <v>45326</v>
      </c>
      <c r="BY14" s="94">
        <f t="shared" si="1"/>
        <v>6</v>
      </c>
    </row>
    <row r="15" spans="1:77" ht="16.5" thickBot="1">
      <c r="B15" s="253" t="s">
        <v>1715</v>
      </c>
      <c r="C15" s="253" t="s">
        <v>1715</v>
      </c>
      <c r="D15" s="253">
        <v>45413</v>
      </c>
      <c r="E15" s="253">
        <v>45414</v>
      </c>
      <c r="F15" s="253">
        <v>45415</v>
      </c>
      <c r="G15" s="254">
        <v>45416</v>
      </c>
      <c r="H15" s="254">
        <v>45417</v>
      </c>
      <c r="I15" s="253"/>
      <c r="J15" s="253" t="s">
        <v>1715</v>
      </c>
      <c r="K15" s="253" t="s">
        <v>1715</v>
      </c>
      <c r="L15" s="253" t="s">
        <v>1715</v>
      </c>
      <c r="M15" s="253" t="s">
        <v>1715</v>
      </c>
      <c r="N15" s="253" t="s">
        <v>1715</v>
      </c>
      <c r="O15" s="254">
        <v>45444</v>
      </c>
      <c r="P15" s="254">
        <v>45445</v>
      </c>
      <c r="Q15" s="253"/>
      <c r="R15" s="253">
        <v>45474</v>
      </c>
      <c r="S15" s="253">
        <v>45475</v>
      </c>
      <c r="T15" s="253">
        <v>45476</v>
      </c>
      <c r="U15" s="253">
        <v>45477</v>
      </c>
      <c r="V15" s="253">
        <v>45478</v>
      </c>
      <c r="W15" s="254">
        <v>45479</v>
      </c>
      <c r="X15" s="254">
        <v>45480</v>
      </c>
      <c r="Y15" s="253"/>
      <c r="Z15" s="253" t="s">
        <v>1715</v>
      </c>
      <c r="AA15" s="253" t="s">
        <v>1715</v>
      </c>
      <c r="AB15" s="253" t="s">
        <v>1715</v>
      </c>
      <c r="AC15" s="253">
        <v>45505</v>
      </c>
      <c r="AD15" s="253">
        <v>45506</v>
      </c>
      <c r="AE15" s="254">
        <v>45507</v>
      </c>
      <c r="AF15" s="254">
        <v>45508</v>
      </c>
      <c r="AI15" s="253" t="s">
        <v>1715</v>
      </c>
      <c r="AJ15" s="253" t="s">
        <v>1715</v>
      </c>
      <c r="AK15" s="253">
        <v>45413</v>
      </c>
      <c r="AL15" s="253">
        <v>45414</v>
      </c>
      <c r="AM15" s="253">
        <v>45415</v>
      </c>
      <c r="AN15" s="254">
        <v>45416</v>
      </c>
      <c r="AO15" s="254">
        <v>45417</v>
      </c>
      <c r="AP15" s="253"/>
      <c r="AQ15" s="253" t="s">
        <v>1715</v>
      </c>
      <c r="AR15" s="253" t="s">
        <v>1715</v>
      </c>
      <c r="AS15" s="253" t="s">
        <v>1715</v>
      </c>
      <c r="AT15" s="253" t="s">
        <v>1715</v>
      </c>
      <c r="AU15" s="253" t="s">
        <v>1715</v>
      </c>
      <c r="AV15" s="254">
        <v>45444</v>
      </c>
      <c r="AW15" s="254">
        <v>45445</v>
      </c>
      <c r="AX15" s="253"/>
      <c r="AY15" s="253">
        <v>45474</v>
      </c>
      <c r="AZ15" s="253">
        <v>45475</v>
      </c>
      <c r="BA15" s="253">
        <v>45476</v>
      </c>
      <c r="BB15" s="253">
        <v>45477</v>
      </c>
      <c r="BC15" s="253">
        <v>45478</v>
      </c>
      <c r="BD15" s="254">
        <v>45479</v>
      </c>
      <c r="BE15" s="254">
        <v>45480</v>
      </c>
      <c r="BF15" s="253"/>
      <c r="BG15" s="253" t="s">
        <v>1715</v>
      </c>
      <c r="BH15" s="253" t="s">
        <v>1715</v>
      </c>
      <c r="BI15" s="253" t="s">
        <v>1715</v>
      </c>
      <c r="BJ15" s="253">
        <v>45505</v>
      </c>
      <c r="BK15" s="253">
        <v>45506</v>
      </c>
      <c r="BL15" s="254">
        <v>45507</v>
      </c>
      <c r="BM15" s="254">
        <v>45508</v>
      </c>
      <c r="BP15" s="252">
        <v>45355</v>
      </c>
      <c r="BQ15" s="252">
        <v>45356</v>
      </c>
      <c r="BR15" s="252">
        <v>45357</v>
      </c>
      <c r="BS15" s="252">
        <v>45358</v>
      </c>
      <c r="BT15" s="252">
        <v>100</v>
      </c>
      <c r="BU15" s="252">
        <v>100</v>
      </c>
      <c r="BV15" s="252">
        <v>100</v>
      </c>
      <c r="BX15" s="252">
        <v>45327</v>
      </c>
      <c r="BY15" s="94">
        <f t="shared" si="1"/>
        <v>7</v>
      </c>
    </row>
    <row r="16" spans="1:77" ht="16.5" thickBot="1">
      <c r="B16" s="253">
        <v>45418</v>
      </c>
      <c r="C16" s="253">
        <v>45419</v>
      </c>
      <c r="D16" s="253">
        <v>45420</v>
      </c>
      <c r="E16" s="253">
        <v>45421</v>
      </c>
      <c r="F16" s="253">
        <v>45422</v>
      </c>
      <c r="G16" s="254">
        <v>45423</v>
      </c>
      <c r="H16" s="254">
        <v>45424</v>
      </c>
      <c r="I16" s="253"/>
      <c r="J16" s="253">
        <v>45446</v>
      </c>
      <c r="K16" s="253">
        <v>45447</v>
      </c>
      <c r="L16" s="253">
        <v>45448</v>
      </c>
      <c r="M16" s="253">
        <v>45449</v>
      </c>
      <c r="N16" s="256">
        <v>45450</v>
      </c>
      <c r="O16" s="257">
        <v>45451</v>
      </c>
      <c r="P16" s="257">
        <v>45452</v>
      </c>
      <c r="Q16" s="253"/>
      <c r="R16" s="253">
        <v>45481</v>
      </c>
      <c r="S16" s="253">
        <v>45482</v>
      </c>
      <c r="T16" s="253">
        <v>45483</v>
      </c>
      <c r="U16" s="253">
        <v>45484</v>
      </c>
      <c r="V16" s="253">
        <v>45485</v>
      </c>
      <c r="W16" s="254">
        <v>45486</v>
      </c>
      <c r="X16" s="254">
        <v>45487</v>
      </c>
      <c r="Y16" s="253"/>
      <c r="Z16" s="253">
        <v>45509</v>
      </c>
      <c r="AA16" s="253">
        <v>45510</v>
      </c>
      <c r="AB16" s="253">
        <v>45511</v>
      </c>
      <c r="AC16" s="253">
        <v>45512</v>
      </c>
      <c r="AD16" s="253">
        <v>45513</v>
      </c>
      <c r="AE16" s="254">
        <v>45514</v>
      </c>
      <c r="AF16" s="254">
        <v>45515</v>
      </c>
      <c r="AI16" s="253">
        <v>45418</v>
      </c>
      <c r="AJ16" s="253">
        <v>45419</v>
      </c>
      <c r="AK16" s="253">
        <v>45420</v>
      </c>
      <c r="AL16" s="253">
        <v>45421</v>
      </c>
      <c r="AM16" s="253">
        <v>45422</v>
      </c>
      <c r="AN16" s="254">
        <v>45423</v>
      </c>
      <c r="AO16" s="254">
        <v>45424</v>
      </c>
      <c r="AP16" s="253"/>
      <c r="AQ16" s="253">
        <v>45446</v>
      </c>
      <c r="AR16" s="253">
        <v>45447</v>
      </c>
      <c r="AS16" s="253">
        <v>45448</v>
      </c>
      <c r="AT16" s="253">
        <v>45449</v>
      </c>
      <c r="AU16" s="318">
        <v>100</v>
      </c>
      <c r="AV16" s="320">
        <v>100</v>
      </c>
      <c r="AW16" s="320">
        <v>100</v>
      </c>
      <c r="AX16" s="253"/>
      <c r="AY16" s="253">
        <v>45481</v>
      </c>
      <c r="AZ16" s="253">
        <v>45482</v>
      </c>
      <c r="BA16" s="253">
        <v>45483</v>
      </c>
      <c r="BB16" s="253">
        <v>45484</v>
      </c>
      <c r="BC16" s="253">
        <v>45485</v>
      </c>
      <c r="BD16" s="254">
        <v>45486</v>
      </c>
      <c r="BE16" s="254">
        <v>45487</v>
      </c>
      <c r="BF16" s="253"/>
      <c r="BG16" s="253">
        <v>45509</v>
      </c>
      <c r="BH16" s="253">
        <v>45510</v>
      </c>
      <c r="BI16" s="253">
        <v>45511</v>
      </c>
      <c r="BJ16" s="253">
        <v>45512</v>
      </c>
      <c r="BK16" s="253">
        <v>45513</v>
      </c>
      <c r="BL16" s="254">
        <v>45514</v>
      </c>
      <c r="BM16" s="254">
        <v>45515</v>
      </c>
      <c r="BP16" s="252">
        <v>100</v>
      </c>
      <c r="BQ16" s="252">
        <v>45363</v>
      </c>
      <c r="BR16" s="252">
        <v>45364</v>
      </c>
      <c r="BS16" s="252">
        <v>45365</v>
      </c>
      <c r="BT16" s="252">
        <v>45366</v>
      </c>
      <c r="BU16" s="252">
        <v>45367</v>
      </c>
      <c r="BV16" s="252">
        <v>45368</v>
      </c>
      <c r="BX16" s="252">
        <v>45328</v>
      </c>
      <c r="BY16" s="94">
        <f t="shared" si="1"/>
        <v>8</v>
      </c>
    </row>
    <row r="17" spans="2:77" ht="16.5" thickBot="1">
      <c r="B17" s="253">
        <v>45425</v>
      </c>
      <c r="C17" s="253">
        <v>45426</v>
      </c>
      <c r="D17" s="253">
        <v>45427</v>
      </c>
      <c r="E17" s="253">
        <v>45428</v>
      </c>
      <c r="F17" s="253">
        <v>45429</v>
      </c>
      <c r="G17" s="254">
        <v>45430</v>
      </c>
      <c r="H17" s="254">
        <v>45431</v>
      </c>
      <c r="I17" s="253"/>
      <c r="J17" s="256">
        <v>45453</v>
      </c>
      <c r="K17" s="253">
        <v>45454</v>
      </c>
      <c r="L17" s="253">
        <v>45455</v>
      </c>
      <c r="M17" s="253">
        <v>45456</v>
      </c>
      <c r="N17" s="253">
        <v>45457</v>
      </c>
      <c r="O17" s="254">
        <v>45458</v>
      </c>
      <c r="P17" s="254">
        <v>45459</v>
      </c>
      <c r="Q17" s="253"/>
      <c r="R17" s="253">
        <v>45488</v>
      </c>
      <c r="S17" s="253">
        <v>45489</v>
      </c>
      <c r="T17" s="253">
        <v>45490</v>
      </c>
      <c r="U17" s="253">
        <v>45491</v>
      </c>
      <c r="V17" s="256">
        <v>45492</v>
      </c>
      <c r="W17" s="257">
        <v>45493</v>
      </c>
      <c r="X17" s="257">
        <v>45494</v>
      </c>
      <c r="Y17" s="253"/>
      <c r="Z17" s="253">
        <v>45516</v>
      </c>
      <c r="AA17" s="253">
        <v>45517</v>
      </c>
      <c r="AB17" s="253">
        <v>45518</v>
      </c>
      <c r="AC17" s="253">
        <v>45519</v>
      </c>
      <c r="AD17" s="253">
        <v>45520</v>
      </c>
      <c r="AE17" s="254">
        <v>45521</v>
      </c>
      <c r="AF17" s="254">
        <v>45522</v>
      </c>
      <c r="AI17" s="253">
        <v>45425</v>
      </c>
      <c r="AJ17" s="253">
        <v>45426</v>
      </c>
      <c r="AK17" s="253">
        <v>45427</v>
      </c>
      <c r="AL17" s="253">
        <v>45428</v>
      </c>
      <c r="AM17" s="253">
        <v>45429</v>
      </c>
      <c r="AN17" s="254">
        <v>45430</v>
      </c>
      <c r="AO17" s="254">
        <v>45431</v>
      </c>
      <c r="AP17" s="253"/>
      <c r="AQ17" s="318">
        <v>100</v>
      </c>
      <c r="AR17" s="253">
        <v>45454</v>
      </c>
      <c r="AS17" s="253">
        <v>45455</v>
      </c>
      <c r="AT17" s="253">
        <v>45456</v>
      </c>
      <c r="AU17" s="253">
        <v>45457</v>
      </c>
      <c r="AV17" s="254">
        <v>45458</v>
      </c>
      <c r="AW17" s="254">
        <v>45459</v>
      </c>
      <c r="AX17" s="253"/>
      <c r="AY17" s="253">
        <v>45488</v>
      </c>
      <c r="AZ17" s="253">
        <v>45489</v>
      </c>
      <c r="BA17" s="253">
        <v>45490</v>
      </c>
      <c r="BB17" s="253">
        <v>45491</v>
      </c>
      <c r="BC17" s="318">
        <v>100</v>
      </c>
      <c r="BD17" s="320">
        <v>100</v>
      </c>
      <c r="BE17" s="320">
        <v>100</v>
      </c>
      <c r="BF17" s="253"/>
      <c r="BG17" s="253">
        <v>45516</v>
      </c>
      <c r="BH17" s="253">
        <v>45517</v>
      </c>
      <c r="BI17" s="253">
        <v>45518</v>
      </c>
      <c r="BJ17" s="253">
        <v>45519</v>
      </c>
      <c r="BK17" s="253">
        <v>45520</v>
      </c>
      <c r="BL17" s="254">
        <v>45521</v>
      </c>
      <c r="BM17" s="254">
        <v>45522</v>
      </c>
      <c r="BP17" s="252">
        <v>45369</v>
      </c>
      <c r="BQ17" s="252">
        <v>45370</v>
      </c>
      <c r="BR17" s="252">
        <v>45371</v>
      </c>
      <c r="BS17" s="252">
        <v>45372</v>
      </c>
      <c r="BT17" s="252">
        <v>45373</v>
      </c>
      <c r="BU17" s="252">
        <v>45374</v>
      </c>
      <c r="BV17" s="252">
        <v>45375</v>
      </c>
      <c r="BX17" s="252">
        <v>45329</v>
      </c>
      <c r="BY17" s="94">
        <f t="shared" si="1"/>
        <v>9</v>
      </c>
    </row>
    <row r="18" spans="2:77" ht="16.5" thickBot="1">
      <c r="B18" s="253">
        <v>45432</v>
      </c>
      <c r="C18" s="253">
        <v>45433</v>
      </c>
      <c r="D18" s="253">
        <v>45434</v>
      </c>
      <c r="E18" s="253">
        <v>45435</v>
      </c>
      <c r="F18" s="253">
        <v>45436</v>
      </c>
      <c r="G18" s="254">
        <v>45437</v>
      </c>
      <c r="H18" s="254">
        <v>45438</v>
      </c>
      <c r="I18" s="253"/>
      <c r="J18" s="253">
        <v>45460</v>
      </c>
      <c r="K18" s="253">
        <v>45461</v>
      </c>
      <c r="L18" s="253">
        <v>45462</v>
      </c>
      <c r="M18" s="258">
        <v>45463</v>
      </c>
      <c r="N18" s="253">
        <v>45464</v>
      </c>
      <c r="O18" s="254">
        <v>45465</v>
      </c>
      <c r="P18" s="254">
        <v>45466</v>
      </c>
      <c r="Q18" s="253"/>
      <c r="R18" s="256">
        <v>45495</v>
      </c>
      <c r="S18" s="253">
        <v>45496</v>
      </c>
      <c r="T18" s="253">
        <v>45497</v>
      </c>
      <c r="U18" s="258">
        <v>45498</v>
      </c>
      <c r="V18" s="253">
        <v>45499</v>
      </c>
      <c r="W18" s="254">
        <v>45500</v>
      </c>
      <c r="X18" s="254">
        <v>45501</v>
      </c>
      <c r="Y18" s="253"/>
      <c r="Z18" s="253">
        <v>45523</v>
      </c>
      <c r="AA18" s="253">
        <v>45524</v>
      </c>
      <c r="AB18" s="253">
        <v>45525</v>
      </c>
      <c r="AC18" s="253">
        <v>45526</v>
      </c>
      <c r="AD18" s="253">
        <v>45527</v>
      </c>
      <c r="AE18" s="254">
        <v>45528</v>
      </c>
      <c r="AF18" s="254">
        <v>45529</v>
      </c>
      <c r="AI18" s="253">
        <v>45432</v>
      </c>
      <c r="AJ18" s="253">
        <v>45433</v>
      </c>
      <c r="AK18" s="253">
        <v>45434</v>
      </c>
      <c r="AL18" s="253">
        <v>45435</v>
      </c>
      <c r="AM18" s="253">
        <v>45436</v>
      </c>
      <c r="AN18" s="254">
        <v>45437</v>
      </c>
      <c r="AO18" s="254">
        <v>45438</v>
      </c>
      <c r="AP18" s="253"/>
      <c r="AQ18" s="253">
        <v>45460</v>
      </c>
      <c r="AR18" s="253">
        <v>45461</v>
      </c>
      <c r="AS18" s="253">
        <v>45462</v>
      </c>
      <c r="AT18" s="319">
        <v>100</v>
      </c>
      <c r="AU18" s="253">
        <v>45464</v>
      </c>
      <c r="AV18" s="254">
        <v>45465</v>
      </c>
      <c r="AW18" s="254">
        <v>45466</v>
      </c>
      <c r="AX18" s="253"/>
      <c r="AY18" s="318">
        <v>100</v>
      </c>
      <c r="AZ18" s="253">
        <v>45496</v>
      </c>
      <c r="BA18" s="253">
        <v>45497</v>
      </c>
      <c r="BB18" s="319">
        <v>100</v>
      </c>
      <c r="BC18" s="253">
        <v>45499</v>
      </c>
      <c r="BD18" s="254">
        <v>45500</v>
      </c>
      <c r="BE18" s="254">
        <v>45501</v>
      </c>
      <c r="BF18" s="253"/>
      <c r="BG18" s="253">
        <v>45523</v>
      </c>
      <c r="BH18" s="253">
        <v>45524</v>
      </c>
      <c r="BI18" s="253">
        <v>45525</v>
      </c>
      <c r="BJ18" s="253">
        <v>45526</v>
      </c>
      <c r="BK18" s="253">
        <v>45527</v>
      </c>
      <c r="BL18" s="254">
        <v>45528</v>
      </c>
      <c r="BM18" s="254">
        <v>45529</v>
      </c>
      <c r="BP18" s="252">
        <v>45376</v>
      </c>
      <c r="BQ18" s="252">
        <v>45377</v>
      </c>
      <c r="BR18" s="252">
        <v>45378</v>
      </c>
      <c r="BS18" s="252">
        <v>100</v>
      </c>
      <c r="BT18" s="252">
        <v>45380</v>
      </c>
      <c r="BU18" s="252">
        <v>45381</v>
      </c>
      <c r="BV18" s="252">
        <v>45382</v>
      </c>
      <c r="BX18" s="252">
        <v>100</v>
      </c>
      <c r="BY18" s="94">
        <f t="shared" si="1"/>
        <v>0</v>
      </c>
    </row>
    <row r="19" spans="2:77" ht="16.5" thickBot="1">
      <c r="B19" s="253">
        <v>45439</v>
      </c>
      <c r="C19" s="253">
        <v>45440</v>
      </c>
      <c r="D19" s="253">
        <v>45441</v>
      </c>
      <c r="E19" s="258">
        <v>45442</v>
      </c>
      <c r="F19" s="253">
        <v>45443</v>
      </c>
      <c r="G19" s="253" t="s">
        <v>1715</v>
      </c>
      <c r="H19" s="253" t="s">
        <v>1715</v>
      </c>
      <c r="I19" s="253"/>
      <c r="J19" s="253">
        <v>45467</v>
      </c>
      <c r="K19" s="253">
        <v>45468</v>
      </c>
      <c r="L19" s="253">
        <v>45469</v>
      </c>
      <c r="M19" s="253">
        <v>45470</v>
      </c>
      <c r="N19" s="253">
        <v>45471</v>
      </c>
      <c r="O19" s="254">
        <v>45472</v>
      </c>
      <c r="P19" s="254">
        <v>45473</v>
      </c>
      <c r="Q19" s="253"/>
      <c r="R19" s="253">
        <v>45502</v>
      </c>
      <c r="S19" s="253">
        <v>45503</v>
      </c>
      <c r="T19" s="253">
        <v>45504</v>
      </c>
      <c r="U19" s="253" t="s">
        <v>1715</v>
      </c>
      <c r="V19" s="253" t="s">
        <v>1715</v>
      </c>
      <c r="W19" s="253" t="s">
        <v>1715</v>
      </c>
      <c r="X19" s="253" t="s">
        <v>1715</v>
      </c>
      <c r="Y19" s="253"/>
      <c r="Z19" s="253">
        <v>45530</v>
      </c>
      <c r="AA19" s="253">
        <v>45531</v>
      </c>
      <c r="AB19" s="253">
        <v>45532</v>
      </c>
      <c r="AC19" s="258">
        <v>45533</v>
      </c>
      <c r="AD19" s="253">
        <v>45534</v>
      </c>
      <c r="AE19" s="254">
        <v>45535</v>
      </c>
      <c r="AF19" s="254" t="s">
        <v>1715</v>
      </c>
      <c r="AI19" s="253">
        <v>45439</v>
      </c>
      <c r="AJ19" s="253">
        <v>45440</v>
      </c>
      <c r="AK19" s="253">
        <v>45441</v>
      </c>
      <c r="AL19" s="319">
        <v>100</v>
      </c>
      <c r="AM19" s="253">
        <v>45443</v>
      </c>
      <c r="AN19" s="253" t="s">
        <v>1715</v>
      </c>
      <c r="AO19" s="253" t="s">
        <v>1715</v>
      </c>
      <c r="AP19" s="253"/>
      <c r="AQ19" s="253">
        <v>45467</v>
      </c>
      <c r="AR19" s="253">
        <v>45468</v>
      </c>
      <c r="AS19" s="253">
        <v>45469</v>
      </c>
      <c r="AT19" s="253">
        <v>45470</v>
      </c>
      <c r="AU19" s="253">
        <v>45471</v>
      </c>
      <c r="AV19" s="254">
        <v>45472</v>
      </c>
      <c r="AW19" s="254">
        <v>45473</v>
      </c>
      <c r="AX19" s="253"/>
      <c r="AY19" s="253">
        <v>45502</v>
      </c>
      <c r="AZ19" s="253">
        <v>45503</v>
      </c>
      <c r="BA19" s="253">
        <v>45504</v>
      </c>
      <c r="BB19" s="253" t="s">
        <v>1715</v>
      </c>
      <c r="BC19" s="253" t="s">
        <v>1715</v>
      </c>
      <c r="BD19" s="253" t="s">
        <v>1715</v>
      </c>
      <c r="BE19" s="253" t="s">
        <v>1715</v>
      </c>
      <c r="BF19" s="253"/>
      <c r="BG19" s="253">
        <v>45530</v>
      </c>
      <c r="BH19" s="253">
        <v>45531</v>
      </c>
      <c r="BI19" s="253">
        <v>45532</v>
      </c>
      <c r="BJ19" s="319">
        <v>100</v>
      </c>
      <c r="BK19" s="253">
        <v>45534</v>
      </c>
      <c r="BL19" s="254">
        <v>45535</v>
      </c>
      <c r="BM19" s="254" t="s">
        <v>1715</v>
      </c>
      <c r="BP19" s="252">
        <v>45383</v>
      </c>
      <c r="BQ19" s="252">
        <v>45384</v>
      </c>
      <c r="BR19" s="252">
        <v>45385</v>
      </c>
      <c r="BS19" s="252">
        <v>45386</v>
      </c>
      <c r="BT19" s="252">
        <v>45387</v>
      </c>
      <c r="BU19" s="252">
        <v>45388</v>
      </c>
      <c r="BV19" s="252">
        <v>45389</v>
      </c>
      <c r="BX19" s="252">
        <v>45331</v>
      </c>
      <c r="BY19" s="94">
        <f t="shared" si="1"/>
        <v>1</v>
      </c>
    </row>
    <row r="20" spans="2:77">
      <c r="B20" s="252" t="s">
        <v>1715</v>
      </c>
      <c r="C20" s="252" t="s">
        <v>1715</v>
      </c>
      <c r="D20" s="252" t="s">
        <v>1715</v>
      </c>
      <c r="E20" s="252" t="s">
        <v>1715</v>
      </c>
      <c r="F20" s="252" t="s">
        <v>1715</v>
      </c>
      <c r="G20" s="252" t="s">
        <v>1715</v>
      </c>
      <c r="H20" s="252" t="s">
        <v>1715</v>
      </c>
      <c r="J20" s="252" t="s">
        <v>1715</v>
      </c>
      <c r="K20" s="252" t="s">
        <v>1715</v>
      </c>
      <c r="L20" s="252" t="s">
        <v>1715</v>
      </c>
      <c r="M20" s="252" t="s">
        <v>1715</v>
      </c>
      <c r="N20" s="252" t="s">
        <v>1715</v>
      </c>
      <c r="O20" s="252" t="s">
        <v>1715</v>
      </c>
      <c r="P20" s="252" t="s">
        <v>1715</v>
      </c>
      <c r="R20" s="252" t="s">
        <v>1715</v>
      </c>
      <c r="S20" s="252" t="s">
        <v>1715</v>
      </c>
      <c r="T20" s="252" t="s">
        <v>1715</v>
      </c>
      <c r="U20" s="252" t="s">
        <v>1715</v>
      </c>
      <c r="V20" s="252" t="s">
        <v>1715</v>
      </c>
      <c r="W20" s="252" t="s">
        <v>1715</v>
      </c>
      <c r="X20" s="252" t="s">
        <v>1715</v>
      </c>
      <c r="Z20" s="252" t="s">
        <v>1715</v>
      </c>
      <c r="AA20" s="252" t="s">
        <v>1715</v>
      </c>
      <c r="AB20" s="252" t="s">
        <v>1715</v>
      </c>
      <c r="AC20" s="252" t="s">
        <v>1715</v>
      </c>
      <c r="AD20" s="252" t="s">
        <v>1715</v>
      </c>
      <c r="AE20" s="252" t="s">
        <v>1715</v>
      </c>
      <c r="AF20" s="252" t="s">
        <v>1715</v>
      </c>
      <c r="AI20" s="252" t="s">
        <v>1715</v>
      </c>
      <c r="AJ20" s="252" t="s">
        <v>1715</v>
      </c>
      <c r="AK20" s="252" t="s">
        <v>1715</v>
      </c>
      <c r="AL20" s="252" t="s">
        <v>1715</v>
      </c>
      <c r="AM20" s="252" t="s">
        <v>1715</v>
      </c>
      <c r="AN20" s="252" t="s">
        <v>1715</v>
      </c>
      <c r="AO20" s="252" t="s">
        <v>1715</v>
      </c>
      <c r="AQ20" s="252" t="s">
        <v>1715</v>
      </c>
      <c r="AR20" s="252" t="s">
        <v>1715</v>
      </c>
      <c r="AS20" s="252" t="s">
        <v>1715</v>
      </c>
      <c r="AT20" s="252" t="s">
        <v>1715</v>
      </c>
      <c r="AU20" s="252" t="s">
        <v>1715</v>
      </c>
      <c r="AV20" s="252" t="s">
        <v>1715</v>
      </c>
      <c r="AW20" s="252" t="s">
        <v>1715</v>
      </c>
      <c r="AY20" s="252" t="s">
        <v>1715</v>
      </c>
      <c r="AZ20" s="252" t="s">
        <v>1715</v>
      </c>
      <c r="BA20" s="252" t="s">
        <v>1715</v>
      </c>
      <c r="BB20" s="252" t="s">
        <v>1715</v>
      </c>
      <c r="BC20" s="252" t="s">
        <v>1715</v>
      </c>
      <c r="BD20" s="252" t="s">
        <v>1715</v>
      </c>
      <c r="BE20" s="252" t="s">
        <v>1715</v>
      </c>
      <c r="BG20" s="252" t="s">
        <v>1715</v>
      </c>
      <c r="BH20" s="252" t="s">
        <v>1715</v>
      </c>
      <c r="BI20" s="252" t="s">
        <v>1715</v>
      </c>
      <c r="BJ20" s="252" t="s">
        <v>1715</v>
      </c>
      <c r="BK20" s="252" t="s">
        <v>1715</v>
      </c>
      <c r="BL20" s="252" t="s">
        <v>1715</v>
      </c>
      <c r="BM20" s="252" t="s">
        <v>1715</v>
      </c>
      <c r="BP20" s="252">
        <v>45390</v>
      </c>
      <c r="BQ20" s="252">
        <v>45391</v>
      </c>
      <c r="BR20" s="252">
        <v>45392</v>
      </c>
      <c r="BS20" s="252">
        <v>45393</v>
      </c>
      <c r="BT20" s="252">
        <v>45394</v>
      </c>
      <c r="BU20" s="252">
        <v>45395</v>
      </c>
      <c r="BV20" s="252">
        <v>45396</v>
      </c>
      <c r="BX20" s="252">
        <v>45332</v>
      </c>
      <c r="BY20" s="94">
        <f t="shared" si="1"/>
        <v>2</v>
      </c>
    </row>
    <row r="21" spans="2:77">
      <c r="BP21" s="252">
        <v>45397</v>
      </c>
      <c r="BQ21" s="252">
        <v>45398</v>
      </c>
      <c r="BR21" s="252">
        <v>45399</v>
      </c>
      <c r="BS21" s="252">
        <v>45400</v>
      </c>
      <c r="BT21" s="252">
        <v>100</v>
      </c>
      <c r="BU21" s="252">
        <v>100</v>
      </c>
      <c r="BV21" s="252">
        <v>100</v>
      </c>
      <c r="BX21" s="252">
        <v>45333</v>
      </c>
      <c r="BY21" s="94">
        <f t="shared" si="1"/>
        <v>3</v>
      </c>
    </row>
    <row r="22" spans="2:77" s="92" customFormat="1" ht="21" customHeight="1">
      <c r="B22" s="301">
        <v>45536</v>
      </c>
      <c r="C22" s="301"/>
      <c r="D22" s="301"/>
      <c r="E22" s="301"/>
      <c r="F22" s="301"/>
      <c r="G22" s="301"/>
      <c r="H22" s="301"/>
      <c r="I22" s="93"/>
      <c r="J22" s="301">
        <v>45566</v>
      </c>
      <c r="K22" s="301"/>
      <c r="L22" s="301"/>
      <c r="M22" s="301"/>
      <c r="N22" s="301"/>
      <c r="O22" s="301"/>
      <c r="P22" s="301"/>
      <c r="Q22" s="93"/>
      <c r="R22" s="301">
        <v>45597</v>
      </c>
      <c r="S22" s="301"/>
      <c r="T22" s="301"/>
      <c r="U22" s="301"/>
      <c r="V22" s="301"/>
      <c r="W22" s="301"/>
      <c r="X22" s="301"/>
      <c r="Y22" s="93"/>
      <c r="Z22" s="301">
        <v>45627</v>
      </c>
      <c r="AA22" s="301"/>
      <c r="AB22" s="301"/>
      <c r="AC22" s="301"/>
      <c r="AD22" s="301"/>
      <c r="AE22" s="301"/>
      <c r="AF22" s="301"/>
      <c r="AG22" s="93"/>
      <c r="AI22" s="301">
        <v>45536</v>
      </c>
      <c r="AJ22" s="301"/>
      <c r="AK22" s="301"/>
      <c r="AL22" s="301"/>
      <c r="AM22" s="301"/>
      <c r="AN22" s="301"/>
      <c r="AO22" s="301"/>
      <c r="AP22" s="93"/>
      <c r="AQ22" s="301">
        <v>45566</v>
      </c>
      <c r="AR22" s="301"/>
      <c r="AS22" s="301"/>
      <c r="AT22" s="301"/>
      <c r="AU22" s="301"/>
      <c r="AV22" s="301"/>
      <c r="AW22" s="301"/>
      <c r="AX22" s="93"/>
      <c r="AY22" s="301">
        <v>45597</v>
      </c>
      <c r="AZ22" s="301"/>
      <c r="BA22" s="301"/>
      <c r="BB22" s="301"/>
      <c r="BC22" s="301"/>
      <c r="BD22" s="301"/>
      <c r="BE22" s="301"/>
      <c r="BF22" s="93"/>
      <c r="BG22" s="301">
        <v>45627</v>
      </c>
      <c r="BH22" s="301"/>
      <c r="BI22" s="301"/>
      <c r="BJ22" s="301"/>
      <c r="BK22" s="301"/>
      <c r="BL22" s="301"/>
      <c r="BM22" s="301"/>
      <c r="BP22" s="92">
        <v>100</v>
      </c>
      <c r="BQ22" s="92">
        <v>45405</v>
      </c>
      <c r="BR22" s="92">
        <v>100</v>
      </c>
      <c r="BS22" s="92">
        <v>100</v>
      </c>
      <c r="BT22" s="92">
        <v>45408</v>
      </c>
      <c r="BU22" s="92">
        <v>45409</v>
      </c>
      <c r="BV22" s="92">
        <v>45410</v>
      </c>
      <c r="BX22" s="92">
        <v>45334</v>
      </c>
      <c r="BY22" s="94">
        <f t="shared" si="1"/>
        <v>4</v>
      </c>
    </row>
    <row r="23" spans="2:77" s="94" customFormat="1">
      <c r="B23" s="95" t="s">
        <v>25</v>
      </c>
      <c r="C23" s="95" t="s">
        <v>1716</v>
      </c>
      <c r="D23" s="95" t="s">
        <v>26</v>
      </c>
      <c r="E23" s="95" t="s">
        <v>1717</v>
      </c>
      <c r="F23" s="95" t="s">
        <v>13</v>
      </c>
      <c r="G23" s="95" t="s">
        <v>1718</v>
      </c>
      <c r="H23" s="95" t="s">
        <v>1719</v>
      </c>
      <c r="J23" s="95" t="s">
        <v>25</v>
      </c>
      <c r="K23" s="95" t="s">
        <v>1716</v>
      </c>
      <c r="L23" s="95" t="s">
        <v>26</v>
      </c>
      <c r="M23" s="95" t="s">
        <v>1717</v>
      </c>
      <c r="N23" s="95" t="s">
        <v>13</v>
      </c>
      <c r="O23" s="95" t="s">
        <v>1718</v>
      </c>
      <c r="P23" s="95" t="s">
        <v>1719</v>
      </c>
      <c r="R23" s="95" t="s">
        <v>25</v>
      </c>
      <c r="S23" s="95" t="s">
        <v>1716</v>
      </c>
      <c r="T23" s="95" t="s">
        <v>26</v>
      </c>
      <c r="U23" s="95" t="s">
        <v>1717</v>
      </c>
      <c r="V23" s="95" t="s">
        <v>13</v>
      </c>
      <c r="W23" s="95" t="s">
        <v>1718</v>
      </c>
      <c r="X23" s="95" t="s">
        <v>1719</v>
      </c>
      <c r="Z23" s="95" t="s">
        <v>25</v>
      </c>
      <c r="AA23" s="95" t="s">
        <v>1716</v>
      </c>
      <c r="AB23" s="95" t="s">
        <v>26</v>
      </c>
      <c r="AC23" s="95" t="s">
        <v>1717</v>
      </c>
      <c r="AD23" s="95" t="s">
        <v>13</v>
      </c>
      <c r="AE23" s="95" t="s">
        <v>1718</v>
      </c>
      <c r="AF23" s="95" t="s">
        <v>1719</v>
      </c>
      <c r="AI23" s="95" t="s">
        <v>25</v>
      </c>
      <c r="AJ23" s="95" t="s">
        <v>1716</v>
      </c>
      <c r="AK23" s="95" t="s">
        <v>26</v>
      </c>
      <c r="AL23" s="95" t="s">
        <v>1717</v>
      </c>
      <c r="AM23" s="95" t="s">
        <v>13</v>
      </c>
      <c r="AN23" s="95" t="s">
        <v>1718</v>
      </c>
      <c r="AO23" s="95" t="s">
        <v>1719</v>
      </c>
      <c r="AQ23" s="95" t="s">
        <v>25</v>
      </c>
      <c r="AR23" s="95" t="s">
        <v>1716</v>
      </c>
      <c r="AS23" s="95" t="s">
        <v>26</v>
      </c>
      <c r="AT23" s="95" t="s">
        <v>1717</v>
      </c>
      <c r="AU23" s="95" t="s">
        <v>13</v>
      </c>
      <c r="AV23" s="95" t="s">
        <v>1718</v>
      </c>
      <c r="AW23" s="95" t="s">
        <v>1719</v>
      </c>
      <c r="AY23" s="95" t="s">
        <v>25</v>
      </c>
      <c r="AZ23" s="95" t="s">
        <v>1716</v>
      </c>
      <c r="BA23" s="95" t="s">
        <v>26</v>
      </c>
      <c r="BB23" s="95" t="s">
        <v>1717</v>
      </c>
      <c r="BC23" s="95" t="s">
        <v>13</v>
      </c>
      <c r="BD23" s="95" t="s">
        <v>1718</v>
      </c>
      <c r="BE23" s="95" t="s">
        <v>1719</v>
      </c>
      <c r="BG23" s="95" t="s">
        <v>25</v>
      </c>
      <c r="BH23" s="95" t="s">
        <v>1716</v>
      </c>
      <c r="BI23" s="95" t="s">
        <v>26</v>
      </c>
      <c r="BJ23" s="95" t="s">
        <v>1717</v>
      </c>
      <c r="BK23" s="95" t="s">
        <v>13</v>
      </c>
      <c r="BL23" s="95" t="s">
        <v>1718</v>
      </c>
      <c r="BM23" s="95" t="s">
        <v>1719</v>
      </c>
      <c r="BP23" s="94">
        <v>45411</v>
      </c>
      <c r="BQ23" s="94">
        <v>45412</v>
      </c>
      <c r="BR23" s="94" t="str">
        <v/>
      </c>
      <c r="BS23" s="94" t="str">
        <v/>
      </c>
      <c r="BT23" s="94" t="str">
        <v/>
      </c>
      <c r="BU23" s="94" t="str">
        <v/>
      </c>
      <c r="BV23" s="94" t="str">
        <v/>
      </c>
      <c r="BX23" s="94">
        <v>45335</v>
      </c>
      <c r="BY23" s="94">
        <f t="shared" si="1"/>
        <v>5</v>
      </c>
    </row>
    <row r="24" spans="2:77" ht="16.5" thickBot="1">
      <c r="B24" s="253" t="s">
        <v>1715</v>
      </c>
      <c r="C24" s="253" t="s">
        <v>1715</v>
      </c>
      <c r="D24" s="253" t="s">
        <v>1715</v>
      </c>
      <c r="E24" s="253" t="s">
        <v>1715</v>
      </c>
      <c r="F24" s="253" t="s">
        <v>1715</v>
      </c>
      <c r="G24" s="254" t="s">
        <v>1715</v>
      </c>
      <c r="H24" s="254">
        <v>45536</v>
      </c>
      <c r="I24" s="253"/>
      <c r="J24" s="253" t="s">
        <v>1715</v>
      </c>
      <c r="K24" s="253">
        <v>45566</v>
      </c>
      <c r="L24" s="253">
        <v>45567</v>
      </c>
      <c r="M24" s="253">
        <v>45568</v>
      </c>
      <c r="N24" s="253">
        <v>45569</v>
      </c>
      <c r="O24" s="254">
        <v>45570</v>
      </c>
      <c r="P24" s="254">
        <v>45571</v>
      </c>
      <c r="Q24" s="253"/>
      <c r="R24" s="253" t="s">
        <v>1715</v>
      </c>
      <c r="S24" s="253" t="s">
        <v>1715</v>
      </c>
      <c r="T24" s="253" t="s">
        <v>1715</v>
      </c>
      <c r="U24" s="253" t="s">
        <v>1715</v>
      </c>
      <c r="V24" s="253">
        <v>45597</v>
      </c>
      <c r="W24" s="254">
        <v>45598</v>
      </c>
      <c r="X24" s="254">
        <v>45599</v>
      </c>
      <c r="Y24" s="253"/>
      <c r="Z24" s="253" t="s">
        <v>1715</v>
      </c>
      <c r="AA24" s="253" t="s">
        <v>1715</v>
      </c>
      <c r="AB24" s="253" t="s">
        <v>1715</v>
      </c>
      <c r="AC24" s="253" t="s">
        <v>1715</v>
      </c>
      <c r="AD24" s="253" t="s">
        <v>1715</v>
      </c>
      <c r="AE24" s="254" t="s">
        <v>1715</v>
      </c>
      <c r="AF24" s="254">
        <v>45627</v>
      </c>
      <c r="AI24" s="253" t="s">
        <v>1715</v>
      </c>
      <c r="AJ24" s="253" t="s">
        <v>1715</v>
      </c>
      <c r="AK24" s="253" t="s">
        <v>1715</v>
      </c>
      <c r="AL24" s="253" t="s">
        <v>1715</v>
      </c>
      <c r="AM24" s="253" t="s">
        <v>1715</v>
      </c>
      <c r="AN24" s="254" t="s">
        <v>1715</v>
      </c>
      <c r="AO24" s="254">
        <v>45536</v>
      </c>
      <c r="AP24" s="253"/>
      <c r="AQ24" s="253" t="s">
        <v>1715</v>
      </c>
      <c r="AR24" s="253">
        <v>45566</v>
      </c>
      <c r="AS24" s="253">
        <v>45567</v>
      </c>
      <c r="AT24" s="253">
        <v>45568</v>
      </c>
      <c r="AU24" s="253">
        <v>45569</v>
      </c>
      <c r="AV24" s="254">
        <v>45570</v>
      </c>
      <c r="AW24" s="254">
        <v>45571</v>
      </c>
      <c r="AX24" s="253"/>
      <c r="AY24" s="253" t="s">
        <v>1715</v>
      </c>
      <c r="AZ24" s="253" t="s">
        <v>1715</v>
      </c>
      <c r="BA24" s="253" t="s">
        <v>1715</v>
      </c>
      <c r="BB24" s="253" t="s">
        <v>1715</v>
      </c>
      <c r="BC24" s="253">
        <v>45597</v>
      </c>
      <c r="BD24" s="254">
        <v>45598</v>
      </c>
      <c r="BE24" s="254">
        <v>45599</v>
      </c>
      <c r="BF24" s="253"/>
      <c r="BG24" s="253" t="s">
        <v>1715</v>
      </c>
      <c r="BH24" s="253" t="s">
        <v>1715</v>
      </c>
      <c r="BI24" s="253" t="s">
        <v>1715</v>
      </c>
      <c r="BJ24" s="253" t="s">
        <v>1715</v>
      </c>
      <c r="BK24" s="253" t="s">
        <v>1715</v>
      </c>
      <c r="BL24" s="254" t="s">
        <v>1715</v>
      </c>
      <c r="BM24" s="254">
        <v>45627</v>
      </c>
      <c r="BP24" s="252" t="str">
        <v/>
      </c>
      <c r="BQ24" s="252" t="str">
        <v/>
      </c>
      <c r="BR24" s="252">
        <v>45413</v>
      </c>
      <c r="BS24" s="252">
        <v>45414</v>
      </c>
      <c r="BT24" s="252">
        <v>45415</v>
      </c>
      <c r="BU24" s="252">
        <v>45416</v>
      </c>
      <c r="BV24" s="252">
        <v>45417</v>
      </c>
      <c r="BX24" s="252">
        <v>45336</v>
      </c>
      <c r="BY24" s="94">
        <f t="shared" si="1"/>
        <v>6</v>
      </c>
    </row>
    <row r="25" spans="2:77" ht="16.5" thickBot="1">
      <c r="B25" s="253">
        <v>45537</v>
      </c>
      <c r="C25" s="253">
        <v>45538</v>
      </c>
      <c r="D25" s="253">
        <v>45539</v>
      </c>
      <c r="E25" s="253">
        <v>45540</v>
      </c>
      <c r="F25" s="256">
        <v>45541</v>
      </c>
      <c r="G25" s="257">
        <v>45542</v>
      </c>
      <c r="H25" s="257">
        <v>45543</v>
      </c>
      <c r="I25" s="253"/>
      <c r="J25" s="253">
        <v>45572</v>
      </c>
      <c r="K25" s="253">
        <v>45573</v>
      </c>
      <c r="L25" s="253">
        <v>45574</v>
      </c>
      <c r="M25" s="258">
        <v>45575</v>
      </c>
      <c r="N25" s="253">
        <v>45576</v>
      </c>
      <c r="O25" s="259">
        <v>45577</v>
      </c>
      <c r="P25" s="260">
        <v>45578</v>
      </c>
      <c r="Q25" s="253"/>
      <c r="R25" s="253">
        <v>45600</v>
      </c>
      <c r="S25" s="253">
        <v>45601</v>
      </c>
      <c r="T25" s="253">
        <v>45602</v>
      </c>
      <c r="U25" s="253">
        <v>45603</v>
      </c>
      <c r="V25" s="253">
        <v>45604</v>
      </c>
      <c r="W25" s="254">
        <v>45605</v>
      </c>
      <c r="X25" s="254">
        <v>45606</v>
      </c>
      <c r="Y25" s="253"/>
      <c r="Z25" s="261">
        <v>45628</v>
      </c>
      <c r="AA25" s="261">
        <v>45629</v>
      </c>
      <c r="AB25" s="261">
        <v>45630</v>
      </c>
      <c r="AC25" s="253">
        <v>45631</v>
      </c>
      <c r="AD25" s="253">
        <v>45632</v>
      </c>
      <c r="AE25" s="254">
        <v>45633</v>
      </c>
      <c r="AF25" s="254">
        <v>45634</v>
      </c>
      <c r="AI25" s="253">
        <v>45537</v>
      </c>
      <c r="AJ25" s="253">
        <v>45538</v>
      </c>
      <c r="AK25" s="253">
        <v>45539</v>
      </c>
      <c r="AL25" s="253">
        <v>45540</v>
      </c>
      <c r="AM25" s="318">
        <v>100</v>
      </c>
      <c r="AN25" s="320">
        <v>100</v>
      </c>
      <c r="AO25" s="320">
        <v>100</v>
      </c>
      <c r="AP25" s="253"/>
      <c r="AQ25" s="253">
        <v>45572</v>
      </c>
      <c r="AR25" s="253">
        <v>45573</v>
      </c>
      <c r="AS25" s="253">
        <v>45574</v>
      </c>
      <c r="AT25" s="319">
        <v>100</v>
      </c>
      <c r="AU25" s="253">
        <v>45576</v>
      </c>
      <c r="AV25" s="323">
        <v>100</v>
      </c>
      <c r="AW25" s="322">
        <v>100</v>
      </c>
      <c r="AX25" s="253"/>
      <c r="AY25" s="253">
        <v>45600</v>
      </c>
      <c r="AZ25" s="253">
        <v>45601</v>
      </c>
      <c r="BA25" s="253">
        <v>45602</v>
      </c>
      <c r="BB25" s="253">
        <v>45603</v>
      </c>
      <c r="BC25" s="253">
        <v>45604</v>
      </c>
      <c r="BD25" s="254">
        <v>45605</v>
      </c>
      <c r="BE25" s="254">
        <v>45606</v>
      </c>
      <c r="BF25" s="253"/>
      <c r="BG25" s="324">
        <v>100</v>
      </c>
      <c r="BH25" s="324">
        <v>100</v>
      </c>
      <c r="BI25" s="324">
        <v>100</v>
      </c>
      <c r="BJ25" s="253">
        <v>45631</v>
      </c>
      <c r="BK25" s="253">
        <v>45632</v>
      </c>
      <c r="BL25" s="254">
        <v>45633</v>
      </c>
      <c r="BM25" s="254">
        <v>45634</v>
      </c>
      <c r="BP25" s="252">
        <v>45418</v>
      </c>
      <c r="BQ25" s="252">
        <v>45419</v>
      </c>
      <c r="BR25" s="252">
        <v>45420</v>
      </c>
      <c r="BS25" s="252">
        <v>45421</v>
      </c>
      <c r="BT25" s="252">
        <v>45422</v>
      </c>
      <c r="BU25" s="252">
        <v>45423</v>
      </c>
      <c r="BV25" s="252">
        <v>45424</v>
      </c>
      <c r="BX25" s="252">
        <v>45337</v>
      </c>
      <c r="BY25" s="94">
        <f t="shared" si="1"/>
        <v>7</v>
      </c>
    </row>
    <row r="26" spans="2:77" ht="16.5" thickBot="1">
      <c r="B26" s="256">
        <v>45544</v>
      </c>
      <c r="C26" s="253">
        <v>45545</v>
      </c>
      <c r="D26" s="253">
        <v>45546</v>
      </c>
      <c r="E26" s="253">
        <v>45547</v>
      </c>
      <c r="F26" s="253">
        <v>45548</v>
      </c>
      <c r="G26" s="254">
        <v>45549</v>
      </c>
      <c r="H26" s="254">
        <v>45550</v>
      </c>
      <c r="I26" s="253"/>
      <c r="J26" s="253">
        <v>45579</v>
      </c>
      <c r="K26" s="253">
        <v>45580</v>
      </c>
      <c r="L26" s="253">
        <v>45581</v>
      </c>
      <c r="M26" s="253">
        <v>45582</v>
      </c>
      <c r="N26" s="256">
        <v>45583</v>
      </c>
      <c r="O26" s="257">
        <v>45584</v>
      </c>
      <c r="P26" s="257">
        <v>45585</v>
      </c>
      <c r="Q26" s="253"/>
      <c r="R26" s="253">
        <v>45607</v>
      </c>
      <c r="S26" s="253">
        <v>45608</v>
      </c>
      <c r="T26" s="253">
        <v>45609</v>
      </c>
      <c r="U26" s="253">
        <v>45610</v>
      </c>
      <c r="V26" s="256">
        <v>45611</v>
      </c>
      <c r="W26" s="257">
        <v>45612</v>
      </c>
      <c r="X26" s="257">
        <v>45613</v>
      </c>
      <c r="Y26" s="253"/>
      <c r="Z26" s="253">
        <v>45635</v>
      </c>
      <c r="AA26" s="253">
        <v>45636</v>
      </c>
      <c r="AB26" s="253">
        <v>45637</v>
      </c>
      <c r="AC26" s="253">
        <v>45638</v>
      </c>
      <c r="AD26" s="253">
        <v>45639</v>
      </c>
      <c r="AE26" s="254">
        <v>45640</v>
      </c>
      <c r="AF26" s="254">
        <v>45641</v>
      </c>
      <c r="AI26" s="318">
        <v>100</v>
      </c>
      <c r="AJ26" s="253">
        <v>45545</v>
      </c>
      <c r="AK26" s="253">
        <v>45546</v>
      </c>
      <c r="AL26" s="253">
        <v>45547</v>
      </c>
      <c r="AM26" s="253">
        <v>45548</v>
      </c>
      <c r="AN26" s="254">
        <v>45549</v>
      </c>
      <c r="AO26" s="254">
        <v>45550</v>
      </c>
      <c r="AP26" s="253"/>
      <c r="AQ26" s="253">
        <v>45579</v>
      </c>
      <c r="AR26" s="253">
        <v>45580</v>
      </c>
      <c r="AS26" s="253">
        <v>45581</v>
      </c>
      <c r="AT26" s="253">
        <v>45582</v>
      </c>
      <c r="AU26" s="318">
        <v>100</v>
      </c>
      <c r="AV26" s="320">
        <v>100</v>
      </c>
      <c r="AW26" s="320">
        <v>100</v>
      </c>
      <c r="AX26" s="253"/>
      <c r="AY26" s="253">
        <v>45607</v>
      </c>
      <c r="AZ26" s="253">
        <v>45608</v>
      </c>
      <c r="BA26" s="253">
        <v>45609</v>
      </c>
      <c r="BB26" s="253">
        <v>45610</v>
      </c>
      <c r="BC26" s="318">
        <v>100</v>
      </c>
      <c r="BD26" s="320">
        <v>100</v>
      </c>
      <c r="BE26" s="320">
        <v>100</v>
      </c>
      <c r="BF26" s="253"/>
      <c r="BG26" s="253">
        <v>45635</v>
      </c>
      <c r="BH26" s="253">
        <v>45636</v>
      </c>
      <c r="BI26" s="253">
        <v>45637</v>
      </c>
      <c r="BJ26" s="253">
        <v>45638</v>
      </c>
      <c r="BK26" s="253">
        <v>45639</v>
      </c>
      <c r="BL26" s="254">
        <v>45640</v>
      </c>
      <c r="BM26" s="254">
        <v>45641</v>
      </c>
      <c r="BP26" s="252">
        <v>45425</v>
      </c>
      <c r="BQ26" s="252">
        <v>45426</v>
      </c>
      <c r="BR26" s="252">
        <v>45427</v>
      </c>
      <c r="BS26" s="252">
        <v>45428</v>
      </c>
      <c r="BT26" s="252">
        <v>45429</v>
      </c>
      <c r="BU26" s="252">
        <v>45430</v>
      </c>
      <c r="BV26" s="252">
        <v>45431</v>
      </c>
      <c r="BX26" s="252">
        <v>45338</v>
      </c>
      <c r="BY26" s="94">
        <f t="shared" si="1"/>
        <v>8</v>
      </c>
    </row>
    <row r="27" spans="2:77" ht="16.5" thickBot="1">
      <c r="B27" s="253">
        <v>45551</v>
      </c>
      <c r="C27" s="253">
        <v>45552</v>
      </c>
      <c r="D27" s="253">
        <v>45553</v>
      </c>
      <c r="E27" s="258">
        <v>45554</v>
      </c>
      <c r="F27" s="253">
        <v>45555</v>
      </c>
      <c r="G27" s="254">
        <v>45556</v>
      </c>
      <c r="H27" s="254">
        <v>45557</v>
      </c>
      <c r="I27" s="253"/>
      <c r="J27" s="256">
        <v>45586</v>
      </c>
      <c r="K27" s="253">
        <v>45587</v>
      </c>
      <c r="L27" s="253">
        <v>45588</v>
      </c>
      <c r="M27" s="253">
        <v>45589</v>
      </c>
      <c r="N27" s="253">
        <v>45590</v>
      </c>
      <c r="O27" s="259">
        <v>45591</v>
      </c>
      <c r="P27" s="254">
        <v>45592</v>
      </c>
      <c r="Q27" s="253"/>
      <c r="R27" s="256">
        <v>45614</v>
      </c>
      <c r="S27" s="253">
        <v>45615</v>
      </c>
      <c r="T27" s="253">
        <v>45616</v>
      </c>
      <c r="U27" s="253">
        <v>45617</v>
      </c>
      <c r="V27" s="253">
        <v>45618</v>
      </c>
      <c r="W27" s="254">
        <v>45619</v>
      </c>
      <c r="X27" s="254">
        <v>45620</v>
      </c>
      <c r="Y27" s="253"/>
      <c r="Z27" s="253">
        <v>45642</v>
      </c>
      <c r="AA27" s="253">
        <v>45643</v>
      </c>
      <c r="AB27" s="253">
        <v>45644</v>
      </c>
      <c r="AC27" s="253">
        <v>45645</v>
      </c>
      <c r="AD27" s="253">
        <v>45646</v>
      </c>
      <c r="AE27" s="254">
        <v>45647</v>
      </c>
      <c r="AF27" s="254">
        <v>45648</v>
      </c>
      <c r="AI27" s="253">
        <v>45551</v>
      </c>
      <c r="AJ27" s="253">
        <v>45552</v>
      </c>
      <c r="AK27" s="253">
        <v>45553</v>
      </c>
      <c r="AL27" s="319">
        <v>100</v>
      </c>
      <c r="AM27" s="253">
        <v>45555</v>
      </c>
      <c r="AN27" s="254">
        <v>45556</v>
      </c>
      <c r="AO27" s="254">
        <v>45557</v>
      </c>
      <c r="AP27" s="253"/>
      <c r="AQ27" s="318">
        <v>100</v>
      </c>
      <c r="AR27" s="253">
        <v>45587</v>
      </c>
      <c r="AS27" s="253">
        <v>45588</v>
      </c>
      <c r="AT27" s="253">
        <v>45589</v>
      </c>
      <c r="AU27" s="253">
        <v>45590</v>
      </c>
      <c r="AV27" s="323">
        <v>100</v>
      </c>
      <c r="AW27" s="254">
        <v>45592</v>
      </c>
      <c r="AX27" s="253"/>
      <c r="AY27" s="318">
        <v>100</v>
      </c>
      <c r="AZ27" s="253">
        <v>45615</v>
      </c>
      <c r="BA27" s="253">
        <v>45616</v>
      </c>
      <c r="BB27" s="253">
        <v>45617</v>
      </c>
      <c r="BC27" s="253">
        <v>45618</v>
      </c>
      <c r="BD27" s="254">
        <v>45619</v>
      </c>
      <c r="BE27" s="254">
        <v>45620</v>
      </c>
      <c r="BF27" s="253"/>
      <c r="BG27" s="253">
        <v>45642</v>
      </c>
      <c r="BH27" s="253">
        <v>45643</v>
      </c>
      <c r="BI27" s="253">
        <v>45644</v>
      </c>
      <c r="BJ27" s="253">
        <v>45645</v>
      </c>
      <c r="BK27" s="253">
        <v>45646</v>
      </c>
      <c r="BL27" s="254">
        <v>45647</v>
      </c>
      <c r="BM27" s="254">
        <v>45648</v>
      </c>
      <c r="BP27" s="252">
        <v>45432</v>
      </c>
      <c r="BQ27" s="252">
        <v>45433</v>
      </c>
      <c r="BR27" s="252">
        <v>45434</v>
      </c>
      <c r="BS27" s="252">
        <v>45435</v>
      </c>
      <c r="BT27" s="252">
        <v>45436</v>
      </c>
      <c r="BU27" s="252">
        <v>45437</v>
      </c>
      <c r="BV27" s="252">
        <v>45438</v>
      </c>
      <c r="BX27" s="252">
        <v>45339</v>
      </c>
      <c r="BY27" s="94">
        <f t="shared" si="1"/>
        <v>9</v>
      </c>
    </row>
    <row r="28" spans="2:77" ht="16.5" thickBot="1">
      <c r="B28" s="253">
        <v>45558</v>
      </c>
      <c r="C28" s="253">
        <v>45559</v>
      </c>
      <c r="D28" s="253">
        <v>45560</v>
      </c>
      <c r="E28" s="253">
        <v>45561</v>
      </c>
      <c r="F28" s="253">
        <v>45562</v>
      </c>
      <c r="G28" s="260">
        <v>45563</v>
      </c>
      <c r="H28" s="260">
        <v>45564</v>
      </c>
      <c r="I28" s="253"/>
      <c r="J28" s="253">
        <v>45593</v>
      </c>
      <c r="K28" s="253">
        <v>45594</v>
      </c>
      <c r="L28" s="253">
        <v>45595</v>
      </c>
      <c r="M28" s="261">
        <v>45596</v>
      </c>
      <c r="N28" s="253" t="s">
        <v>1715</v>
      </c>
      <c r="O28" s="253" t="s">
        <v>1715</v>
      </c>
      <c r="P28" s="253" t="s">
        <v>1715</v>
      </c>
      <c r="Q28" s="253"/>
      <c r="R28" s="253">
        <v>45621</v>
      </c>
      <c r="S28" s="253">
        <v>45622</v>
      </c>
      <c r="T28" s="253">
        <v>45623</v>
      </c>
      <c r="U28" s="253">
        <v>45624</v>
      </c>
      <c r="V28" s="253">
        <v>45625</v>
      </c>
      <c r="W28" s="254">
        <v>45626</v>
      </c>
      <c r="X28" s="254" t="s">
        <v>1715</v>
      </c>
      <c r="Y28" s="253"/>
      <c r="Z28" s="253">
        <v>45649</v>
      </c>
      <c r="AA28" s="253">
        <v>45650</v>
      </c>
      <c r="AB28" s="253">
        <v>45651</v>
      </c>
      <c r="AC28" s="253">
        <v>45652</v>
      </c>
      <c r="AD28" s="253">
        <v>45653</v>
      </c>
      <c r="AE28" s="254">
        <v>45654</v>
      </c>
      <c r="AF28" s="254">
        <v>45655</v>
      </c>
      <c r="AI28" s="253">
        <v>45558</v>
      </c>
      <c r="AJ28" s="253">
        <v>45559</v>
      </c>
      <c r="AK28" s="253">
        <v>45560</v>
      </c>
      <c r="AL28" s="253">
        <v>45561</v>
      </c>
      <c r="AM28" s="253">
        <v>45562</v>
      </c>
      <c r="AN28" s="322">
        <v>100</v>
      </c>
      <c r="AO28" s="322">
        <v>100</v>
      </c>
      <c r="AP28" s="253"/>
      <c r="AQ28" s="253">
        <v>45593</v>
      </c>
      <c r="AR28" s="253">
        <v>45594</v>
      </c>
      <c r="AS28" s="253">
        <v>45595</v>
      </c>
      <c r="AT28" s="324">
        <v>100</v>
      </c>
      <c r="AU28" s="253" t="s">
        <v>1715</v>
      </c>
      <c r="AV28" s="253" t="s">
        <v>1715</v>
      </c>
      <c r="AW28" s="253" t="s">
        <v>1715</v>
      </c>
      <c r="AX28" s="253"/>
      <c r="AY28" s="253">
        <v>45621</v>
      </c>
      <c r="AZ28" s="253">
        <v>45622</v>
      </c>
      <c r="BA28" s="253">
        <v>45623</v>
      </c>
      <c r="BB28" s="253">
        <v>45624</v>
      </c>
      <c r="BC28" s="253">
        <v>45625</v>
      </c>
      <c r="BD28" s="254">
        <v>45626</v>
      </c>
      <c r="BE28" s="254" t="s">
        <v>1715</v>
      </c>
      <c r="BF28" s="253"/>
      <c r="BG28" s="253">
        <v>45649</v>
      </c>
      <c r="BH28" s="253">
        <v>45650</v>
      </c>
      <c r="BI28" s="253">
        <v>45651</v>
      </c>
      <c r="BJ28" s="253">
        <v>45652</v>
      </c>
      <c r="BK28" s="253">
        <v>45653</v>
      </c>
      <c r="BL28" s="254">
        <v>45654</v>
      </c>
      <c r="BM28" s="254">
        <v>45655</v>
      </c>
      <c r="BP28" s="252">
        <v>45439</v>
      </c>
      <c r="BQ28" s="252">
        <v>45440</v>
      </c>
      <c r="BR28" s="252">
        <v>45441</v>
      </c>
      <c r="BS28" s="252">
        <v>100</v>
      </c>
      <c r="BT28" s="252">
        <v>45443</v>
      </c>
      <c r="BU28" s="252" t="str">
        <v/>
      </c>
      <c r="BV28" s="252" t="str">
        <v/>
      </c>
      <c r="BX28" s="252">
        <v>45340</v>
      </c>
      <c r="BY28" s="94">
        <f t="shared" si="1"/>
        <v>10</v>
      </c>
    </row>
    <row r="29" spans="2:77">
      <c r="B29" s="253">
        <v>45565</v>
      </c>
      <c r="C29" s="253" t="s">
        <v>1715</v>
      </c>
      <c r="D29" s="253" t="s">
        <v>1715</v>
      </c>
      <c r="E29" s="253" t="s">
        <v>1715</v>
      </c>
      <c r="F29" s="253" t="s">
        <v>1715</v>
      </c>
      <c r="G29" s="253" t="s">
        <v>1715</v>
      </c>
      <c r="H29" s="253" t="s">
        <v>1715</v>
      </c>
      <c r="I29" s="253"/>
      <c r="J29" s="253" t="s">
        <v>1715</v>
      </c>
      <c r="K29" s="253" t="s">
        <v>1715</v>
      </c>
      <c r="L29" s="253" t="s">
        <v>1715</v>
      </c>
      <c r="M29" s="253" t="s">
        <v>1715</v>
      </c>
      <c r="N29" s="253" t="s">
        <v>1715</v>
      </c>
      <c r="O29" s="253" t="s">
        <v>1715</v>
      </c>
      <c r="P29" s="253" t="s">
        <v>1715</v>
      </c>
      <c r="Q29" s="253"/>
      <c r="R29" s="253" t="s">
        <v>1715</v>
      </c>
      <c r="S29" s="253" t="s">
        <v>1715</v>
      </c>
      <c r="T29" s="253" t="s">
        <v>1715</v>
      </c>
      <c r="U29" s="253" t="s">
        <v>1715</v>
      </c>
      <c r="V29" s="253" t="s">
        <v>1715</v>
      </c>
      <c r="W29" s="253" t="s">
        <v>1715</v>
      </c>
      <c r="X29" s="253" t="s">
        <v>1715</v>
      </c>
      <c r="Y29" s="253"/>
      <c r="Z29" s="253">
        <v>45656</v>
      </c>
      <c r="AA29" s="253">
        <v>45657</v>
      </c>
      <c r="AB29" s="253" t="s">
        <v>1715</v>
      </c>
      <c r="AC29" s="253" t="s">
        <v>1715</v>
      </c>
      <c r="AD29" s="253" t="s">
        <v>1715</v>
      </c>
      <c r="AE29" s="253" t="s">
        <v>1715</v>
      </c>
      <c r="AF29" s="253" t="s">
        <v>1715</v>
      </c>
      <c r="AI29" s="253">
        <v>45565</v>
      </c>
      <c r="AJ29" s="253" t="s">
        <v>1715</v>
      </c>
      <c r="AK29" s="253" t="s">
        <v>1715</v>
      </c>
      <c r="AL29" s="253" t="s">
        <v>1715</v>
      </c>
      <c r="AM29" s="253" t="s">
        <v>1715</v>
      </c>
      <c r="AN29" s="253" t="s">
        <v>1715</v>
      </c>
      <c r="AO29" s="253" t="s">
        <v>1715</v>
      </c>
      <c r="AP29" s="253"/>
      <c r="AQ29" s="253" t="s">
        <v>1715</v>
      </c>
      <c r="AR29" s="253" t="s">
        <v>1715</v>
      </c>
      <c r="AS29" s="253" t="s">
        <v>1715</v>
      </c>
      <c r="AT29" s="253" t="s">
        <v>1715</v>
      </c>
      <c r="AU29" s="253" t="s">
        <v>1715</v>
      </c>
      <c r="AV29" s="253" t="s">
        <v>1715</v>
      </c>
      <c r="AW29" s="253" t="s">
        <v>1715</v>
      </c>
      <c r="AX29" s="253"/>
      <c r="AY29" s="253" t="s">
        <v>1715</v>
      </c>
      <c r="AZ29" s="253" t="s">
        <v>1715</v>
      </c>
      <c r="BA29" s="253" t="s">
        <v>1715</v>
      </c>
      <c r="BB29" s="253" t="s">
        <v>1715</v>
      </c>
      <c r="BC29" s="253" t="s">
        <v>1715</v>
      </c>
      <c r="BD29" s="253" t="s">
        <v>1715</v>
      </c>
      <c r="BE29" s="253" t="s">
        <v>1715</v>
      </c>
      <c r="BF29" s="253"/>
      <c r="BG29" s="253">
        <v>45656</v>
      </c>
      <c r="BH29" s="253">
        <v>45657</v>
      </c>
      <c r="BI29" s="253" t="s">
        <v>1715</v>
      </c>
      <c r="BJ29" s="253" t="s">
        <v>1715</v>
      </c>
      <c r="BK29" s="253" t="s">
        <v>1715</v>
      </c>
      <c r="BL29" s="253" t="s">
        <v>1715</v>
      </c>
      <c r="BM29" s="253" t="s">
        <v>1715</v>
      </c>
      <c r="BP29" s="252" t="str">
        <v/>
      </c>
      <c r="BQ29" s="252" t="str">
        <v/>
      </c>
      <c r="BR29" s="252" t="str">
        <v/>
      </c>
      <c r="BS29" s="252" t="str">
        <v/>
      </c>
      <c r="BT29" s="252" t="str">
        <v/>
      </c>
      <c r="BU29" s="252">
        <v>45444</v>
      </c>
      <c r="BV29" s="252">
        <v>45445</v>
      </c>
      <c r="BX29" s="252">
        <v>45341</v>
      </c>
      <c r="BY29" s="94">
        <f t="shared" si="1"/>
        <v>11</v>
      </c>
    </row>
    <row r="30" spans="2:77" ht="16.5" thickBot="1">
      <c r="B30" s="262" t="s">
        <v>50</v>
      </c>
      <c r="BP30" s="252">
        <v>45446</v>
      </c>
      <c r="BQ30" s="252">
        <v>45447</v>
      </c>
      <c r="BR30" s="252">
        <v>45448</v>
      </c>
      <c r="BS30" s="252">
        <v>45449</v>
      </c>
      <c r="BT30" s="252">
        <v>100</v>
      </c>
      <c r="BU30" s="252">
        <v>100</v>
      </c>
      <c r="BV30" s="252">
        <v>100</v>
      </c>
      <c r="BX30" s="252">
        <v>45342</v>
      </c>
      <c r="BY30" s="94">
        <f t="shared" si="1"/>
        <v>12</v>
      </c>
    </row>
    <row r="31" spans="2:77" ht="16.5" thickBot="1">
      <c r="B31" s="256">
        <v>1</v>
      </c>
      <c r="D31" s="263" t="s">
        <v>51</v>
      </c>
      <c r="R31" s="264">
        <v>2</v>
      </c>
      <c r="T31" s="263" t="s">
        <v>56</v>
      </c>
      <c r="BP31" s="252">
        <v>100</v>
      </c>
      <c r="BQ31" s="252">
        <v>45454</v>
      </c>
      <c r="BR31" s="252">
        <v>45455</v>
      </c>
      <c r="BS31" s="252">
        <v>45456</v>
      </c>
      <c r="BT31" s="252">
        <v>45457</v>
      </c>
      <c r="BU31" s="252">
        <v>45458</v>
      </c>
      <c r="BV31" s="252">
        <v>45459</v>
      </c>
      <c r="BX31" s="252">
        <v>45343</v>
      </c>
      <c r="BY31" s="94">
        <f t="shared" si="1"/>
        <v>13</v>
      </c>
    </row>
    <row r="32" spans="2:77" ht="20.25" thickBot="1">
      <c r="B32" s="258">
        <v>3</v>
      </c>
      <c r="D32" s="263" t="s">
        <v>52</v>
      </c>
      <c r="R32" s="255">
        <v>4</v>
      </c>
      <c r="T32" s="263" t="s">
        <v>53</v>
      </c>
      <c r="AI32" s="301">
        <v>45292</v>
      </c>
      <c r="AJ32" s="301"/>
      <c r="AK32" s="301"/>
      <c r="AL32" s="301"/>
      <c r="AM32" s="301"/>
      <c r="AN32" s="301"/>
      <c r="AO32" s="301"/>
      <c r="AP32" s="93"/>
      <c r="AQ32" s="301">
        <v>45323</v>
      </c>
      <c r="AR32" s="301"/>
      <c r="AS32" s="301"/>
      <c r="AT32" s="301"/>
      <c r="AU32" s="301"/>
      <c r="AV32" s="301"/>
      <c r="AW32" s="301"/>
      <c r="AX32" s="93"/>
      <c r="AY32" s="301">
        <v>45352</v>
      </c>
      <c r="AZ32" s="301"/>
      <c r="BA32" s="301"/>
      <c r="BB32" s="301"/>
      <c r="BC32" s="301"/>
      <c r="BD32" s="301"/>
      <c r="BE32" s="301"/>
      <c r="BF32" s="93"/>
      <c r="BG32" s="301">
        <v>45383</v>
      </c>
      <c r="BH32" s="301"/>
      <c r="BI32" s="301"/>
      <c r="BJ32" s="301"/>
      <c r="BK32" s="301"/>
      <c r="BL32" s="301"/>
      <c r="BM32" s="301"/>
      <c r="BP32" s="252">
        <v>45460</v>
      </c>
      <c r="BQ32" s="252">
        <v>45461</v>
      </c>
      <c r="BR32" s="252">
        <v>45462</v>
      </c>
      <c r="BS32" s="252">
        <v>100</v>
      </c>
      <c r="BT32" s="252">
        <v>45464</v>
      </c>
      <c r="BU32" s="252">
        <v>45465</v>
      </c>
      <c r="BV32" s="252">
        <v>45466</v>
      </c>
      <c r="BX32" s="252">
        <v>45344</v>
      </c>
      <c r="BY32" s="94">
        <f t="shared" si="1"/>
        <v>14</v>
      </c>
    </row>
    <row r="33" spans="2:77" ht="16.5" thickBot="1">
      <c r="B33" s="261">
        <v>5</v>
      </c>
      <c r="D33" s="263" t="s">
        <v>1729</v>
      </c>
      <c r="AI33" s="95" t="s">
        <v>25</v>
      </c>
      <c r="AJ33" s="95" t="s">
        <v>1716</v>
      </c>
      <c r="AK33" s="95" t="s">
        <v>26</v>
      </c>
      <c r="AL33" s="95" t="s">
        <v>1717</v>
      </c>
      <c r="AM33" s="95" t="s">
        <v>13</v>
      </c>
      <c r="AN33" s="95" t="s">
        <v>1718</v>
      </c>
      <c r="AO33" s="95" t="s">
        <v>1719</v>
      </c>
      <c r="AP33" s="94"/>
      <c r="AQ33" s="95" t="s">
        <v>25</v>
      </c>
      <c r="AR33" s="95" t="s">
        <v>1716</v>
      </c>
      <c r="AS33" s="95" t="s">
        <v>26</v>
      </c>
      <c r="AT33" s="95" t="s">
        <v>1717</v>
      </c>
      <c r="AU33" s="95" t="s">
        <v>13</v>
      </c>
      <c r="AV33" s="95" t="s">
        <v>1718</v>
      </c>
      <c r="AW33" s="95" t="s">
        <v>1719</v>
      </c>
      <c r="AX33" s="94"/>
      <c r="AY33" s="95" t="s">
        <v>25</v>
      </c>
      <c r="AZ33" s="95" t="s">
        <v>1716</v>
      </c>
      <c r="BA33" s="95" t="s">
        <v>26</v>
      </c>
      <c r="BB33" s="95" t="s">
        <v>1717</v>
      </c>
      <c r="BC33" s="95" t="s">
        <v>13</v>
      </c>
      <c r="BD33" s="95" t="s">
        <v>1718</v>
      </c>
      <c r="BE33" s="95" t="s">
        <v>1719</v>
      </c>
      <c r="BF33" s="94"/>
      <c r="BG33" s="95" t="s">
        <v>25</v>
      </c>
      <c r="BH33" s="95" t="s">
        <v>1716</v>
      </c>
      <c r="BI33" s="95" t="s">
        <v>26</v>
      </c>
      <c r="BJ33" s="95" t="s">
        <v>1717</v>
      </c>
      <c r="BK33" s="95" t="s">
        <v>13</v>
      </c>
      <c r="BL33" s="95" t="s">
        <v>1718</v>
      </c>
      <c r="BM33" s="95" t="s">
        <v>1719</v>
      </c>
      <c r="BP33" s="252">
        <v>45467</v>
      </c>
      <c r="BQ33" s="252">
        <v>45468</v>
      </c>
      <c r="BR33" s="252">
        <v>45469</v>
      </c>
      <c r="BS33" s="252">
        <v>45470</v>
      </c>
      <c r="BT33" s="252">
        <v>45471</v>
      </c>
      <c r="BU33" s="252">
        <v>45472</v>
      </c>
      <c r="BV33" s="252">
        <v>45473</v>
      </c>
      <c r="BX33" s="252">
        <v>45345</v>
      </c>
      <c r="BY33" s="94">
        <f t="shared" si="1"/>
        <v>15</v>
      </c>
    </row>
    <row r="34" spans="2:77" ht="16.5" thickBot="1">
      <c r="AI34" s="253">
        <v>45292</v>
      </c>
      <c r="AJ34" s="253">
        <v>45293</v>
      </c>
      <c r="AK34" s="253">
        <v>45294</v>
      </c>
      <c r="AL34" s="253">
        <v>45295</v>
      </c>
      <c r="AM34" s="253">
        <v>45296</v>
      </c>
      <c r="AN34" s="254">
        <v>45297</v>
      </c>
      <c r="AO34" s="254">
        <v>45298</v>
      </c>
      <c r="AP34" s="253"/>
      <c r="AQ34" s="253" t="s">
        <v>1715</v>
      </c>
      <c r="AR34" s="253" t="s">
        <v>1715</v>
      </c>
      <c r="AS34" s="253" t="s">
        <v>1715</v>
      </c>
      <c r="AT34" s="253">
        <v>45323</v>
      </c>
      <c r="AU34" s="253">
        <v>45324</v>
      </c>
      <c r="AV34" s="254">
        <v>45325</v>
      </c>
      <c r="AW34" s="254">
        <v>45326</v>
      </c>
      <c r="AX34" s="253"/>
      <c r="AY34" s="253" t="s">
        <v>1715</v>
      </c>
      <c r="AZ34" s="253" t="s">
        <v>1715</v>
      </c>
      <c r="BA34" s="253" t="s">
        <v>1715</v>
      </c>
      <c r="BB34" s="253" t="s">
        <v>1715</v>
      </c>
      <c r="BC34" s="253">
        <v>45352</v>
      </c>
      <c r="BD34" s="254">
        <v>45353</v>
      </c>
      <c r="BE34" s="254">
        <v>45354</v>
      </c>
      <c r="BF34" s="253"/>
      <c r="BG34" s="253">
        <v>45383</v>
      </c>
      <c r="BH34" s="253">
        <v>45384</v>
      </c>
      <c r="BI34" s="253">
        <v>45385</v>
      </c>
      <c r="BJ34" s="253">
        <v>45386</v>
      </c>
      <c r="BK34" s="253">
        <v>45387</v>
      </c>
      <c r="BL34" s="254">
        <v>45388</v>
      </c>
      <c r="BM34" s="254">
        <v>45389</v>
      </c>
      <c r="BP34" s="252">
        <v>45474</v>
      </c>
      <c r="BQ34" s="252">
        <v>45475</v>
      </c>
      <c r="BR34" s="252">
        <v>45476</v>
      </c>
      <c r="BS34" s="252">
        <v>45477</v>
      </c>
      <c r="BT34" s="252">
        <v>45478</v>
      </c>
      <c r="BU34" s="252">
        <v>45479</v>
      </c>
      <c r="BV34" s="252">
        <v>45480</v>
      </c>
      <c r="BX34" s="252">
        <v>45346</v>
      </c>
      <c r="BY34" s="94">
        <f t="shared" si="1"/>
        <v>16</v>
      </c>
    </row>
    <row r="35" spans="2:77" ht="16.5" thickBot="1">
      <c r="AI35" s="253">
        <v>45299</v>
      </c>
      <c r="AJ35" s="253">
        <v>45300</v>
      </c>
      <c r="AK35" s="253">
        <v>45301</v>
      </c>
      <c r="AL35" s="253">
        <v>45302</v>
      </c>
      <c r="AM35" s="253">
        <v>45303</v>
      </c>
      <c r="AN35" s="254">
        <v>45304</v>
      </c>
      <c r="AO35" s="254">
        <v>45305</v>
      </c>
      <c r="AP35" s="253"/>
      <c r="AQ35" s="253">
        <v>45327</v>
      </c>
      <c r="AR35" s="253">
        <v>45328</v>
      </c>
      <c r="AS35" s="253">
        <v>45329</v>
      </c>
      <c r="AT35" s="255">
        <v>45330</v>
      </c>
      <c r="AU35" s="253">
        <v>45331</v>
      </c>
      <c r="AV35" s="254">
        <v>45332</v>
      </c>
      <c r="AW35" s="254">
        <v>45333</v>
      </c>
      <c r="AX35" s="253"/>
      <c r="AY35" s="253">
        <v>45355</v>
      </c>
      <c r="AZ35" s="253">
        <v>45356</v>
      </c>
      <c r="BA35" s="253">
        <v>45357</v>
      </c>
      <c r="BB35" s="253">
        <v>45358</v>
      </c>
      <c r="BC35" s="318">
        <v>100</v>
      </c>
      <c r="BD35" s="320">
        <v>100</v>
      </c>
      <c r="BE35" s="320">
        <v>100</v>
      </c>
      <c r="BF35" s="253"/>
      <c r="BG35" s="253">
        <v>45390</v>
      </c>
      <c r="BH35" s="253">
        <v>45391</v>
      </c>
      <c r="BI35" s="253">
        <v>45392</v>
      </c>
      <c r="BJ35" s="253">
        <v>45393</v>
      </c>
      <c r="BK35" s="253">
        <v>45394</v>
      </c>
      <c r="BL35" s="254">
        <v>45395</v>
      </c>
      <c r="BM35" s="254">
        <v>45396</v>
      </c>
      <c r="BP35" s="252">
        <v>45481</v>
      </c>
      <c r="BQ35" s="252">
        <v>45482</v>
      </c>
      <c r="BR35" s="252">
        <v>45483</v>
      </c>
      <c r="BS35" s="252">
        <v>45484</v>
      </c>
      <c r="BT35" s="252">
        <v>45485</v>
      </c>
      <c r="BU35" s="252">
        <v>45486</v>
      </c>
      <c r="BV35" s="252">
        <v>45487</v>
      </c>
      <c r="BX35" s="252">
        <v>45347</v>
      </c>
      <c r="BY35" s="94">
        <f t="shared" si="1"/>
        <v>17</v>
      </c>
    </row>
    <row r="36" spans="2:77" ht="16.5" thickBot="1">
      <c r="B36" s="96" t="s">
        <v>54</v>
      </c>
      <c r="AI36" s="253">
        <v>45306</v>
      </c>
      <c r="AJ36" s="253">
        <v>45307</v>
      </c>
      <c r="AK36" s="253">
        <v>45308</v>
      </c>
      <c r="AL36" s="253">
        <v>45309</v>
      </c>
      <c r="AM36" s="253">
        <v>45310</v>
      </c>
      <c r="AN36" s="254">
        <v>45311</v>
      </c>
      <c r="AO36" s="254">
        <v>45312</v>
      </c>
      <c r="AP36" s="253"/>
      <c r="AQ36" s="253">
        <v>45334</v>
      </c>
      <c r="AR36" s="253">
        <v>45335</v>
      </c>
      <c r="AS36" s="253">
        <v>45336</v>
      </c>
      <c r="AT36" s="253">
        <v>45337</v>
      </c>
      <c r="AU36" s="253">
        <v>45338</v>
      </c>
      <c r="AV36" s="254">
        <v>45339</v>
      </c>
      <c r="AW36" s="254">
        <v>45340</v>
      </c>
      <c r="AX36" s="253"/>
      <c r="AY36" s="318">
        <v>100</v>
      </c>
      <c r="AZ36" s="253">
        <v>45363</v>
      </c>
      <c r="BA36" s="253">
        <v>45364</v>
      </c>
      <c r="BB36" s="253">
        <v>45365</v>
      </c>
      <c r="BC36" s="253">
        <v>45366</v>
      </c>
      <c r="BD36" s="254">
        <v>45367</v>
      </c>
      <c r="BE36" s="254">
        <v>45368</v>
      </c>
      <c r="BF36" s="253"/>
      <c r="BG36" s="253">
        <v>45397</v>
      </c>
      <c r="BH36" s="253">
        <v>45398</v>
      </c>
      <c r="BI36" s="253">
        <v>45399</v>
      </c>
      <c r="BJ36" s="253">
        <v>45400</v>
      </c>
      <c r="BK36" s="318">
        <v>100</v>
      </c>
      <c r="BL36" s="320">
        <v>100</v>
      </c>
      <c r="BM36" s="320">
        <v>100</v>
      </c>
      <c r="BP36" s="252">
        <v>45488</v>
      </c>
      <c r="BQ36" s="252">
        <v>45489</v>
      </c>
      <c r="BR36" s="252">
        <v>45490</v>
      </c>
      <c r="BS36" s="252">
        <v>45491</v>
      </c>
      <c r="BT36" s="252">
        <v>100</v>
      </c>
      <c r="BU36" s="252">
        <v>100</v>
      </c>
      <c r="BV36" s="252">
        <v>100</v>
      </c>
      <c r="BX36" s="252">
        <v>45348</v>
      </c>
      <c r="BY36" s="94">
        <f t="shared" si="1"/>
        <v>18</v>
      </c>
    </row>
    <row r="37" spans="2:77" ht="16.5" thickBot="1">
      <c r="B37" s="97" t="s">
        <v>55</v>
      </c>
      <c r="AI37" s="253">
        <v>45313</v>
      </c>
      <c r="AJ37" s="253">
        <v>45314</v>
      </c>
      <c r="AK37" s="253">
        <v>45315</v>
      </c>
      <c r="AL37" s="258">
        <v>45316</v>
      </c>
      <c r="AM37" s="318">
        <v>100</v>
      </c>
      <c r="AN37" s="320">
        <v>100</v>
      </c>
      <c r="AO37" s="320">
        <v>100</v>
      </c>
      <c r="AP37" s="253"/>
      <c r="AQ37" s="253">
        <v>45341</v>
      </c>
      <c r="AR37" s="253">
        <v>45342</v>
      </c>
      <c r="AS37" s="253">
        <v>45343</v>
      </c>
      <c r="AT37" s="253">
        <v>45344</v>
      </c>
      <c r="AU37" s="253">
        <v>45345</v>
      </c>
      <c r="AV37" s="254">
        <v>45346</v>
      </c>
      <c r="AW37" s="254">
        <v>45347</v>
      </c>
      <c r="AX37" s="253"/>
      <c r="AY37" s="253">
        <v>45369</v>
      </c>
      <c r="AZ37" s="253">
        <v>45370</v>
      </c>
      <c r="BA37" s="253">
        <v>45371</v>
      </c>
      <c r="BB37" s="253">
        <v>45372</v>
      </c>
      <c r="BC37" s="253">
        <v>45373</v>
      </c>
      <c r="BD37" s="254">
        <v>45374</v>
      </c>
      <c r="BE37" s="254">
        <v>45375</v>
      </c>
      <c r="BF37" s="253"/>
      <c r="BG37" s="318">
        <v>100</v>
      </c>
      <c r="BH37" s="253">
        <v>45405</v>
      </c>
      <c r="BI37" s="255">
        <v>45406</v>
      </c>
      <c r="BJ37" s="258">
        <v>45407</v>
      </c>
      <c r="BK37" s="253">
        <v>45408</v>
      </c>
      <c r="BL37" s="254">
        <v>45409</v>
      </c>
      <c r="BM37" s="254">
        <v>45410</v>
      </c>
      <c r="BP37" s="252">
        <v>100</v>
      </c>
      <c r="BQ37" s="252">
        <v>45496</v>
      </c>
      <c r="BR37" s="252">
        <v>45497</v>
      </c>
      <c r="BS37" s="252">
        <v>100</v>
      </c>
      <c r="BT37" s="252">
        <v>45499</v>
      </c>
      <c r="BU37" s="252">
        <v>45500</v>
      </c>
      <c r="BV37" s="252">
        <v>45501</v>
      </c>
      <c r="BX37" s="252">
        <v>45349</v>
      </c>
      <c r="BY37" s="94">
        <f t="shared" si="1"/>
        <v>19</v>
      </c>
    </row>
    <row r="38" spans="2:77" ht="16.5" thickBot="1">
      <c r="AI38" s="318">
        <v>100</v>
      </c>
      <c r="AJ38" s="253">
        <v>45321</v>
      </c>
      <c r="AK38" s="253">
        <v>45322</v>
      </c>
      <c r="AL38" s="253" t="s">
        <v>1715</v>
      </c>
      <c r="AM38" s="253" t="s">
        <v>1715</v>
      </c>
      <c r="AN38" s="253" t="s">
        <v>1715</v>
      </c>
      <c r="AO38" s="253" t="s">
        <v>1715</v>
      </c>
      <c r="AP38" s="253"/>
      <c r="AQ38" s="253">
        <v>45348</v>
      </c>
      <c r="AR38" s="253">
        <v>45349</v>
      </c>
      <c r="AS38" s="253">
        <v>45350</v>
      </c>
      <c r="AT38" s="258">
        <v>45351</v>
      </c>
      <c r="AU38" s="253" t="s">
        <v>1715</v>
      </c>
      <c r="AV38" s="253" t="s">
        <v>1715</v>
      </c>
      <c r="AW38" s="253" t="s">
        <v>1715</v>
      </c>
      <c r="AX38" s="253"/>
      <c r="AY38" s="253">
        <v>45376</v>
      </c>
      <c r="AZ38" s="253">
        <v>45377</v>
      </c>
      <c r="BA38" s="253">
        <v>45378</v>
      </c>
      <c r="BB38" s="258">
        <v>45379</v>
      </c>
      <c r="BC38" s="253">
        <v>45380</v>
      </c>
      <c r="BD38" s="254">
        <v>45381</v>
      </c>
      <c r="BE38" s="254">
        <v>45382</v>
      </c>
      <c r="BF38" s="253"/>
      <c r="BG38" s="253">
        <v>45411</v>
      </c>
      <c r="BH38" s="253">
        <v>45412</v>
      </c>
      <c r="BI38" s="253" t="s">
        <v>1715</v>
      </c>
      <c r="BJ38" s="253" t="s">
        <v>1715</v>
      </c>
      <c r="BK38" s="253" t="s">
        <v>1715</v>
      </c>
      <c r="BL38" s="254" t="s">
        <v>1715</v>
      </c>
      <c r="BM38" s="254" t="s">
        <v>1715</v>
      </c>
      <c r="BP38" s="252">
        <v>45502</v>
      </c>
      <c r="BQ38" s="252">
        <v>45503</v>
      </c>
      <c r="BR38" s="252">
        <v>45504</v>
      </c>
      <c r="BS38" s="252" t="str">
        <v/>
      </c>
      <c r="BT38" s="252" t="str">
        <v/>
      </c>
      <c r="BU38" s="252" t="str">
        <v/>
      </c>
      <c r="BV38" s="252" t="str">
        <v/>
      </c>
      <c r="BX38" s="252">
        <v>45350</v>
      </c>
      <c r="BY38" s="94">
        <f t="shared" si="1"/>
        <v>20</v>
      </c>
    </row>
    <row r="39" spans="2:77">
      <c r="AI39" s="252" t="s">
        <v>1715</v>
      </c>
      <c r="AJ39" s="252" t="s">
        <v>1715</v>
      </c>
      <c r="AK39" s="252" t="s">
        <v>1715</v>
      </c>
      <c r="AL39" s="252" t="s">
        <v>1715</v>
      </c>
      <c r="AM39" s="252" t="s">
        <v>1715</v>
      </c>
      <c r="AN39" s="252" t="s">
        <v>1715</v>
      </c>
      <c r="AO39" s="252" t="s">
        <v>1715</v>
      </c>
      <c r="AQ39" s="252" t="s">
        <v>1715</v>
      </c>
      <c r="AR39" s="252" t="s">
        <v>1715</v>
      </c>
      <c r="AS39" s="252" t="s">
        <v>1715</v>
      </c>
      <c r="AT39" s="252" t="s">
        <v>1715</v>
      </c>
      <c r="AU39" s="252" t="s">
        <v>1715</v>
      </c>
      <c r="AV39" s="252" t="s">
        <v>1715</v>
      </c>
      <c r="AW39" s="252" t="s">
        <v>1715</v>
      </c>
      <c r="AY39" s="252" t="s">
        <v>1715</v>
      </c>
      <c r="AZ39" s="252" t="s">
        <v>1715</v>
      </c>
      <c r="BA39" s="252" t="s">
        <v>1715</v>
      </c>
      <c r="BB39" s="252" t="s">
        <v>1715</v>
      </c>
      <c r="BC39" s="252" t="s">
        <v>1715</v>
      </c>
      <c r="BD39" s="252" t="s">
        <v>1715</v>
      </c>
      <c r="BE39" s="252" t="s">
        <v>1715</v>
      </c>
      <c r="BG39" s="252" t="s">
        <v>1715</v>
      </c>
      <c r="BH39" s="252" t="s">
        <v>1715</v>
      </c>
      <c r="BI39" s="252" t="s">
        <v>1715</v>
      </c>
      <c r="BJ39" s="252" t="s">
        <v>1715</v>
      </c>
      <c r="BK39" s="252" t="s">
        <v>1715</v>
      </c>
      <c r="BL39" s="252" t="s">
        <v>1715</v>
      </c>
      <c r="BM39" s="252" t="s">
        <v>1715</v>
      </c>
      <c r="BP39" s="252" t="str">
        <v/>
      </c>
      <c r="BQ39" s="252" t="str">
        <v/>
      </c>
      <c r="BR39" s="252" t="str">
        <v/>
      </c>
      <c r="BS39" s="252">
        <v>45505</v>
      </c>
      <c r="BT39" s="252">
        <v>45506</v>
      </c>
      <c r="BU39" s="252">
        <v>45507</v>
      </c>
      <c r="BV39" s="252">
        <v>45508</v>
      </c>
      <c r="BX39" s="252">
        <v>100</v>
      </c>
      <c r="BY39" s="94">
        <f t="shared" si="1"/>
        <v>0</v>
      </c>
    </row>
    <row r="40" spans="2:77">
      <c r="BP40" s="252">
        <v>45509</v>
      </c>
      <c r="BQ40" s="252">
        <v>45510</v>
      </c>
      <c r="BR40" s="252">
        <v>45511</v>
      </c>
      <c r="BS40" s="252">
        <v>45512</v>
      </c>
      <c r="BT40" s="252">
        <v>45513</v>
      </c>
      <c r="BU40" s="252">
        <v>45514</v>
      </c>
      <c r="BV40" s="252">
        <v>45515</v>
      </c>
      <c r="BX40" s="252">
        <v>45352</v>
      </c>
      <c r="BY40" s="94">
        <f t="shared" si="1"/>
        <v>1</v>
      </c>
    </row>
    <row r="41" spans="2:77" ht="19.5">
      <c r="AI41" s="301">
        <v>45413</v>
      </c>
      <c r="AJ41" s="301"/>
      <c r="AK41" s="301"/>
      <c r="AL41" s="301"/>
      <c r="AM41" s="301"/>
      <c r="AN41" s="301"/>
      <c r="AO41" s="301"/>
      <c r="AP41" s="93"/>
      <c r="AQ41" s="301">
        <v>45444</v>
      </c>
      <c r="AR41" s="301"/>
      <c r="AS41" s="301"/>
      <c r="AT41" s="301"/>
      <c r="AU41" s="301"/>
      <c r="AV41" s="301"/>
      <c r="AW41" s="301"/>
      <c r="AX41" s="93"/>
      <c r="AY41" s="301">
        <v>45474</v>
      </c>
      <c r="AZ41" s="301"/>
      <c r="BA41" s="301"/>
      <c r="BB41" s="301"/>
      <c r="BC41" s="301"/>
      <c r="BD41" s="301"/>
      <c r="BE41" s="301"/>
      <c r="BF41" s="93"/>
      <c r="BG41" s="301">
        <v>45505</v>
      </c>
      <c r="BH41" s="301"/>
      <c r="BI41" s="301"/>
      <c r="BJ41" s="301"/>
      <c r="BK41" s="301"/>
      <c r="BL41" s="301"/>
      <c r="BM41" s="301"/>
      <c r="BP41" s="252">
        <v>45516</v>
      </c>
      <c r="BQ41" s="252">
        <v>45517</v>
      </c>
      <c r="BR41" s="252">
        <v>45518</v>
      </c>
      <c r="BS41" s="252">
        <v>45519</v>
      </c>
      <c r="BT41" s="252">
        <v>45520</v>
      </c>
      <c r="BU41" s="252">
        <v>45521</v>
      </c>
      <c r="BV41" s="252">
        <v>45522</v>
      </c>
      <c r="BX41" s="252">
        <v>45353</v>
      </c>
      <c r="BY41" s="94">
        <f t="shared" si="1"/>
        <v>2</v>
      </c>
    </row>
    <row r="42" spans="2:77">
      <c r="AI42" s="95" t="s">
        <v>25</v>
      </c>
      <c r="AJ42" s="95" t="s">
        <v>1716</v>
      </c>
      <c r="AK42" s="95" t="s">
        <v>26</v>
      </c>
      <c r="AL42" s="95" t="s">
        <v>1717</v>
      </c>
      <c r="AM42" s="95" t="s">
        <v>13</v>
      </c>
      <c r="AN42" s="95" t="s">
        <v>1718</v>
      </c>
      <c r="AO42" s="95" t="s">
        <v>1719</v>
      </c>
      <c r="AP42" s="94"/>
      <c r="AQ42" s="95" t="s">
        <v>25</v>
      </c>
      <c r="AR42" s="95" t="s">
        <v>1716</v>
      </c>
      <c r="AS42" s="95" t="s">
        <v>26</v>
      </c>
      <c r="AT42" s="95" t="s">
        <v>1717</v>
      </c>
      <c r="AU42" s="95" t="s">
        <v>13</v>
      </c>
      <c r="AV42" s="95" t="s">
        <v>1718</v>
      </c>
      <c r="AW42" s="95" t="s">
        <v>1719</v>
      </c>
      <c r="AX42" s="94"/>
      <c r="AY42" s="95" t="s">
        <v>25</v>
      </c>
      <c r="AZ42" s="95" t="s">
        <v>1716</v>
      </c>
      <c r="BA42" s="95" t="s">
        <v>26</v>
      </c>
      <c r="BB42" s="95" t="s">
        <v>1717</v>
      </c>
      <c r="BC42" s="95" t="s">
        <v>13</v>
      </c>
      <c r="BD42" s="95" t="s">
        <v>1718</v>
      </c>
      <c r="BE42" s="95" t="s">
        <v>1719</v>
      </c>
      <c r="BF42" s="94"/>
      <c r="BG42" s="95" t="s">
        <v>25</v>
      </c>
      <c r="BH42" s="95" t="s">
        <v>1716</v>
      </c>
      <c r="BI42" s="95" t="s">
        <v>26</v>
      </c>
      <c r="BJ42" s="95" t="s">
        <v>1717</v>
      </c>
      <c r="BK42" s="95" t="s">
        <v>13</v>
      </c>
      <c r="BL42" s="95" t="s">
        <v>1718</v>
      </c>
      <c r="BM42" s="95" t="s">
        <v>1719</v>
      </c>
      <c r="BP42" s="252">
        <v>45523</v>
      </c>
      <c r="BQ42" s="252">
        <v>45524</v>
      </c>
      <c r="BR42" s="252">
        <v>45525</v>
      </c>
      <c r="BS42" s="252">
        <v>45526</v>
      </c>
      <c r="BT42" s="252">
        <v>45527</v>
      </c>
      <c r="BU42" s="252">
        <v>45528</v>
      </c>
      <c r="BV42" s="252">
        <v>45529</v>
      </c>
      <c r="BX42" s="252">
        <v>45354</v>
      </c>
      <c r="BY42" s="94">
        <f t="shared" si="1"/>
        <v>3</v>
      </c>
    </row>
    <row r="43" spans="2:77" ht="16.5" thickBot="1">
      <c r="AI43" s="253" t="s">
        <v>1715</v>
      </c>
      <c r="AJ43" s="253" t="s">
        <v>1715</v>
      </c>
      <c r="AK43" s="253">
        <v>45413</v>
      </c>
      <c r="AL43" s="253">
        <v>45414</v>
      </c>
      <c r="AM43" s="253">
        <v>45415</v>
      </c>
      <c r="AN43" s="254">
        <v>45416</v>
      </c>
      <c r="AO43" s="254">
        <v>45417</v>
      </c>
      <c r="AP43" s="253"/>
      <c r="AQ43" s="253" t="s">
        <v>1715</v>
      </c>
      <c r="AR43" s="253" t="s">
        <v>1715</v>
      </c>
      <c r="AS43" s="253" t="s">
        <v>1715</v>
      </c>
      <c r="AT43" s="253" t="s">
        <v>1715</v>
      </c>
      <c r="AU43" s="253" t="s">
        <v>1715</v>
      </c>
      <c r="AV43" s="254">
        <v>45444</v>
      </c>
      <c r="AW43" s="254">
        <v>45445</v>
      </c>
      <c r="AX43" s="253"/>
      <c r="AY43" s="253">
        <v>45474</v>
      </c>
      <c r="AZ43" s="253">
        <v>45475</v>
      </c>
      <c r="BA43" s="253">
        <v>45476</v>
      </c>
      <c r="BB43" s="253">
        <v>45477</v>
      </c>
      <c r="BC43" s="253">
        <v>45478</v>
      </c>
      <c r="BD43" s="254">
        <v>45479</v>
      </c>
      <c r="BE43" s="254">
        <v>45480</v>
      </c>
      <c r="BF43" s="253"/>
      <c r="BG43" s="253" t="s">
        <v>1715</v>
      </c>
      <c r="BH43" s="253" t="s">
        <v>1715</v>
      </c>
      <c r="BI43" s="253" t="s">
        <v>1715</v>
      </c>
      <c r="BJ43" s="253">
        <v>45505</v>
      </c>
      <c r="BK43" s="253">
        <v>45506</v>
      </c>
      <c r="BL43" s="254">
        <v>45507</v>
      </c>
      <c r="BM43" s="254">
        <v>45508</v>
      </c>
      <c r="BP43" s="252">
        <v>45530</v>
      </c>
      <c r="BQ43" s="252">
        <v>45531</v>
      </c>
      <c r="BR43" s="252">
        <v>45532</v>
      </c>
      <c r="BS43" s="252">
        <v>100</v>
      </c>
      <c r="BT43" s="252">
        <v>45534</v>
      </c>
      <c r="BU43" s="252">
        <v>45535</v>
      </c>
      <c r="BV43" s="252" t="str">
        <v/>
      </c>
      <c r="BX43" s="252">
        <v>45355</v>
      </c>
      <c r="BY43" s="94">
        <f t="shared" si="1"/>
        <v>4</v>
      </c>
    </row>
    <row r="44" spans="2:77" ht="16.5" thickBot="1">
      <c r="AI44" s="253">
        <v>45418</v>
      </c>
      <c r="AJ44" s="253">
        <v>45419</v>
      </c>
      <c r="AK44" s="253">
        <v>45420</v>
      </c>
      <c r="AL44" s="253">
        <v>45421</v>
      </c>
      <c r="AM44" s="253">
        <v>45422</v>
      </c>
      <c r="AN44" s="254">
        <v>45423</v>
      </c>
      <c r="AO44" s="254">
        <v>45424</v>
      </c>
      <c r="AP44" s="253"/>
      <c r="AQ44" s="253">
        <v>45446</v>
      </c>
      <c r="AR44" s="253">
        <v>45447</v>
      </c>
      <c r="AS44" s="253">
        <v>45448</v>
      </c>
      <c r="AT44" s="253">
        <v>45449</v>
      </c>
      <c r="AU44" s="318">
        <v>100</v>
      </c>
      <c r="AV44" s="320">
        <v>100</v>
      </c>
      <c r="AW44" s="320">
        <v>100</v>
      </c>
      <c r="AX44" s="253"/>
      <c r="AY44" s="253">
        <v>45481</v>
      </c>
      <c r="AZ44" s="253">
        <v>45482</v>
      </c>
      <c r="BA44" s="253">
        <v>45483</v>
      </c>
      <c r="BB44" s="253">
        <v>45484</v>
      </c>
      <c r="BC44" s="253">
        <v>45485</v>
      </c>
      <c r="BD44" s="254">
        <v>45486</v>
      </c>
      <c r="BE44" s="254">
        <v>45487</v>
      </c>
      <c r="BF44" s="253"/>
      <c r="BG44" s="253">
        <v>45509</v>
      </c>
      <c r="BH44" s="253">
        <v>45510</v>
      </c>
      <c r="BI44" s="253">
        <v>45511</v>
      </c>
      <c r="BJ44" s="253">
        <v>45512</v>
      </c>
      <c r="BK44" s="253">
        <v>45513</v>
      </c>
      <c r="BL44" s="254">
        <v>45514</v>
      </c>
      <c r="BM44" s="254">
        <v>45515</v>
      </c>
      <c r="BP44" s="252" t="str">
        <v/>
      </c>
      <c r="BQ44" s="252" t="str">
        <v/>
      </c>
      <c r="BR44" s="252" t="str">
        <v/>
      </c>
      <c r="BS44" s="252" t="str">
        <v/>
      </c>
      <c r="BT44" s="252" t="str">
        <v/>
      </c>
      <c r="BU44" s="252" t="str">
        <v/>
      </c>
      <c r="BV44" s="252">
        <v>45536</v>
      </c>
      <c r="BX44" s="252">
        <v>45356</v>
      </c>
      <c r="BY44" s="94">
        <f t="shared" si="1"/>
        <v>5</v>
      </c>
    </row>
    <row r="45" spans="2:77" ht="16.5" thickBot="1">
      <c r="AI45" s="253">
        <v>45425</v>
      </c>
      <c r="AJ45" s="253">
        <v>45426</v>
      </c>
      <c r="AK45" s="253">
        <v>45427</v>
      </c>
      <c r="AL45" s="253">
        <v>45428</v>
      </c>
      <c r="AM45" s="253">
        <v>45429</v>
      </c>
      <c r="AN45" s="254">
        <v>45430</v>
      </c>
      <c r="AO45" s="254">
        <v>45431</v>
      </c>
      <c r="AP45" s="253"/>
      <c r="AQ45" s="318">
        <v>100</v>
      </c>
      <c r="AR45" s="253">
        <v>45454</v>
      </c>
      <c r="AS45" s="253">
        <v>45455</v>
      </c>
      <c r="AT45" s="253">
        <v>45456</v>
      </c>
      <c r="AU45" s="253">
        <v>45457</v>
      </c>
      <c r="AV45" s="254">
        <v>45458</v>
      </c>
      <c r="AW45" s="254">
        <v>45459</v>
      </c>
      <c r="AX45" s="253"/>
      <c r="AY45" s="253">
        <v>45488</v>
      </c>
      <c r="AZ45" s="253">
        <v>45489</v>
      </c>
      <c r="BA45" s="253">
        <v>45490</v>
      </c>
      <c r="BB45" s="253">
        <v>45491</v>
      </c>
      <c r="BC45" s="318">
        <v>100</v>
      </c>
      <c r="BD45" s="320">
        <v>100</v>
      </c>
      <c r="BE45" s="320">
        <v>100</v>
      </c>
      <c r="BF45" s="253"/>
      <c r="BG45" s="253">
        <v>45516</v>
      </c>
      <c r="BH45" s="253">
        <v>45517</v>
      </c>
      <c r="BI45" s="253">
        <v>45518</v>
      </c>
      <c r="BJ45" s="253">
        <v>45519</v>
      </c>
      <c r="BK45" s="253">
        <v>45520</v>
      </c>
      <c r="BL45" s="254">
        <v>45521</v>
      </c>
      <c r="BM45" s="254">
        <v>45522</v>
      </c>
      <c r="BP45" s="252">
        <v>45537</v>
      </c>
      <c r="BQ45" s="252">
        <v>45538</v>
      </c>
      <c r="BR45" s="252">
        <v>45539</v>
      </c>
      <c r="BS45" s="252">
        <v>45540</v>
      </c>
      <c r="BT45" s="252">
        <v>100</v>
      </c>
      <c r="BU45" s="252">
        <v>100</v>
      </c>
      <c r="BV45" s="252">
        <v>100</v>
      </c>
      <c r="BX45" s="252">
        <v>45357</v>
      </c>
      <c r="BY45" s="94">
        <f t="shared" si="1"/>
        <v>6</v>
      </c>
    </row>
    <row r="46" spans="2:77" ht="16.5" thickBot="1">
      <c r="AI46" s="253">
        <v>45432</v>
      </c>
      <c r="AJ46" s="253">
        <v>45433</v>
      </c>
      <c r="AK46" s="253">
        <v>45434</v>
      </c>
      <c r="AL46" s="253">
        <v>45435</v>
      </c>
      <c r="AM46" s="253">
        <v>45436</v>
      </c>
      <c r="AN46" s="254">
        <v>45437</v>
      </c>
      <c r="AO46" s="254">
        <v>45438</v>
      </c>
      <c r="AP46" s="253"/>
      <c r="AQ46" s="253">
        <v>45460</v>
      </c>
      <c r="AR46" s="253">
        <v>45461</v>
      </c>
      <c r="AS46" s="253">
        <v>45462</v>
      </c>
      <c r="AT46" s="258">
        <v>45463</v>
      </c>
      <c r="AU46" s="253">
        <v>45464</v>
      </c>
      <c r="AV46" s="254">
        <v>45465</v>
      </c>
      <c r="AW46" s="254">
        <v>45466</v>
      </c>
      <c r="AX46" s="253"/>
      <c r="AY46" s="318">
        <v>100</v>
      </c>
      <c r="AZ46" s="253">
        <v>45496</v>
      </c>
      <c r="BA46" s="253">
        <v>45497</v>
      </c>
      <c r="BB46" s="258">
        <v>45498</v>
      </c>
      <c r="BC46" s="253">
        <v>45499</v>
      </c>
      <c r="BD46" s="254">
        <v>45500</v>
      </c>
      <c r="BE46" s="254">
        <v>45501</v>
      </c>
      <c r="BF46" s="253"/>
      <c r="BG46" s="253">
        <v>45523</v>
      </c>
      <c r="BH46" s="253">
        <v>45524</v>
      </c>
      <c r="BI46" s="253">
        <v>45525</v>
      </c>
      <c r="BJ46" s="253">
        <v>45526</v>
      </c>
      <c r="BK46" s="253">
        <v>45527</v>
      </c>
      <c r="BL46" s="254">
        <v>45528</v>
      </c>
      <c r="BM46" s="254">
        <v>45529</v>
      </c>
      <c r="BP46" s="252">
        <v>100</v>
      </c>
      <c r="BQ46" s="252">
        <v>45545</v>
      </c>
      <c r="BR46" s="252">
        <v>45546</v>
      </c>
      <c r="BS46" s="252">
        <v>45547</v>
      </c>
      <c r="BT46" s="252">
        <v>45548</v>
      </c>
      <c r="BU46" s="252">
        <v>45549</v>
      </c>
      <c r="BV46" s="252">
        <v>45550</v>
      </c>
      <c r="BX46" s="252">
        <v>45358</v>
      </c>
      <c r="BY46" s="94">
        <f t="shared" si="1"/>
        <v>7</v>
      </c>
    </row>
    <row r="47" spans="2:77" ht="16.5" thickBot="1">
      <c r="AI47" s="253">
        <v>45439</v>
      </c>
      <c r="AJ47" s="253">
        <v>45440</v>
      </c>
      <c r="AK47" s="253">
        <v>45441</v>
      </c>
      <c r="AL47" s="258">
        <v>45442</v>
      </c>
      <c r="AM47" s="253">
        <v>45443</v>
      </c>
      <c r="AN47" s="253" t="s">
        <v>1715</v>
      </c>
      <c r="AO47" s="253" t="s">
        <v>1715</v>
      </c>
      <c r="AP47" s="253"/>
      <c r="AQ47" s="253">
        <v>45467</v>
      </c>
      <c r="AR47" s="253">
        <v>45468</v>
      </c>
      <c r="AS47" s="253">
        <v>45469</v>
      </c>
      <c r="AT47" s="253">
        <v>45470</v>
      </c>
      <c r="AU47" s="253">
        <v>45471</v>
      </c>
      <c r="AV47" s="254">
        <v>45472</v>
      </c>
      <c r="AW47" s="254">
        <v>45473</v>
      </c>
      <c r="AX47" s="253"/>
      <c r="AY47" s="253">
        <v>45502</v>
      </c>
      <c r="AZ47" s="253">
        <v>45503</v>
      </c>
      <c r="BA47" s="253">
        <v>45504</v>
      </c>
      <c r="BB47" s="253" t="s">
        <v>1715</v>
      </c>
      <c r="BC47" s="253" t="s">
        <v>1715</v>
      </c>
      <c r="BD47" s="253" t="s">
        <v>1715</v>
      </c>
      <c r="BE47" s="253" t="s">
        <v>1715</v>
      </c>
      <c r="BF47" s="253"/>
      <c r="BG47" s="253">
        <v>45530</v>
      </c>
      <c r="BH47" s="253">
        <v>45531</v>
      </c>
      <c r="BI47" s="253">
        <v>45532</v>
      </c>
      <c r="BJ47" s="258">
        <v>45533</v>
      </c>
      <c r="BK47" s="253">
        <v>45534</v>
      </c>
      <c r="BL47" s="254">
        <v>45535</v>
      </c>
      <c r="BM47" s="254" t="s">
        <v>1715</v>
      </c>
      <c r="BP47" s="252">
        <v>45551</v>
      </c>
      <c r="BQ47" s="252">
        <v>45552</v>
      </c>
      <c r="BR47" s="252">
        <v>45553</v>
      </c>
      <c r="BS47" s="252">
        <v>100</v>
      </c>
      <c r="BT47" s="252">
        <v>45555</v>
      </c>
      <c r="BU47" s="252">
        <v>45556</v>
      </c>
      <c r="BV47" s="252">
        <v>45557</v>
      </c>
      <c r="BX47" s="252">
        <v>100</v>
      </c>
      <c r="BY47" s="94">
        <f t="shared" si="1"/>
        <v>0</v>
      </c>
    </row>
    <row r="48" spans="2:77">
      <c r="AI48" s="252" t="s">
        <v>1715</v>
      </c>
      <c r="AJ48" s="252" t="s">
        <v>1715</v>
      </c>
      <c r="AK48" s="252" t="s">
        <v>1715</v>
      </c>
      <c r="AL48" s="252" t="s">
        <v>1715</v>
      </c>
      <c r="AM48" s="252" t="s">
        <v>1715</v>
      </c>
      <c r="AN48" s="252" t="s">
        <v>1715</v>
      </c>
      <c r="AO48" s="252" t="s">
        <v>1715</v>
      </c>
      <c r="AQ48" s="252" t="s">
        <v>1715</v>
      </c>
      <c r="AR48" s="252" t="s">
        <v>1715</v>
      </c>
      <c r="AS48" s="252" t="s">
        <v>1715</v>
      </c>
      <c r="AT48" s="252" t="s">
        <v>1715</v>
      </c>
      <c r="AU48" s="252" t="s">
        <v>1715</v>
      </c>
      <c r="AV48" s="252" t="s">
        <v>1715</v>
      </c>
      <c r="AW48" s="252" t="s">
        <v>1715</v>
      </c>
      <c r="AY48" s="252" t="s">
        <v>1715</v>
      </c>
      <c r="AZ48" s="252" t="s">
        <v>1715</v>
      </c>
      <c r="BA48" s="252" t="s">
        <v>1715</v>
      </c>
      <c r="BB48" s="252" t="s">
        <v>1715</v>
      </c>
      <c r="BC48" s="252" t="s">
        <v>1715</v>
      </c>
      <c r="BD48" s="252" t="s">
        <v>1715</v>
      </c>
      <c r="BE48" s="252" t="s">
        <v>1715</v>
      </c>
      <c r="BG48" s="252" t="s">
        <v>1715</v>
      </c>
      <c r="BH48" s="252" t="s">
        <v>1715</v>
      </c>
      <c r="BI48" s="252" t="s">
        <v>1715</v>
      </c>
      <c r="BJ48" s="252" t="s">
        <v>1715</v>
      </c>
      <c r="BK48" s="252" t="s">
        <v>1715</v>
      </c>
      <c r="BL48" s="252" t="s">
        <v>1715</v>
      </c>
      <c r="BM48" s="252" t="s">
        <v>1715</v>
      </c>
      <c r="BP48" s="252">
        <v>45558</v>
      </c>
      <c r="BQ48" s="252">
        <v>45559</v>
      </c>
      <c r="BR48" s="252">
        <v>45560</v>
      </c>
      <c r="BS48" s="252">
        <v>45561</v>
      </c>
      <c r="BT48" s="252">
        <v>45562</v>
      </c>
      <c r="BU48" s="252">
        <v>100</v>
      </c>
      <c r="BV48" s="252">
        <v>100</v>
      </c>
      <c r="BX48" s="252">
        <v>100</v>
      </c>
      <c r="BY48" s="94">
        <f t="shared" si="1"/>
        <v>0</v>
      </c>
    </row>
    <row r="49" spans="34:77">
      <c r="BP49" s="252">
        <v>45565</v>
      </c>
      <c r="BQ49" s="252" t="str">
        <v/>
      </c>
      <c r="BR49" s="252" t="str">
        <v/>
      </c>
      <c r="BS49" s="252" t="str">
        <v/>
      </c>
      <c r="BT49" s="252" t="str">
        <v/>
      </c>
      <c r="BU49" s="252" t="str">
        <v/>
      </c>
      <c r="BV49" s="252" t="str">
        <v/>
      </c>
      <c r="BX49" s="252">
        <v>100</v>
      </c>
      <c r="BY49" s="94">
        <f t="shared" si="1"/>
        <v>0</v>
      </c>
    </row>
    <row r="50" spans="34:77" ht="19.5">
      <c r="AI50" s="301">
        <v>45536</v>
      </c>
      <c r="AJ50" s="301"/>
      <c r="AK50" s="301"/>
      <c r="AL50" s="301"/>
      <c r="AM50" s="301"/>
      <c r="AN50" s="301"/>
      <c r="AO50" s="301"/>
      <c r="AP50" s="93"/>
      <c r="AQ50" s="301">
        <v>45566</v>
      </c>
      <c r="AR50" s="301"/>
      <c r="AS50" s="301"/>
      <c r="AT50" s="301"/>
      <c r="AU50" s="301"/>
      <c r="AV50" s="301"/>
      <c r="AW50" s="301"/>
      <c r="AX50" s="93"/>
      <c r="AY50" s="301">
        <v>45597</v>
      </c>
      <c r="AZ50" s="301"/>
      <c r="BA50" s="301"/>
      <c r="BB50" s="301"/>
      <c r="BC50" s="301"/>
      <c r="BD50" s="301"/>
      <c r="BE50" s="301"/>
      <c r="BF50" s="93"/>
      <c r="BG50" s="301">
        <v>45627</v>
      </c>
      <c r="BH50" s="301"/>
      <c r="BI50" s="301"/>
      <c r="BJ50" s="301"/>
      <c r="BK50" s="301"/>
      <c r="BL50" s="301"/>
      <c r="BM50" s="301"/>
      <c r="BP50" s="252" t="str">
        <v/>
      </c>
      <c r="BQ50" s="252">
        <v>45566</v>
      </c>
      <c r="BR50" s="252">
        <v>45567</v>
      </c>
      <c r="BS50" s="252">
        <v>45568</v>
      </c>
      <c r="BT50" s="252">
        <v>45569</v>
      </c>
      <c r="BU50" s="252">
        <v>45570</v>
      </c>
      <c r="BV50" s="252">
        <v>45571</v>
      </c>
      <c r="BX50" s="252">
        <v>100</v>
      </c>
      <c r="BY50" s="94">
        <f t="shared" si="1"/>
        <v>0</v>
      </c>
    </row>
    <row r="51" spans="34:77">
      <c r="AI51" s="95" t="s">
        <v>25</v>
      </c>
      <c r="AJ51" s="95" t="s">
        <v>1716</v>
      </c>
      <c r="AK51" s="95" t="s">
        <v>26</v>
      </c>
      <c r="AL51" s="95" t="s">
        <v>1717</v>
      </c>
      <c r="AM51" s="95" t="s">
        <v>13</v>
      </c>
      <c r="AN51" s="95" t="s">
        <v>1718</v>
      </c>
      <c r="AO51" s="95" t="s">
        <v>1719</v>
      </c>
      <c r="AP51" s="94"/>
      <c r="AQ51" s="95" t="s">
        <v>25</v>
      </c>
      <c r="AR51" s="95" t="s">
        <v>1716</v>
      </c>
      <c r="AS51" s="95" t="s">
        <v>26</v>
      </c>
      <c r="AT51" s="95" t="s">
        <v>1717</v>
      </c>
      <c r="AU51" s="95" t="s">
        <v>13</v>
      </c>
      <c r="AV51" s="95" t="s">
        <v>1718</v>
      </c>
      <c r="AW51" s="95" t="s">
        <v>1719</v>
      </c>
      <c r="AX51" s="94"/>
      <c r="AY51" s="95" t="s">
        <v>25</v>
      </c>
      <c r="AZ51" s="95" t="s">
        <v>1716</v>
      </c>
      <c r="BA51" s="95" t="s">
        <v>26</v>
      </c>
      <c r="BB51" s="95" t="s">
        <v>1717</v>
      </c>
      <c r="BC51" s="95" t="s">
        <v>13</v>
      </c>
      <c r="BD51" s="95" t="s">
        <v>1718</v>
      </c>
      <c r="BE51" s="95" t="s">
        <v>1719</v>
      </c>
      <c r="BF51" s="94"/>
      <c r="BG51" s="95" t="s">
        <v>25</v>
      </c>
      <c r="BH51" s="95" t="s">
        <v>1716</v>
      </c>
      <c r="BI51" s="95" t="s">
        <v>26</v>
      </c>
      <c r="BJ51" s="95" t="s">
        <v>1717</v>
      </c>
      <c r="BK51" s="95" t="s">
        <v>13</v>
      </c>
      <c r="BL51" s="95" t="s">
        <v>1718</v>
      </c>
      <c r="BM51" s="95" t="s">
        <v>1719</v>
      </c>
      <c r="BP51" s="252">
        <v>45572</v>
      </c>
      <c r="BQ51" s="252">
        <v>45573</v>
      </c>
      <c r="BR51" s="252">
        <v>45574</v>
      </c>
      <c r="BS51" s="252">
        <v>100</v>
      </c>
      <c r="BT51" s="252">
        <v>45576</v>
      </c>
      <c r="BU51" s="252">
        <v>100</v>
      </c>
      <c r="BV51" s="252">
        <v>100</v>
      </c>
      <c r="BX51" s="252">
        <v>45363</v>
      </c>
      <c r="BY51" s="94">
        <f t="shared" si="1"/>
        <v>1</v>
      </c>
    </row>
    <row r="52" spans="34:77" ht="16.5" thickBot="1">
      <c r="AI52" s="253" t="s">
        <v>1715</v>
      </c>
      <c r="AJ52" s="253" t="s">
        <v>1715</v>
      </c>
      <c r="AK52" s="253" t="s">
        <v>1715</v>
      </c>
      <c r="AL52" s="253" t="s">
        <v>1715</v>
      </c>
      <c r="AM52" s="253" t="s">
        <v>1715</v>
      </c>
      <c r="AN52" s="254" t="s">
        <v>1715</v>
      </c>
      <c r="AO52" s="254">
        <v>45536</v>
      </c>
      <c r="AP52" s="253"/>
      <c r="AQ52" s="253" t="s">
        <v>1715</v>
      </c>
      <c r="AR52" s="253">
        <v>45566</v>
      </c>
      <c r="AS52" s="253">
        <v>45567</v>
      </c>
      <c r="AT52" s="253">
        <v>45568</v>
      </c>
      <c r="AU52" s="253">
        <v>45569</v>
      </c>
      <c r="AV52" s="254">
        <v>45570</v>
      </c>
      <c r="AW52" s="254">
        <v>45571</v>
      </c>
      <c r="AX52" s="253"/>
      <c r="AY52" s="253" t="s">
        <v>1715</v>
      </c>
      <c r="AZ52" s="253" t="s">
        <v>1715</v>
      </c>
      <c r="BA52" s="253" t="s">
        <v>1715</v>
      </c>
      <c r="BB52" s="253" t="s">
        <v>1715</v>
      </c>
      <c r="BC52" s="253">
        <v>45597</v>
      </c>
      <c r="BD52" s="254">
        <v>45598</v>
      </c>
      <c r="BE52" s="254">
        <v>45599</v>
      </c>
      <c r="BF52" s="253"/>
      <c r="BG52" s="253" t="s">
        <v>1715</v>
      </c>
      <c r="BH52" s="253" t="s">
        <v>1715</v>
      </c>
      <c r="BI52" s="253" t="s">
        <v>1715</v>
      </c>
      <c r="BJ52" s="253" t="s">
        <v>1715</v>
      </c>
      <c r="BK52" s="253" t="s">
        <v>1715</v>
      </c>
      <c r="BL52" s="254" t="s">
        <v>1715</v>
      </c>
      <c r="BM52" s="254">
        <v>45627</v>
      </c>
      <c r="BP52" s="252">
        <v>45579</v>
      </c>
      <c r="BQ52" s="252">
        <v>45580</v>
      </c>
      <c r="BR52" s="252">
        <v>45581</v>
      </c>
      <c r="BS52" s="252">
        <v>45582</v>
      </c>
      <c r="BT52" s="252">
        <v>100</v>
      </c>
      <c r="BU52" s="252">
        <v>100</v>
      </c>
      <c r="BV52" s="252">
        <v>100</v>
      </c>
      <c r="BX52" s="252">
        <v>45364</v>
      </c>
      <c r="BY52" s="94">
        <f t="shared" si="1"/>
        <v>2</v>
      </c>
    </row>
    <row r="53" spans="34:77" ht="16.5" thickBot="1">
      <c r="AI53" s="253">
        <v>45537</v>
      </c>
      <c r="AJ53" s="253">
        <v>45538</v>
      </c>
      <c r="AK53" s="253">
        <v>45539</v>
      </c>
      <c r="AL53" s="253">
        <v>45540</v>
      </c>
      <c r="AM53" s="318">
        <v>100</v>
      </c>
      <c r="AN53" s="320">
        <v>100</v>
      </c>
      <c r="AO53" s="320">
        <v>100</v>
      </c>
      <c r="AP53" s="253"/>
      <c r="AQ53" s="253">
        <v>45572</v>
      </c>
      <c r="AR53" s="253">
        <v>45573</v>
      </c>
      <c r="AS53" s="253">
        <v>45574</v>
      </c>
      <c r="AT53" s="258">
        <v>45575</v>
      </c>
      <c r="AU53" s="253">
        <v>45576</v>
      </c>
      <c r="AV53" s="259">
        <v>45577</v>
      </c>
      <c r="AW53" s="260">
        <v>45578</v>
      </c>
      <c r="AX53" s="253"/>
      <c r="AY53" s="253">
        <v>45600</v>
      </c>
      <c r="AZ53" s="253">
        <v>45601</v>
      </c>
      <c r="BA53" s="253">
        <v>45602</v>
      </c>
      <c r="BB53" s="253">
        <v>45603</v>
      </c>
      <c r="BC53" s="253">
        <v>45604</v>
      </c>
      <c r="BD53" s="254">
        <v>45605</v>
      </c>
      <c r="BE53" s="254">
        <v>45606</v>
      </c>
      <c r="BF53" s="253"/>
      <c r="BG53" s="261">
        <v>45628</v>
      </c>
      <c r="BH53" s="261">
        <v>45629</v>
      </c>
      <c r="BI53" s="261">
        <v>45630</v>
      </c>
      <c r="BJ53" s="253">
        <v>45631</v>
      </c>
      <c r="BK53" s="253">
        <v>45632</v>
      </c>
      <c r="BL53" s="254">
        <v>45633</v>
      </c>
      <c r="BM53" s="254">
        <v>45634</v>
      </c>
      <c r="BP53" s="252">
        <v>100</v>
      </c>
      <c r="BQ53" s="252">
        <v>45587</v>
      </c>
      <c r="BR53" s="252">
        <v>45588</v>
      </c>
      <c r="BS53" s="252">
        <v>45589</v>
      </c>
      <c r="BT53" s="252">
        <v>45590</v>
      </c>
      <c r="BU53" s="252">
        <v>100</v>
      </c>
      <c r="BV53" s="252">
        <v>45592</v>
      </c>
      <c r="BX53" s="252">
        <v>45365</v>
      </c>
      <c r="BY53" s="94">
        <f t="shared" si="1"/>
        <v>3</v>
      </c>
    </row>
    <row r="54" spans="34:77" ht="16.5" thickBot="1">
      <c r="AI54" s="318">
        <v>100</v>
      </c>
      <c r="AJ54" s="253">
        <v>45545</v>
      </c>
      <c r="AK54" s="253">
        <v>45546</v>
      </c>
      <c r="AL54" s="253">
        <v>45547</v>
      </c>
      <c r="AM54" s="253">
        <v>45548</v>
      </c>
      <c r="AN54" s="254">
        <v>45549</v>
      </c>
      <c r="AO54" s="254">
        <v>45550</v>
      </c>
      <c r="AP54" s="253"/>
      <c r="AQ54" s="253">
        <v>45579</v>
      </c>
      <c r="AR54" s="253">
        <v>45580</v>
      </c>
      <c r="AS54" s="253">
        <v>45581</v>
      </c>
      <c r="AT54" s="253">
        <v>45582</v>
      </c>
      <c r="AU54" s="318">
        <v>100</v>
      </c>
      <c r="AV54" s="320">
        <v>100</v>
      </c>
      <c r="AW54" s="320">
        <v>100</v>
      </c>
      <c r="AX54" s="253"/>
      <c r="AY54" s="253">
        <v>45607</v>
      </c>
      <c r="AZ54" s="253">
        <v>45608</v>
      </c>
      <c r="BA54" s="253">
        <v>45609</v>
      </c>
      <c r="BB54" s="253">
        <v>45610</v>
      </c>
      <c r="BC54" s="318">
        <v>100</v>
      </c>
      <c r="BD54" s="320">
        <v>100</v>
      </c>
      <c r="BE54" s="320">
        <v>100</v>
      </c>
      <c r="BF54" s="253"/>
      <c r="BG54" s="253">
        <v>45635</v>
      </c>
      <c r="BH54" s="253">
        <v>45636</v>
      </c>
      <c r="BI54" s="253">
        <v>45637</v>
      </c>
      <c r="BJ54" s="253">
        <v>45638</v>
      </c>
      <c r="BK54" s="253">
        <v>45639</v>
      </c>
      <c r="BL54" s="254">
        <v>45640</v>
      </c>
      <c r="BM54" s="254">
        <v>45641</v>
      </c>
      <c r="BP54" s="252">
        <v>45593</v>
      </c>
      <c r="BQ54" s="252">
        <v>45594</v>
      </c>
      <c r="BR54" s="252">
        <v>45595</v>
      </c>
      <c r="BS54" s="252">
        <v>100</v>
      </c>
      <c r="BT54" s="252" t="str">
        <v/>
      </c>
      <c r="BU54" s="252" t="str">
        <v/>
      </c>
      <c r="BV54" s="252" t="str">
        <v/>
      </c>
      <c r="BX54" s="252">
        <v>45366</v>
      </c>
      <c r="BY54" s="94">
        <f t="shared" si="1"/>
        <v>4</v>
      </c>
    </row>
    <row r="55" spans="34:77" ht="16.5" thickBot="1">
      <c r="AI55" s="253">
        <v>45551</v>
      </c>
      <c r="AJ55" s="253">
        <v>45552</v>
      </c>
      <c r="AK55" s="253">
        <v>45553</v>
      </c>
      <c r="AL55" s="258">
        <v>45554</v>
      </c>
      <c r="AM55" s="253">
        <v>45555</v>
      </c>
      <c r="AN55" s="254">
        <v>45556</v>
      </c>
      <c r="AO55" s="254">
        <v>45557</v>
      </c>
      <c r="AP55" s="253"/>
      <c r="AQ55" s="318">
        <v>100</v>
      </c>
      <c r="AR55" s="253">
        <v>45587</v>
      </c>
      <c r="AS55" s="253">
        <v>45588</v>
      </c>
      <c r="AT55" s="253">
        <v>45589</v>
      </c>
      <c r="AU55" s="253">
        <v>45590</v>
      </c>
      <c r="AV55" s="259">
        <v>45591</v>
      </c>
      <c r="AW55" s="254">
        <v>45592</v>
      </c>
      <c r="AX55" s="253"/>
      <c r="AY55" s="318">
        <v>100</v>
      </c>
      <c r="AZ55" s="253">
        <v>45615</v>
      </c>
      <c r="BA55" s="253">
        <v>45616</v>
      </c>
      <c r="BB55" s="253">
        <v>45617</v>
      </c>
      <c r="BC55" s="253">
        <v>45618</v>
      </c>
      <c r="BD55" s="254">
        <v>45619</v>
      </c>
      <c r="BE55" s="254">
        <v>45620</v>
      </c>
      <c r="BF55" s="253"/>
      <c r="BG55" s="253">
        <v>45642</v>
      </c>
      <c r="BH55" s="253">
        <v>45643</v>
      </c>
      <c r="BI55" s="253">
        <v>45644</v>
      </c>
      <c r="BJ55" s="253">
        <v>45645</v>
      </c>
      <c r="BK55" s="253">
        <v>45646</v>
      </c>
      <c r="BL55" s="254">
        <v>45647</v>
      </c>
      <c r="BM55" s="254">
        <v>45648</v>
      </c>
      <c r="BP55" s="252" t="str">
        <v/>
      </c>
      <c r="BQ55" s="252" t="str">
        <v/>
      </c>
      <c r="BR55" s="252" t="str">
        <v/>
      </c>
      <c r="BS55" s="252" t="str">
        <v/>
      </c>
      <c r="BT55" s="252" t="str">
        <v/>
      </c>
      <c r="BU55" s="252" t="str">
        <v/>
      </c>
      <c r="BV55" s="252" t="str">
        <v/>
      </c>
      <c r="BX55" s="252">
        <v>45367</v>
      </c>
      <c r="BY55" s="94">
        <f t="shared" si="1"/>
        <v>5</v>
      </c>
    </row>
    <row r="56" spans="34:77" ht="16.5" thickBot="1">
      <c r="AI56" s="253">
        <v>45558</v>
      </c>
      <c r="AJ56" s="253">
        <v>45559</v>
      </c>
      <c r="AK56" s="253">
        <v>45560</v>
      </c>
      <c r="AL56" s="253">
        <v>45561</v>
      </c>
      <c r="AM56" s="253">
        <v>45562</v>
      </c>
      <c r="AN56" s="260">
        <v>45563</v>
      </c>
      <c r="AO56" s="260">
        <v>45564</v>
      </c>
      <c r="AP56" s="253"/>
      <c r="AQ56" s="253">
        <v>45593</v>
      </c>
      <c r="AR56" s="253">
        <v>45594</v>
      </c>
      <c r="AS56" s="253">
        <v>45595</v>
      </c>
      <c r="AT56" s="261">
        <v>45596</v>
      </c>
      <c r="AU56" s="253" t="s">
        <v>1715</v>
      </c>
      <c r="AV56" s="253" t="s">
        <v>1715</v>
      </c>
      <c r="AW56" s="253" t="s">
        <v>1715</v>
      </c>
      <c r="AX56" s="253"/>
      <c r="AY56" s="253">
        <v>45621</v>
      </c>
      <c r="AZ56" s="253">
        <v>45622</v>
      </c>
      <c r="BA56" s="253">
        <v>45623</v>
      </c>
      <c r="BB56" s="253">
        <v>45624</v>
      </c>
      <c r="BC56" s="253">
        <v>45625</v>
      </c>
      <c r="BD56" s="254">
        <v>45626</v>
      </c>
      <c r="BE56" s="254" t="s">
        <v>1715</v>
      </c>
      <c r="BF56" s="253"/>
      <c r="BG56" s="253">
        <v>45649</v>
      </c>
      <c r="BH56" s="253">
        <v>45650</v>
      </c>
      <c r="BI56" s="253">
        <v>45651</v>
      </c>
      <c r="BJ56" s="253">
        <v>45652</v>
      </c>
      <c r="BK56" s="253">
        <v>45653</v>
      </c>
      <c r="BL56" s="254">
        <v>45654</v>
      </c>
      <c r="BM56" s="254">
        <v>45655</v>
      </c>
      <c r="BP56" s="252" t="str">
        <v/>
      </c>
      <c r="BQ56" s="252" t="str">
        <v/>
      </c>
      <c r="BR56" s="252" t="str">
        <v/>
      </c>
      <c r="BS56" s="252" t="str">
        <v/>
      </c>
      <c r="BT56" s="252">
        <v>45597</v>
      </c>
      <c r="BU56" s="252">
        <v>45598</v>
      </c>
      <c r="BV56" s="252">
        <v>45599</v>
      </c>
      <c r="BX56" s="252">
        <v>45368</v>
      </c>
      <c r="BY56" s="94">
        <f t="shared" si="1"/>
        <v>6</v>
      </c>
    </row>
    <row r="57" spans="34:77">
      <c r="AI57" s="253">
        <v>45565</v>
      </c>
      <c r="AJ57" s="253" t="s">
        <v>1715</v>
      </c>
      <c r="AK57" s="253" t="s">
        <v>1715</v>
      </c>
      <c r="AL57" s="253" t="s">
        <v>1715</v>
      </c>
      <c r="AM57" s="253" t="s">
        <v>1715</v>
      </c>
      <c r="AN57" s="253" t="s">
        <v>1715</v>
      </c>
      <c r="AO57" s="253" t="s">
        <v>1715</v>
      </c>
      <c r="AP57" s="253"/>
      <c r="AQ57" s="253" t="s">
        <v>1715</v>
      </c>
      <c r="AR57" s="253" t="s">
        <v>1715</v>
      </c>
      <c r="AS57" s="253" t="s">
        <v>1715</v>
      </c>
      <c r="AT57" s="253" t="s">
        <v>1715</v>
      </c>
      <c r="AU57" s="253" t="s">
        <v>1715</v>
      </c>
      <c r="AV57" s="253" t="s">
        <v>1715</v>
      </c>
      <c r="AW57" s="253" t="s">
        <v>1715</v>
      </c>
      <c r="AX57" s="253"/>
      <c r="AY57" s="253" t="s">
        <v>1715</v>
      </c>
      <c r="AZ57" s="253" t="s">
        <v>1715</v>
      </c>
      <c r="BA57" s="253" t="s">
        <v>1715</v>
      </c>
      <c r="BB57" s="253" t="s">
        <v>1715</v>
      </c>
      <c r="BC57" s="253" t="s">
        <v>1715</v>
      </c>
      <c r="BD57" s="253" t="s">
        <v>1715</v>
      </c>
      <c r="BE57" s="253" t="s">
        <v>1715</v>
      </c>
      <c r="BF57" s="253"/>
      <c r="BG57" s="253">
        <v>45656</v>
      </c>
      <c r="BH57" s="253">
        <v>45657</v>
      </c>
      <c r="BI57" s="253" t="s">
        <v>1715</v>
      </c>
      <c r="BJ57" s="253" t="s">
        <v>1715</v>
      </c>
      <c r="BK57" s="253" t="s">
        <v>1715</v>
      </c>
      <c r="BL57" s="253" t="s">
        <v>1715</v>
      </c>
      <c r="BM57" s="253" t="s">
        <v>1715</v>
      </c>
      <c r="BP57" s="252">
        <v>45600</v>
      </c>
      <c r="BQ57" s="252">
        <v>45601</v>
      </c>
      <c r="BR57" s="252">
        <v>45602</v>
      </c>
      <c r="BS57" s="252">
        <v>45603</v>
      </c>
      <c r="BT57" s="252">
        <v>45604</v>
      </c>
      <c r="BU57" s="252">
        <v>45605</v>
      </c>
      <c r="BV57" s="252">
        <v>45606</v>
      </c>
      <c r="BX57" s="252">
        <v>45369</v>
      </c>
      <c r="BY57" s="94">
        <f t="shared" si="1"/>
        <v>7</v>
      </c>
    </row>
    <row r="58" spans="34:77">
      <c r="BP58" s="252">
        <v>45607</v>
      </c>
      <c r="BQ58" s="252">
        <v>45608</v>
      </c>
      <c r="BR58" s="252">
        <v>45609</v>
      </c>
      <c r="BS58" s="252">
        <v>45610</v>
      </c>
      <c r="BT58" s="252">
        <v>100</v>
      </c>
      <c r="BU58" s="252">
        <v>100</v>
      </c>
      <c r="BV58" s="252">
        <v>100</v>
      </c>
      <c r="BX58" s="252">
        <v>45370</v>
      </c>
      <c r="BY58" s="94">
        <f t="shared" si="1"/>
        <v>8</v>
      </c>
    </row>
    <row r="59" spans="34:77">
      <c r="BP59" s="252">
        <v>100</v>
      </c>
      <c r="BQ59" s="252">
        <v>45615</v>
      </c>
      <c r="BR59" s="252">
        <v>45616</v>
      </c>
      <c r="BS59" s="252">
        <v>45617</v>
      </c>
      <c r="BT59" s="252">
        <v>45618</v>
      </c>
      <c r="BU59" s="252">
        <v>45619</v>
      </c>
      <c r="BV59" s="252">
        <v>45620</v>
      </c>
      <c r="BX59" s="252">
        <v>45371</v>
      </c>
      <c r="BY59" s="94">
        <f t="shared" si="1"/>
        <v>9</v>
      </c>
    </row>
    <row r="60" spans="34:77">
      <c r="AI60" s="326"/>
      <c r="BP60" s="252">
        <v>45621</v>
      </c>
      <c r="BQ60" s="252">
        <v>45622</v>
      </c>
      <c r="BR60" s="252">
        <v>45623</v>
      </c>
      <c r="BS60" s="252">
        <v>45624</v>
      </c>
      <c r="BT60" s="252">
        <v>45625</v>
      </c>
      <c r="BU60" s="252">
        <v>45626</v>
      </c>
      <c r="BV60" s="252" t="str">
        <v/>
      </c>
      <c r="BX60" s="252">
        <v>45372</v>
      </c>
      <c r="BY60" s="94">
        <f t="shared" si="1"/>
        <v>10</v>
      </c>
    </row>
    <row r="61" spans="34:77" ht="19.5">
      <c r="AH61" s="252" cm="1">
        <f t="array" ref="AH61:AH113">_xlfn.TOCOL(IF(AI63:BM86=100,B6:AF29,NA()),3)</f>
        <v>45330</v>
      </c>
      <c r="AI61" s="301">
        <v>45292</v>
      </c>
      <c r="AJ61" s="301"/>
      <c r="AK61" s="301"/>
      <c r="AL61" s="301"/>
      <c r="AM61" s="301"/>
      <c r="AN61" s="301"/>
      <c r="AO61" s="301"/>
      <c r="AP61" s="93"/>
      <c r="AQ61" s="301">
        <v>45323</v>
      </c>
      <c r="AR61" s="301"/>
      <c r="AS61" s="301"/>
      <c r="AT61" s="301"/>
      <c r="AU61" s="301"/>
      <c r="AV61" s="301"/>
      <c r="AW61" s="301"/>
      <c r="AX61" s="93"/>
      <c r="AY61" s="301">
        <v>45352</v>
      </c>
      <c r="AZ61" s="301"/>
      <c r="BA61" s="301"/>
      <c r="BB61" s="301"/>
      <c r="BC61" s="301"/>
      <c r="BD61" s="301"/>
      <c r="BE61" s="301"/>
      <c r="BF61" s="93"/>
      <c r="BG61" s="301">
        <v>45383</v>
      </c>
      <c r="BH61" s="301"/>
      <c r="BI61" s="301"/>
      <c r="BJ61" s="301"/>
      <c r="BK61" s="301"/>
      <c r="BL61" s="301"/>
      <c r="BM61" s="301"/>
      <c r="BP61" s="252" t="str">
        <v/>
      </c>
      <c r="BQ61" s="252" t="str">
        <v/>
      </c>
      <c r="BR61" s="252" t="str">
        <v/>
      </c>
      <c r="BS61" s="252" t="str">
        <v/>
      </c>
      <c r="BT61" s="252" t="str">
        <v/>
      </c>
      <c r="BU61" s="252" t="str">
        <v/>
      </c>
      <c r="BV61" s="252" t="str">
        <v/>
      </c>
      <c r="BX61" s="252">
        <v>45373</v>
      </c>
      <c r="BY61" s="94">
        <f t="shared" si="1"/>
        <v>11</v>
      </c>
    </row>
    <row r="62" spans="34:77">
      <c r="AH62" s="252">
        <v>45359</v>
      </c>
      <c r="AI62" s="95" t="s">
        <v>25</v>
      </c>
      <c r="AJ62" s="95" t="s">
        <v>1716</v>
      </c>
      <c r="AK62" s="95" t="s">
        <v>26</v>
      </c>
      <c r="AL62" s="95" t="s">
        <v>1717</v>
      </c>
      <c r="AM62" s="95" t="s">
        <v>13</v>
      </c>
      <c r="AN62" s="95" t="s">
        <v>1718</v>
      </c>
      <c r="AO62" s="95" t="s">
        <v>1719</v>
      </c>
      <c r="AP62" s="94"/>
      <c r="AQ62" s="95" t="s">
        <v>25</v>
      </c>
      <c r="AR62" s="95" t="s">
        <v>1716</v>
      </c>
      <c r="AS62" s="95" t="s">
        <v>26</v>
      </c>
      <c r="AT62" s="95" t="s">
        <v>1717</v>
      </c>
      <c r="AU62" s="95" t="s">
        <v>13</v>
      </c>
      <c r="AV62" s="95" t="s">
        <v>1718</v>
      </c>
      <c r="AW62" s="95" t="s">
        <v>1719</v>
      </c>
      <c r="AX62" s="94"/>
      <c r="AY62" s="95" t="s">
        <v>25</v>
      </c>
      <c r="AZ62" s="95" t="s">
        <v>1716</v>
      </c>
      <c r="BA62" s="95" t="s">
        <v>26</v>
      </c>
      <c r="BB62" s="95" t="s">
        <v>1717</v>
      </c>
      <c r="BC62" s="95" t="s">
        <v>13</v>
      </c>
      <c r="BD62" s="95" t="s">
        <v>1718</v>
      </c>
      <c r="BE62" s="95" t="s">
        <v>1719</v>
      </c>
      <c r="BF62" s="94"/>
      <c r="BG62" s="95" t="s">
        <v>25</v>
      </c>
      <c r="BH62" s="95" t="s">
        <v>1716</v>
      </c>
      <c r="BI62" s="95" t="s">
        <v>26</v>
      </c>
      <c r="BJ62" s="95" t="s">
        <v>1717</v>
      </c>
      <c r="BK62" s="95" t="s">
        <v>13</v>
      </c>
      <c r="BL62" s="95" t="s">
        <v>1718</v>
      </c>
      <c r="BM62" s="95" t="s">
        <v>1719</v>
      </c>
      <c r="BP62" s="252" t="str">
        <v/>
      </c>
      <c r="BQ62" s="252" t="str">
        <v/>
      </c>
      <c r="BR62" s="252" t="str">
        <v/>
      </c>
      <c r="BS62" s="252" t="str">
        <v/>
      </c>
      <c r="BT62" s="252" t="str">
        <v/>
      </c>
      <c r="BU62" s="252" t="str">
        <v/>
      </c>
      <c r="BV62" s="252">
        <v>45627</v>
      </c>
      <c r="BX62" s="252">
        <v>45374</v>
      </c>
      <c r="BY62" s="94">
        <f t="shared" si="1"/>
        <v>12</v>
      </c>
    </row>
    <row r="63" spans="34:77" ht="16.5" thickBot="1">
      <c r="AH63" s="252">
        <v>45360</v>
      </c>
      <c r="AI63" s="253">
        <v>45292</v>
      </c>
      <c r="AJ63" s="253">
        <v>45293</v>
      </c>
      <c r="AK63" s="253">
        <v>45294</v>
      </c>
      <c r="AL63" s="253">
        <v>45295</v>
      </c>
      <c r="AM63" s="253">
        <v>45296</v>
      </c>
      <c r="AN63" s="254">
        <v>45297</v>
      </c>
      <c r="AO63" s="254">
        <v>45298</v>
      </c>
      <c r="AP63" s="253"/>
      <c r="AQ63" s="253" t="s">
        <v>1715</v>
      </c>
      <c r="AR63" s="253" t="s">
        <v>1715</v>
      </c>
      <c r="AS63" s="253" t="s">
        <v>1715</v>
      </c>
      <c r="AT63" s="253">
        <v>45323</v>
      </c>
      <c r="AU63" s="253">
        <v>45324</v>
      </c>
      <c r="AV63" s="254">
        <v>45325</v>
      </c>
      <c r="AW63" s="254">
        <v>45326</v>
      </c>
      <c r="AX63" s="253"/>
      <c r="AY63" s="253" t="s">
        <v>1715</v>
      </c>
      <c r="AZ63" s="253" t="s">
        <v>1715</v>
      </c>
      <c r="BA63" s="253" t="s">
        <v>1715</v>
      </c>
      <c r="BB63" s="253" t="s">
        <v>1715</v>
      </c>
      <c r="BC63" s="253">
        <v>45352</v>
      </c>
      <c r="BD63" s="254">
        <v>45353</v>
      </c>
      <c r="BE63" s="254">
        <v>45354</v>
      </c>
      <c r="BF63" s="253"/>
      <c r="BG63" s="253">
        <v>45383</v>
      </c>
      <c r="BH63" s="253">
        <v>45384</v>
      </c>
      <c r="BI63" s="253">
        <v>45385</v>
      </c>
      <c r="BJ63" s="253">
        <v>45386</v>
      </c>
      <c r="BK63" s="253">
        <v>45387</v>
      </c>
      <c r="BL63" s="254">
        <v>45388</v>
      </c>
      <c r="BM63" s="254">
        <v>45389</v>
      </c>
      <c r="BP63" s="252">
        <v>100</v>
      </c>
      <c r="BQ63" s="252">
        <v>100</v>
      </c>
      <c r="BR63" s="252">
        <v>100</v>
      </c>
      <c r="BS63" s="252">
        <v>45631</v>
      </c>
      <c r="BT63" s="252">
        <v>45632</v>
      </c>
      <c r="BU63" s="252">
        <v>45633</v>
      </c>
      <c r="BV63" s="252">
        <v>45634</v>
      </c>
      <c r="BX63" s="252">
        <v>45375</v>
      </c>
      <c r="BY63" s="94">
        <f t="shared" si="1"/>
        <v>13</v>
      </c>
    </row>
    <row r="64" spans="34:77" ht="16.5" thickBot="1">
      <c r="AH64" s="252">
        <v>45361</v>
      </c>
      <c r="AI64" s="253">
        <v>45299</v>
      </c>
      <c r="AJ64" s="253">
        <v>45300</v>
      </c>
      <c r="AK64" s="253">
        <v>45301</v>
      </c>
      <c r="AL64" s="253">
        <v>45302</v>
      </c>
      <c r="AM64" s="253">
        <v>45303</v>
      </c>
      <c r="AN64" s="254">
        <v>45304</v>
      </c>
      <c r="AO64" s="254">
        <v>45305</v>
      </c>
      <c r="AP64" s="253"/>
      <c r="AQ64" s="253">
        <v>45327</v>
      </c>
      <c r="AR64" s="253">
        <v>45328</v>
      </c>
      <c r="AS64" s="253">
        <v>45329</v>
      </c>
      <c r="AT64" s="321">
        <v>100</v>
      </c>
      <c r="AU64" s="253">
        <v>45331</v>
      </c>
      <c r="AV64" s="254">
        <v>45332</v>
      </c>
      <c r="AW64" s="254">
        <v>45333</v>
      </c>
      <c r="AX64" s="253"/>
      <c r="AY64" s="253">
        <v>45355</v>
      </c>
      <c r="AZ64" s="253">
        <v>45356</v>
      </c>
      <c r="BA64" s="253">
        <v>45357</v>
      </c>
      <c r="BB64" s="253">
        <v>45358</v>
      </c>
      <c r="BC64" s="318">
        <v>100</v>
      </c>
      <c r="BD64" s="320">
        <v>100</v>
      </c>
      <c r="BE64" s="320">
        <v>100</v>
      </c>
      <c r="BF64" s="253"/>
      <c r="BG64" s="253">
        <v>45390</v>
      </c>
      <c r="BH64" s="253">
        <v>45391</v>
      </c>
      <c r="BI64" s="253">
        <v>45392</v>
      </c>
      <c r="BJ64" s="253">
        <v>45393</v>
      </c>
      <c r="BK64" s="253">
        <v>45394</v>
      </c>
      <c r="BL64" s="254">
        <v>45395</v>
      </c>
      <c r="BM64" s="254">
        <v>45396</v>
      </c>
      <c r="BP64" s="252">
        <v>45635</v>
      </c>
      <c r="BQ64" s="252">
        <v>45636</v>
      </c>
      <c r="BR64" s="252">
        <v>45637</v>
      </c>
      <c r="BS64" s="252">
        <v>45638</v>
      </c>
      <c r="BT64" s="252">
        <v>45639</v>
      </c>
      <c r="BU64" s="252">
        <v>45640</v>
      </c>
      <c r="BV64" s="252">
        <v>45641</v>
      </c>
      <c r="BX64" s="252">
        <v>45376</v>
      </c>
      <c r="BY64" s="94">
        <f t="shared" si="1"/>
        <v>14</v>
      </c>
    </row>
    <row r="65" spans="34:77" ht="16.5" thickBot="1">
      <c r="AH65" s="252">
        <v>45362</v>
      </c>
      <c r="AI65" s="253">
        <v>45306</v>
      </c>
      <c r="AJ65" s="253">
        <v>45307</v>
      </c>
      <c r="AK65" s="253">
        <v>45308</v>
      </c>
      <c r="AL65" s="253">
        <v>45309</v>
      </c>
      <c r="AM65" s="253">
        <v>45310</v>
      </c>
      <c r="AN65" s="254">
        <v>45311</v>
      </c>
      <c r="AO65" s="254">
        <v>45312</v>
      </c>
      <c r="AP65" s="253"/>
      <c r="AQ65" s="253">
        <v>45334</v>
      </c>
      <c r="AR65" s="253">
        <v>45335</v>
      </c>
      <c r="AS65" s="253">
        <v>45336</v>
      </c>
      <c r="AT65" s="253">
        <v>45337</v>
      </c>
      <c r="AU65" s="253">
        <v>45338</v>
      </c>
      <c r="AV65" s="254">
        <v>45339</v>
      </c>
      <c r="AW65" s="254">
        <v>45340</v>
      </c>
      <c r="AX65" s="253"/>
      <c r="AY65" s="318">
        <v>100</v>
      </c>
      <c r="AZ65" s="253">
        <v>45363</v>
      </c>
      <c r="BA65" s="253">
        <v>45364</v>
      </c>
      <c r="BB65" s="253">
        <v>45365</v>
      </c>
      <c r="BC65" s="253">
        <v>45366</v>
      </c>
      <c r="BD65" s="254">
        <v>45367</v>
      </c>
      <c r="BE65" s="254">
        <v>45368</v>
      </c>
      <c r="BF65" s="253"/>
      <c r="BG65" s="253">
        <v>45397</v>
      </c>
      <c r="BH65" s="253">
        <v>45398</v>
      </c>
      <c r="BI65" s="253">
        <v>45399</v>
      </c>
      <c r="BJ65" s="253">
        <v>45400</v>
      </c>
      <c r="BK65" s="318">
        <v>100</v>
      </c>
      <c r="BL65" s="320">
        <v>100</v>
      </c>
      <c r="BM65" s="320">
        <v>100</v>
      </c>
      <c r="BP65" s="252">
        <v>45642</v>
      </c>
      <c r="BQ65" s="252">
        <v>45643</v>
      </c>
      <c r="BR65" s="252">
        <v>45644</v>
      </c>
      <c r="BS65" s="252">
        <v>45645</v>
      </c>
      <c r="BT65" s="252">
        <v>45646</v>
      </c>
      <c r="BU65" s="252">
        <v>45647</v>
      </c>
      <c r="BV65" s="252">
        <v>45648</v>
      </c>
      <c r="BX65" s="252">
        <v>45377</v>
      </c>
      <c r="BY65" s="94">
        <f t="shared" si="1"/>
        <v>15</v>
      </c>
    </row>
    <row r="66" spans="34:77" ht="16.5" thickBot="1">
      <c r="AH66" s="252">
        <v>45401</v>
      </c>
      <c r="AI66" s="253">
        <v>45313</v>
      </c>
      <c r="AJ66" s="253">
        <v>45314</v>
      </c>
      <c r="AK66" s="253">
        <v>45315</v>
      </c>
      <c r="AL66" s="319">
        <v>100</v>
      </c>
      <c r="AM66" s="318">
        <v>100</v>
      </c>
      <c r="AN66" s="320">
        <v>100</v>
      </c>
      <c r="AO66" s="320">
        <v>100</v>
      </c>
      <c r="AP66" s="253"/>
      <c r="AQ66" s="253">
        <v>45341</v>
      </c>
      <c r="AR66" s="253">
        <v>45342</v>
      </c>
      <c r="AS66" s="253">
        <v>45343</v>
      </c>
      <c r="AT66" s="253">
        <v>45344</v>
      </c>
      <c r="AU66" s="253">
        <v>45345</v>
      </c>
      <c r="AV66" s="254">
        <v>45346</v>
      </c>
      <c r="AW66" s="254">
        <v>45347</v>
      </c>
      <c r="AX66" s="253"/>
      <c r="AY66" s="253">
        <v>45369</v>
      </c>
      <c r="AZ66" s="253">
        <v>45370</v>
      </c>
      <c r="BA66" s="253">
        <v>45371</v>
      </c>
      <c r="BB66" s="253">
        <v>45372</v>
      </c>
      <c r="BC66" s="253">
        <v>45373</v>
      </c>
      <c r="BD66" s="254">
        <v>45374</v>
      </c>
      <c r="BE66" s="254">
        <v>45375</v>
      </c>
      <c r="BF66" s="253"/>
      <c r="BG66" s="318">
        <v>100</v>
      </c>
      <c r="BH66" s="253">
        <v>45405</v>
      </c>
      <c r="BI66" s="321">
        <v>100</v>
      </c>
      <c r="BJ66" s="319">
        <v>100</v>
      </c>
      <c r="BK66" s="253">
        <v>45408</v>
      </c>
      <c r="BL66" s="254">
        <v>45409</v>
      </c>
      <c r="BM66" s="254">
        <v>45410</v>
      </c>
      <c r="BP66" s="252">
        <v>45649</v>
      </c>
      <c r="BQ66" s="252">
        <v>45650</v>
      </c>
      <c r="BR66" s="252">
        <v>45651</v>
      </c>
      <c r="BS66" s="252">
        <v>45652</v>
      </c>
      <c r="BT66" s="252">
        <v>45653</v>
      </c>
      <c r="BU66" s="252">
        <v>45654</v>
      </c>
      <c r="BV66" s="252">
        <v>45655</v>
      </c>
      <c r="BX66" s="252">
        <v>45378</v>
      </c>
      <c r="BY66" s="94">
        <f t="shared" si="1"/>
        <v>16</v>
      </c>
    </row>
    <row r="67" spans="34:77" ht="16.5" thickBot="1">
      <c r="AH67" s="252">
        <v>45402</v>
      </c>
      <c r="AI67" s="318">
        <v>100</v>
      </c>
      <c r="AJ67" s="253">
        <v>45321</v>
      </c>
      <c r="AK67" s="253">
        <v>45322</v>
      </c>
      <c r="AL67" s="253" t="s">
        <v>1715</v>
      </c>
      <c r="AM67" s="253" t="s">
        <v>1715</v>
      </c>
      <c r="AN67" s="253" t="s">
        <v>1715</v>
      </c>
      <c r="AO67" s="253" t="s">
        <v>1715</v>
      </c>
      <c r="AP67" s="253"/>
      <c r="AQ67" s="253">
        <v>45348</v>
      </c>
      <c r="AR67" s="253">
        <v>45349</v>
      </c>
      <c r="AS67" s="253">
        <v>45350</v>
      </c>
      <c r="AT67" s="319">
        <v>100</v>
      </c>
      <c r="AU67" s="253" t="s">
        <v>1715</v>
      </c>
      <c r="AV67" s="253" t="s">
        <v>1715</v>
      </c>
      <c r="AW67" s="253" t="s">
        <v>1715</v>
      </c>
      <c r="AX67" s="253"/>
      <c r="AY67" s="253">
        <v>45376</v>
      </c>
      <c r="AZ67" s="253">
        <v>45377</v>
      </c>
      <c r="BA67" s="253">
        <v>45378</v>
      </c>
      <c r="BB67" s="319">
        <v>100</v>
      </c>
      <c r="BC67" s="253">
        <v>45380</v>
      </c>
      <c r="BD67" s="254">
        <v>45381</v>
      </c>
      <c r="BE67" s="254">
        <v>45382</v>
      </c>
      <c r="BF67" s="253"/>
      <c r="BG67" s="253">
        <v>45411</v>
      </c>
      <c r="BH67" s="253">
        <v>45412</v>
      </c>
      <c r="BI67" s="253" t="s">
        <v>1715</v>
      </c>
      <c r="BJ67" s="253" t="s">
        <v>1715</v>
      </c>
      <c r="BK67" s="253" t="s">
        <v>1715</v>
      </c>
      <c r="BL67" s="254" t="s">
        <v>1715</v>
      </c>
      <c r="BM67" s="254" t="s">
        <v>1715</v>
      </c>
      <c r="BP67" s="252">
        <v>45656</v>
      </c>
      <c r="BQ67" s="252">
        <v>45657</v>
      </c>
      <c r="BR67" s="252" t="str">
        <v/>
      </c>
      <c r="BS67" s="252" t="str">
        <v/>
      </c>
      <c r="BT67" s="252" t="str">
        <v/>
      </c>
      <c r="BU67" s="252" t="str">
        <v/>
      </c>
      <c r="BV67" s="252" t="str">
        <v/>
      </c>
      <c r="BX67" s="252">
        <v>100</v>
      </c>
      <c r="BY67" s="94">
        <f t="shared" si="1"/>
        <v>0</v>
      </c>
    </row>
    <row r="68" spans="34:77">
      <c r="AH68" s="252">
        <v>45403</v>
      </c>
      <c r="AI68" s="252" t="s">
        <v>1715</v>
      </c>
      <c r="AJ68" s="252" t="s">
        <v>1715</v>
      </c>
      <c r="AK68" s="252" t="s">
        <v>1715</v>
      </c>
      <c r="AL68" s="252" t="s">
        <v>1715</v>
      </c>
      <c r="AM68" s="252" t="s">
        <v>1715</v>
      </c>
      <c r="AN68" s="252" t="s">
        <v>1715</v>
      </c>
      <c r="AO68" s="252" t="s">
        <v>1715</v>
      </c>
      <c r="AQ68" s="252" t="s">
        <v>1715</v>
      </c>
      <c r="AR68" s="252" t="s">
        <v>1715</v>
      </c>
      <c r="AS68" s="252" t="s">
        <v>1715</v>
      </c>
      <c r="AT68" s="252" t="s">
        <v>1715</v>
      </c>
      <c r="AU68" s="252" t="s">
        <v>1715</v>
      </c>
      <c r="AV68" s="252" t="s">
        <v>1715</v>
      </c>
      <c r="AW68" s="252" t="s">
        <v>1715</v>
      </c>
      <c r="AY68" s="252" t="s">
        <v>1715</v>
      </c>
      <c r="AZ68" s="252" t="s">
        <v>1715</v>
      </c>
      <c r="BA68" s="252" t="s">
        <v>1715</v>
      </c>
      <c r="BB68" s="252" t="s">
        <v>1715</v>
      </c>
      <c r="BC68" s="252" t="s">
        <v>1715</v>
      </c>
      <c r="BD68" s="252" t="s">
        <v>1715</v>
      </c>
      <c r="BE68" s="252" t="s">
        <v>1715</v>
      </c>
      <c r="BG68" s="252" t="s">
        <v>1715</v>
      </c>
      <c r="BH68" s="252" t="s">
        <v>1715</v>
      </c>
      <c r="BI68" s="252" t="s">
        <v>1715</v>
      </c>
      <c r="BJ68" s="252" t="s">
        <v>1715</v>
      </c>
      <c r="BK68" s="252" t="s">
        <v>1715</v>
      </c>
      <c r="BL68" s="252" t="s">
        <v>1715</v>
      </c>
      <c r="BM68" s="252" t="s">
        <v>1715</v>
      </c>
      <c r="BX68" s="252">
        <v>45380</v>
      </c>
      <c r="BY68" s="94">
        <f t="shared" si="1"/>
        <v>1</v>
      </c>
    </row>
    <row r="69" spans="34:77">
      <c r="AH69" s="252">
        <v>45316</v>
      </c>
      <c r="BX69" s="252">
        <v>45381</v>
      </c>
      <c r="BY69" s="94">
        <f t="shared" si="1"/>
        <v>2</v>
      </c>
    </row>
    <row r="70" spans="34:77" ht="19.5">
      <c r="AH70" s="252">
        <v>45317</v>
      </c>
      <c r="AI70" s="301">
        <v>45413</v>
      </c>
      <c r="AJ70" s="301"/>
      <c r="AK70" s="301"/>
      <c r="AL70" s="301"/>
      <c r="AM70" s="301"/>
      <c r="AN70" s="301"/>
      <c r="AO70" s="301"/>
      <c r="AP70" s="93"/>
      <c r="AQ70" s="301">
        <v>45444</v>
      </c>
      <c r="AR70" s="301"/>
      <c r="AS70" s="301"/>
      <c r="AT70" s="301"/>
      <c r="AU70" s="301"/>
      <c r="AV70" s="301"/>
      <c r="AW70" s="301"/>
      <c r="AX70" s="93"/>
      <c r="AY70" s="301">
        <v>45474</v>
      </c>
      <c r="AZ70" s="301"/>
      <c r="BA70" s="301"/>
      <c r="BB70" s="301"/>
      <c r="BC70" s="301"/>
      <c r="BD70" s="301"/>
      <c r="BE70" s="301"/>
      <c r="BF70" s="93"/>
      <c r="BG70" s="301">
        <v>45505</v>
      </c>
      <c r="BH70" s="301"/>
      <c r="BI70" s="301"/>
      <c r="BJ70" s="301"/>
      <c r="BK70" s="301"/>
      <c r="BL70" s="301"/>
      <c r="BM70" s="301"/>
      <c r="BX70" s="252">
        <v>45382</v>
      </c>
      <c r="BY70" s="94">
        <f t="shared" ref="BY70:BY133" si="2">IF(BX70=100,0,BY69+1)</f>
        <v>3</v>
      </c>
    </row>
    <row r="71" spans="34:77">
      <c r="AH71" s="252">
        <v>45318</v>
      </c>
      <c r="AI71" s="95" t="s">
        <v>25</v>
      </c>
      <c r="AJ71" s="95" t="s">
        <v>1716</v>
      </c>
      <c r="AK71" s="95" t="s">
        <v>26</v>
      </c>
      <c r="AL71" s="95" t="s">
        <v>1717</v>
      </c>
      <c r="AM71" s="95" t="s">
        <v>13</v>
      </c>
      <c r="AN71" s="95" t="s">
        <v>1718</v>
      </c>
      <c r="AO71" s="95" t="s">
        <v>1719</v>
      </c>
      <c r="AP71" s="94"/>
      <c r="AQ71" s="95" t="s">
        <v>25</v>
      </c>
      <c r="AR71" s="95" t="s">
        <v>1716</v>
      </c>
      <c r="AS71" s="95" t="s">
        <v>26</v>
      </c>
      <c r="AT71" s="95" t="s">
        <v>1717</v>
      </c>
      <c r="AU71" s="95" t="s">
        <v>13</v>
      </c>
      <c r="AV71" s="95" t="s">
        <v>1718</v>
      </c>
      <c r="AW71" s="95" t="s">
        <v>1719</v>
      </c>
      <c r="AX71" s="94"/>
      <c r="AY71" s="95" t="s">
        <v>25</v>
      </c>
      <c r="AZ71" s="95" t="s">
        <v>1716</v>
      </c>
      <c r="BA71" s="95" t="s">
        <v>26</v>
      </c>
      <c r="BB71" s="95" t="s">
        <v>1717</v>
      </c>
      <c r="BC71" s="95" t="s">
        <v>13</v>
      </c>
      <c r="BD71" s="95" t="s">
        <v>1718</v>
      </c>
      <c r="BE71" s="95" t="s">
        <v>1719</v>
      </c>
      <c r="BF71" s="94"/>
      <c r="BG71" s="95" t="s">
        <v>25</v>
      </c>
      <c r="BH71" s="95" t="s">
        <v>1716</v>
      </c>
      <c r="BI71" s="95" t="s">
        <v>26</v>
      </c>
      <c r="BJ71" s="95" t="s">
        <v>1717</v>
      </c>
      <c r="BK71" s="95" t="s">
        <v>13</v>
      </c>
      <c r="BL71" s="95" t="s">
        <v>1718</v>
      </c>
      <c r="BM71" s="95" t="s">
        <v>1719</v>
      </c>
      <c r="BX71" s="252">
        <v>45383</v>
      </c>
      <c r="BY71" s="94">
        <f t="shared" si="2"/>
        <v>4</v>
      </c>
    </row>
    <row r="72" spans="34:77" ht="16.5" thickBot="1">
      <c r="AH72" s="252">
        <v>45319</v>
      </c>
      <c r="AI72" s="253" t="s">
        <v>1715</v>
      </c>
      <c r="AJ72" s="253" t="s">
        <v>1715</v>
      </c>
      <c r="AK72" s="253">
        <v>45413</v>
      </c>
      <c r="AL72" s="253">
        <v>45414</v>
      </c>
      <c r="AM72" s="253">
        <v>45415</v>
      </c>
      <c r="AN72" s="254">
        <v>45416</v>
      </c>
      <c r="AO72" s="254">
        <v>45417</v>
      </c>
      <c r="AP72" s="253"/>
      <c r="AQ72" s="253" t="s">
        <v>1715</v>
      </c>
      <c r="AR72" s="253" t="s">
        <v>1715</v>
      </c>
      <c r="AS72" s="253" t="s">
        <v>1715</v>
      </c>
      <c r="AT72" s="253" t="s">
        <v>1715</v>
      </c>
      <c r="AU72" s="253" t="s">
        <v>1715</v>
      </c>
      <c r="AV72" s="254">
        <v>45444</v>
      </c>
      <c r="AW72" s="254">
        <v>45445</v>
      </c>
      <c r="AX72" s="253"/>
      <c r="AY72" s="253">
        <v>45474</v>
      </c>
      <c r="AZ72" s="253">
        <v>45475</v>
      </c>
      <c r="BA72" s="253">
        <v>45476</v>
      </c>
      <c r="BB72" s="253">
        <v>45477</v>
      </c>
      <c r="BC72" s="253">
        <v>45478</v>
      </c>
      <c r="BD72" s="254">
        <v>45479</v>
      </c>
      <c r="BE72" s="254">
        <v>45480</v>
      </c>
      <c r="BF72" s="253"/>
      <c r="BG72" s="253" t="s">
        <v>1715</v>
      </c>
      <c r="BH72" s="253" t="s">
        <v>1715</v>
      </c>
      <c r="BI72" s="253" t="s">
        <v>1715</v>
      </c>
      <c r="BJ72" s="253">
        <v>45505</v>
      </c>
      <c r="BK72" s="253">
        <v>45506</v>
      </c>
      <c r="BL72" s="254">
        <v>45507</v>
      </c>
      <c r="BM72" s="254">
        <v>45508</v>
      </c>
      <c r="BX72" s="252">
        <v>45384</v>
      </c>
      <c r="BY72" s="94">
        <f t="shared" si="2"/>
        <v>5</v>
      </c>
    </row>
    <row r="73" spans="34:77" ht="16.5" thickBot="1">
      <c r="AH73" s="252">
        <v>45404</v>
      </c>
      <c r="AI73" s="253">
        <v>45418</v>
      </c>
      <c r="AJ73" s="253">
        <v>45419</v>
      </c>
      <c r="AK73" s="253">
        <v>45420</v>
      </c>
      <c r="AL73" s="253">
        <v>45421</v>
      </c>
      <c r="AM73" s="253">
        <v>45422</v>
      </c>
      <c r="AN73" s="254">
        <v>45423</v>
      </c>
      <c r="AO73" s="254">
        <v>45424</v>
      </c>
      <c r="AP73" s="253"/>
      <c r="AQ73" s="253">
        <v>45446</v>
      </c>
      <c r="AR73" s="253">
        <v>45447</v>
      </c>
      <c r="AS73" s="253">
        <v>45448</v>
      </c>
      <c r="AT73" s="253">
        <v>45449</v>
      </c>
      <c r="AU73" s="318">
        <v>100</v>
      </c>
      <c r="AV73" s="320">
        <v>100</v>
      </c>
      <c r="AW73" s="320">
        <v>100</v>
      </c>
      <c r="AX73" s="253"/>
      <c r="AY73" s="253">
        <v>45481</v>
      </c>
      <c r="AZ73" s="253">
        <v>45482</v>
      </c>
      <c r="BA73" s="253">
        <v>45483</v>
      </c>
      <c r="BB73" s="253">
        <v>45484</v>
      </c>
      <c r="BC73" s="253">
        <v>45485</v>
      </c>
      <c r="BD73" s="254">
        <v>45486</v>
      </c>
      <c r="BE73" s="254">
        <v>45487</v>
      </c>
      <c r="BF73" s="253"/>
      <c r="BG73" s="253">
        <v>45509</v>
      </c>
      <c r="BH73" s="253">
        <v>45510</v>
      </c>
      <c r="BI73" s="253">
        <v>45511</v>
      </c>
      <c r="BJ73" s="253">
        <v>45512</v>
      </c>
      <c r="BK73" s="253">
        <v>45513</v>
      </c>
      <c r="BL73" s="254">
        <v>45514</v>
      </c>
      <c r="BM73" s="254">
        <v>45515</v>
      </c>
      <c r="BX73" s="252">
        <v>45385</v>
      </c>
      <c r="BY73" s="94">
        <f t="shared" si="2"/>
        <v>6</v>
      </c>
    </row>
    <row r="74" spans="34:77" ht="16.5" thickBot="1">
      <c r="AH74" s="252">
        <v>45406</v>
      </c>
      <c r="AI74" s="253">
        <v>45425</v>
      </c>
      <c r="AJ74" s="253">
        <v>45426</v>
      </c>
      <c r="AK74" s="253">
        <v>45427</v>
      </c>
      <c r="AL74" s="253">
        <v>45428</v>
      </c>
      <c r="AM74" s="253">
        <v>45429</v>
      </c>
      <c r="AN74" s="254">
        <v>45430</v>
      </c>
      <c r="AO74" s="254">
        <v>45431</v>
      </c>
      <c r="AP74" s="253"/>
      <c r="AQ74" s="318">
        <v>100</v>
      </c>
      <c r="AR74" s="253">
        <v>45454</v>
      </c>
      <c r="AS74" s="253">
        <v>45455</v>
      </c>
      <c r="AT74" s="253">
        <v>45456</v>
      </c>
      <c r="AU74" s="253">
        <v>45457</v>
      </c>
      <c r="AV74" s="254">
        <v>45458</v>
      </c>
      <c r="AW74" s="254">
        <v>45459</v>
      </c>
      <c r="AX74" s="253"/>
      <c r="AY74" s="253">
        <v>45488</v>
      </c>
      <c r="AZ74" s="253">
        <v>45489</v>
      </c>
      <c r="BA74" s="253">
        <v>45490</v>
      </c>
      <c r="BB74" s="253">
        <v>45491</v>
      </c>
      <c r="BC74" s="318">
        <v>100</v>
      </c>
      <c r="BD74" s="320">
        <v>100</v>
      </c>
      <c r="BE74" s="320">
        <v>100</v>
      </c>
      <c r="BF74" s="253"/>
      <c r="BG74" s="253">
        <v>45516</v>
      </c>
      <c r="BH74" s="253">
        <v>45517</v>
      </c>
      <c r="BI74" s="253">
        <v>45518</v>
      </c>
      <c r="BJ74" s="253">
        <v>45519</v>
      </c>
      <c r="BK74" s="253">
        <v>45520</v>
      </c>
      <c r="BL74" s="254">
        <v>45521</v>
      </c>
      <c r="BM74" s="254">
        <v>45522</v>
      </c>
      <c r="BX74" s="252">
        <v>45386</v>
      </c>
      <c r="BY74" s="94">
        <f t="shared" si="2"/>
        <v>7</v>
      </c>
    </row>
    <row r="75" spans="34:77" ht="16.5" thickBot="1">
      <c r="AH75" s="252">
        <v>45407</v>
      </c>
      <c r="AI75" s="253">
        <v>45432</v>
      </c>
      <c r="AJ75" s="253">
        <v>45433</v>
      </c>
      <c r="AK75" s="253">
        <v>45434</v>
      </c>
      <c r="AL75" s="253">
        <v>45435</v>
      </c>
      <c r="AM75" s="253">
        <v>45436</v>
      </c>
      <c r="AN75" s="254">
        <v>45437</v>
      </c>
      <c r="AO75" s="254">
        <v>45438</v>
      </c>
      <c r="AP75" s="253"/>
      <c r="AQ75" s="253">
        <v>45460</v>
      </c>
      <c r="AR75" s="253">
        <v>45461</v>
      </c>
      <c r="AS75" s="253">
        <v>45462</v>
      </c>
      <c r="AT75" s="319">
        <v>100</v>
      </c>
      <c r="AU75" s="253">
        <v>45464</v>
      </c>
      <c r="AV75" s="254">
        <v>45465</v>
      </c>
      <c r="AW75" s="254">
        <v>45466</v>
      </c>
      <c r="AX75" s="253"/>
      <c r="AY75" s="318">
        <v>100</v>
      </c>
      <c r="AZ75" s="253">
        <v>45496</v>
      </c>
      <c r="BA75" s="253">
        <v>45497</v>
      </c>
      <c r="BB75" s="319">
        <v>100</v>
      </c>
      <c r="BC75" s="253">
        <v>45499</v>
      </c>
      <c r="BD75" s="254">
        <v>45500</v>
      </c>
      <c r="BE75" s="254">
        <v>45501</v>
      </c>
      <c r="BF75" s="253"/>
      <c r="BG75" s="253">
        <v>45523</v>
      </c>
      <c r="BH75" s="253">
        <v>45524</v>
      </c>
      <c r="BI75" s="253">
        <v>45525</v>
      </c>
      <c r="BJ75" s="253">
        <v>45526</v>
      </c>
      <c r="BK75" s="253">
        <v>45527</v>
      </c>
      <c r="BL75" s="254">
        <v>45528</v>
      </c>
      <c r="BM75" s="254">
        <v>45529</v>
      </c>
      <c r="BX75" s="252">
        <v>45387</v>
      </c>
      <c r="BY75" s="94">
        <f t="shared" si="2"/>
        <v>8</v>
      </c>
    </row>
    <row r="76" spans="34:77" ht="16.5" thickBot="1">
      <c r="AH76" s="252">
        <v>45320</v>
      </c>
      <c r="AI76" s="253">
        <v>45439</v>
      </c>
      <c r="AJ76" s="253">
        <v>45440</v>
      </c>
      <c r="AK76" s="253">
        <v>45441</v>
      </c>
      <c r="AL76" s="319">
        <v>100</v>
      </c>
      <c r="AM76" s="253">
        <v>45443</v>
      </c>
      <c r="AN76" s="253" t="s">
        <v>1715</v>
      </c>
      <c r="AO76" s="253" t="s">
        <v>1715</v>
      </c>
      <c r="AP76" s="253"/>
      <c r="AQ76" s="253">
        <v>45467</v>
      </c>
      <c r="AR76" s="253">
        <v>45468</v>
      </c>
      <c r="AS76" s="253">
        <v>45469</v>
      </c>
      <c r="AT76" s="253">
        <v>45470</v>
      </c>
      <c r="AU76" s="253">
        <v>45471</v>
      </c>
      <c r="AV76" s="254">
        <v>45472</v>
      </c>
      <c r="AW76" s="254">
        <v>45473</v>
      </c>
      <c r="AX76" s="253"/>
      <c r="AY76" s="253">
        <v>45502</v>
      </c>
      <c r="AZ76" s="253">
        <v>45503</v>
      </c>
      <c r="BA76" s="253">
        <v>45504</v>
      </c>
      <c r="BB76" s="253" t="s">
        <v>1715</v>
      </c>
      <c r="BC76" s="253" t="s">
        <v>1715</v>
      </c>
      <c r="BD76" s="253" t="s">
        <v>1715</v>
      </c>
      <c r="BE76" s="253" t="s">
        <v>1715</v>
      </c>
      <c r="BF76" s="253"/>
      <c r="BG76" s="253">
        <v>45530</v>
      </c>
      <c r="BH76" s="253">
        <v>45531</v>
      </c>
      <c r="BI76" s="253">
        <v>45532</v>
      </c>
      <c r="BJ76" s="319">
        <v>100</v>
      </c>
      <c r="BK76" s="253">
        <v>45534</v>
      </c>
      <c r="BL76" s="254">
        <v>45535</v>
      </c>
      <c r="BM76" s="254" t="s">
        <v>1715</v>
      </c>
      <c r="BX76" s="252">
        <v>45388</v>
      </c>
      <c r="BY76" s="94">
        <f t="shared" si="2"/>
        <v>9</v>
      </c>
    </row>
    <row r="77" spans="34:77">
      <c r="AH77" s="252">
        <v>45351</v>
      </c>
      <c r="AI77" s="252" t="s">
        <v>1715</v>
      </c>
      <c r="AJ77" s="252" t="s">
        <v>1715</v>
      </c>
      <c r="AK77" s="252" t="s">
        <v>1715</v>
      </c>
      <c r="AL77" s="252" t="s">
        <v>1715</v>
      </c>
      <c r="AM77" s="252" t="s">
        <v>1715</v>
      </c>
      <c r="AN77" s="252" t="s">
        <v>1715</v>
      </c>
      <c r="AO77" s="252" t="s">
        <v>1715</v>
      </c>
      <c r="AQ77" s="252" t="s">
        <v>1715</v>
      </c>
      <c r="AR77" s="252" t="s">
        <v>1715</v>
      </c>
      <c r="AS77" s="252" t="s">
        <v>1715</v>
      </c>
      <c r="AT77" s="252" t="s">
        <v>1715</v>
      </c>
      <c r="AU77" s="252" t="s">
        <v>1715</v>
      </c>
      <c r="AV77" s="252" t="s">
        <v>1715</v>
      </c>
      <c r="AW77" s="252" t="s">
        <v>1715</v>
      </c>
      <c r="AY77" s="252" t="s">
        <v>1715</v>
      </c>
      <c r="AZ77" s="252" t="s">
        <v>1715</v>
      </c>
      <c r="BA77" s="252" t="s">
        <v>1715</v>
      </c>
      <c r="BB77" s="252" t="s">
        <v>1715</v>
      </c>
      <c r="BC77" s="252" t="s">
        <v>1715</v>
      </c>
      <c r="BD77" s="252" t="s">
        <v>1715</v>
      </c>
      <c r="BE77" s="252" t="s">
        <v>1715</v>
      </c>
      <c r="BG77" s="252" t="s">
        <v>1715</v>
      </c>
      <c r="BH77" s="252" t="s">
        <v>1715</v>
      </c>
      <c r="BI77" s="252" t="s">
        <v>1715</v>
      </c>
      <c r="BJ77" s="252" t="s">
        <v>1715</v>
      </c>
      <c r="BK77" s="252" t="s">
        <v>1715</v>
      </c>
      <c r="BL77" s="252" t="s">
        <v>1715</v>
      </c>
      <c r="BM77" s="252" t="s">
        <v>1715</v>
      </c>
      <c r="BX77" s="252">
        <v>45389</v>
      </c>
      <c r="BY77" s="94">
        <f t="shared" si="2"/>
        <v>10</v>
      </c>
    </row>
    <row r="78" spans="34:77">
      <c r="AH78" s="252">
        <v>45379</v>
      </c>
      <c r="BX78" s="252">
        <v>45390</v>
      </c>
      <c r="BY78" s="94">
        <f t="shared" si="2"/>
        <v>11</v>
      </c>
    </row>
    <row r="79" spans="34:77" ht="19.5">
      <c r="AH79" s="252">
        <v>45450</v>
      </c>
      <c r="AI79" s="301">
        <v>45536</v>
      </c>
      <c r="AJ79" s="301"/>
      <c r="AK79" s="301"/>
      <c r="AL79" s="301"/>
      <c r="AM79" s="301"/>
      <c r="AN79" s="301"/>
      <c r="AO79" s="301"/>
      <c r="AP79" s="93"/>
      <c r="AQ79" s="301">
        <v>45566</v>
      </c>
      <c r="AR79" s="301"/>
      <c r="AS79" s="301"/>
      <c r="AT79" s="301"/>
      <c r="AU79" s="301"/>
      <c r="AV79" s="301"/>
      <c r="AW79" s="301"/>
      <c r="AX79" s="93"/>
      <c r="AY79" s="301">
        <v>45597</v>
      </c>
      <c r="AZ79" s="301"/>
      <c r="BA79" s="301"/>
      <c r="BB79" s="301"/>
      <c r="BC79" s="301"/>
      <c r="BD79" s="301"/>
      <c r="BE79" s="301"/>
      <c r="BF79" s="93"/>
      <c r="BG79" s="301">
        <v>45627</v>
      </c>
      <c r="BH79" s="301"/>
      <c r="BI79" s="301"/>
      <c r="BJ79" s="301"/>
      <c r="BK79" s="301"/>
      <c r="BL79" s="301"/>
      <c r="BM79" s="301"/>
      <c r="BX79" s="252">
        <v>45391</v>
      </c>
      <c r="BY79" s="94">
        <f t="shared" si="2"/>
        <v>12</v>
      </c>
    </row>
    <row r="80" spans="34:77">
      <c r="AH80" s="252">
        <v>45451</v>
      </c>
      <c r="AI80" s="95" t="s">
        <v>25</v>
      </c>
      <c r="AJ80" s="95" t="s">
        <v>1716</v>
      </c>
      <c r="AK80" s="95" t="s">
        <v>26</v>
      </c>
      <c r="AL80" s="95" t="s">
        <v>1717</v>
      </c>
      <c r="AM80" s="95" t="s">
        <v>13</v>
      </c>
      <c r="AN80" s="95" t="s">
        <v>1718</v>
      </c>
      <c r="AO80" s="95" t="s">
        <v>1719</v>
      </c>
      <c r="AP80" s="94"/>
      <c r="AQ80" s="95" t="s">
        <v>25</v>
      </c>
      <c r="AR80" s="95" t="s">
        <v>1716</v>
      </c>
      <c r="AS80" s="95" t="s">
        <v>26</v>
      </c>
      <c r="AT80" s="95" t="s">
        <v>1717</v>
      </c>
      <c r="AU80" s="95" t="s">
        <v>13</v>
      </c>
      <c r="AV80" s="95" t="s">
        <v>1718</v>
      </c>
      <c r="AW80" s="95" t="s">
        <v>1719</v>
      </c>
      <c r="AX80" s="94"/>
      <c r="AY80" s="95" t="s">
        <v>25</v>
      </c>
      <c r="AZ80" s="95" t="s">
        <v>1716</v>
      </c>
      <c r="BA80" s="95" t="s">
        <v>26</v>
      </c>
      <c r="BB80" s="95" t="s">
        <v>1717</v>
      </c>
      <c r="BC80" s="95" t="s">
        <v>13</v>
      </c>
      <c r="BD80" s="95" t="s">
        <v>1718</v>
      </c>
      <c r="BE80" s="95" t="s">
        <v>1719</v>
      </c>
      <c r="BF80" s="94"/>
      <c r="BG80" s="95" t="s">
        <v>25</v>
      </c>
      <c r="BH80" s="95" t="s">
        <v>1716</v>
      </c>
      <c r="BI80" s="95" t="s">
        <v>26</v>
      </c>
      <c r="BJ80" s="95" t="s">
        <v>1717</v>
      </c>
      <c r="BK80" s="95" t="s">
        <v>13</v>
      </c>
      <c r="BL80" s="95" t="s">
        <v>1718</v>
      </c>
      <c r="BM80" s="95" t="s">
        <v>1719</v>
      </c>
      <c r="BX80" s="252">
        <v>45392</v>
      </c>
      <c r="BY80" s="94">
        <f t="shared" si="2"/>
        <v>13</v>
      </c>
    </row>
    <row r="81" spans="34:77" ht="16.5" thickBot="1">
      <c r="AH81" s="252">
        <v>45452</v>
      </c>
      <c r="AI81" s="253" t="s">
        <v>1715</v>
      </c>
      <c r="AJ81" s="253" t="s">
        <v>1715</v>
      </c>
      <c r="AK81" s="253" t="s">
        <v>1715</v>
      </c>
      <c r="AL81" s="253" t="s">
        <v>1715</v>
      </c>
      <c r="AM81" s="253" t="s">
        <v>1715</v>
      </c>
      <c r="AN81" s="254" t="s">
        <v>1715</v>
      </c>
      <c r="AO81" s="254">
        <v>45536</v>
      </c>
      <c r="AP81" s="253"/>
      <c r="AQ81" s="253" t="s">
        <v>1715</v>
      </c>
      <c r="AR81" s="253">
        <v>45566</v>
      </c>
      <c r="AS81" s="253">
        <v>45567</v>
      </c>
      <c r="AT81" s="253">
        <v>45568</v>
      </c>
      <c r="AU81" s="253">
        <v>45569</v>
      </c>
      <c r="AV81" s="254">
        <v>45570</v>
      </c>
      <c r="AW81" s="254">
        <v>45571</v>
      </c>
      <c r="AX81" s="253"/>
      <c r="AY81" s="253" t="s">
        <v>1715</v>
      </c>
      <c r="AZ81" s="253" t="s">
        <v>1715</v>
      </c>
      <c r="BA81" s="253" t="s">
        <v>1715</v>
      </c>
      <c r="BB81" s="253" t="s">
        <v>1715</v>
      </c>
      <c r="BC81" s="253">
        <v>45597</v>
      </c>
      <c r="BD81" s="254">
        <v>45598</v>
      </c>
      <c r="BE81" s="254">
        <v>45599</v>
      </c>
      <c r="BF81" s="253"/>
      <c r="BG81" s="253" t="s">
        <v>1715</v>
      </c>
      <c r="BH81" s="253" t="s">
        <v>1715</v>
      </c>
      <c r="BI81" s="253" t="s">
        <v>1715</v>
      </c>
      <c r="BJ81" s="253" t="s">
        <v>1715</v>
      </c>
      <c r="BK81" s="253" t="s">
        <v>1715</v>
      </c>
      <c r="BL81" s="254" t="s">
        <v>1715</v>
      </c>
      <c r="BM81" s="254">
        <v>45627</v>
      </c>
      <c r="BX81" s="252">
        <v>45393</v>
      </c>
      <c r="BY81" s="94">
        <f t="shared" si="2"/>
        <v>14</v>
      </c>
    </row>
    <row r="82" spans="34:77" ht="16.5" thickBot="1">
      <c r="AH82" s="252">
        <v>45453</v>
      </c>
      <c r="AI82" s="253">
        <v>45537</v>
      </c>
      <c r="AJ82" s="253">
        <v>45538</v>
      </c>
      <c r="AK82" s="253">
        <v>45539</v>
      </c>
      <c r="AL82" s="253">
        <v>45540</v>
      </c>
      <c r="AM82" s="318">
        <v>100</v>
      </c>
      <c r="AN82" s="320">
        <v>100</v>
      </c>
      <c r="AO82" s="320">
        <v>100</v>
      </c>
      <c r="AP82" s="253"/>
      <c r="AQ82" s="253">
        <v>45572</v>
      </c>
      <c r="AR82" s="253">
        <v>45573</v>
      </c>
      <c r="AS82" s="253">
        <v>45574</v>
      </c>
      <c r="AT82" s="319">
        <v>100</v>
      </c>
      <c r="AU82" s="253">
        <v>45576</v>
      </c>
      <c r="AV82" s="323">
        <v>100</v>
      </c>
      <c r="AW82" s="322">
        <v>100</v>
      </c>
      <c r="AX82" s="253"/>
      <c r="AY82" s="253">
        <v>45600</v>
      </c>
      <c r="AZ82" s="253">
        <v>45601</v>
      </c>
      <c r="BA82" s="253">
        <v>45602</v>
      </c>
      <c r="BB82" s="253">
        <v>45603</v>
      </c>
      <c r="BC82" s="253">
        <v>45604</v>
      </c>
      <c r="BD82" s="254">
        <v>45605</v>
      </c>
      <c r="BE82" s="254">
        <v>45606</v>
      </c>
      <c r="BF82" s="253"/>
      <c r="BG82" s="324">
        <v>100</v>
      </c>
      <c r="BH82" s="324">
        <v>100</v>
      </c>
      <c r="BI82" s="324">
        <v>100</v>
      </c>
      <c r="BJ82" s="253">
        <v>45631</v>
      </c>
      <c r="BK82" s="253">
        <v>45632</v>
      </c>
      <c r="BL82" s="254">
        <v>45633</v>
      </c>
      <c r="BM82" s="254">
        <v>45634</v>
      </c>
      <c r="BX82" s="252">
        <v>45394</v>
      </c>
      <c r="BY82" s="94">
        <f t="shared" si="2"/>
        <v>15</v>
      </c>
    </row>
    <row r="83" spans="34:77" ht="16.5" thickBot="1">
      <c r="AH83" s="252">
        <v>45492</v>
      </c>
      <c r="AI83" s="318">
        <v>100</v>
      </c>
      <c r="AJ83" s="253">
        <v>45545</v>
      </c>
      <c r="AK83" s="253">
        <v>45546</v>
      </c>
      <c r="AL83" s="253">
        <v>45547</v>
      </c>
      <c r="AM83" s="253">
        <v>45548</v>
      </c>
      <c r="AN83" s="254">
        <v>45549</v>
      </c>
      <c r="AO83" s="254">
        <v>45550</v>
      </c>
      <c r="AP83" s="253"/>
      <c r="AQ83" s="253">
        <v>45579</v>
      </c>
      <c r="AR83" s="253">
        <v>45580</v>
      </c>
      <c r="AS83" s="253">
        <v>45581</v>
      </c>
      <c r="AT83" s="253">
        <v>45582</v>
      </c>
      <c r="AU83" s="318">
        <v>100</v>
      </c>
      <c r="AV83" s="320">
        <v>100</v>
      </c>
      <c r="AW83" s="320">
        <v>100</v>
      </c>
      <c r="AX83" s="253"/>
      <c r="AY83" s="253">
        <v>45607</v>
      </c>
      <c r="AZ83" s="253">
        <v>45608</v>
      </c>
      <c r="BA83" s="253">
        <v>45609</v>
      </c>
      <c r="BB83" s="253">
        <v>45610</v>
      </c>
      <c r="BC83" s="318">
        <v>100</v>
      </c>
      <c r="BD83" s="320">
        <v>100</v>
      </c>
      <c r="BE83" s="320">
        <v>100</v>
      </c>
      <c r="BF83" s="253"/>
      <c r="BG83" s="253">
        <v>45635</v>
      </c>
      <c r="BH83" s="253">
        <v>45636</v>
      </c>
      <c r="BI83" s="253">
        <v>45637</v>
      </c>
      <c r="BJ83" s="253">
        <v>45638</v>
      </c>
      <c r="BK83" s="253">
        <v>45639</v>
      </c>
      <c r="BL83" s="254">
        <v>45640</v>
      </c>
      <c r="BM83" s="254">
        <v>45641</v>
      </c>
      <c r="BX83" s="252">
        <v>45395</v>
      </c>
      <c r="BY83" s="94">
        <f t="shared" si="2"/>
        <v>16</v>
      </c>
    </row>
    <row r="84" spans="34:77" ht="16.5" thickBot="1">
      <c r="AH84" s="252">
        <v>45493</v>
      </c>
      <c r="AI84" s="253">
        <v>45551</v>
      </c>
      <c r="AJ84" s="253">
        <v>45552</v>
      </c>
      <c r="AK84" s="253">
        <v>45553</v>
      </c>
      <c r="AL84" s="319">
        <v>100</v>
      </c>
      <c r="AM84" s="253">
        <v>45555</v>
      </c>
      <c r="AN84" s="254">
        <v>45556</v>
      </c>
      <c r="AO84" s="254">
        <v>45557</v>
      </c>
      <c r="AP84" s="253"/>
      <c r="AQ84" s="318">
        <v>100</v>
      </c>
      <c r="AR84" s="253">
        <v>45587</v>
      </c>
      <c r="AS84" s="253">
        <v>45588</v>
      </c>
      <c r="AT84" s="253">
        <v>45589</v>
      </c>
      <c r="AU84" s="253">
        <v>45590</v>
      </c>
      <c r="AV84" s="323">
        <v>100</v>
      </c>
      <c r="AW84" s="254">
        <v>45592</v>
      </c>
      <c r="AX84" s="253"/>
      <c r="AY84" s="318">
        <v>100</v>
      </c>
      <c r="AZ84" s="253">
        <v>45615</v>
      </c>
      <c r="BA84" s="253">
        <v>45616</v>
      </c>
      <c r="BB84" s="253">
        <v>45617</v>
      </c>
      <c r="BC84" s="253">
        <v>45618</v>
      </c>
      <c r="BD84" s="254">
        <v>45619</v>
      </c>
      <c r="BE84" s="254">
        <v>45620</v>
      </c>
      <c r="BF84" s="253"/>
      <c r="BG84" s="253">
        <v>45642</v>
      </c>
      <c r="BH84" s="253">
        <v>45643</v>
      </c>
      <c r="BI84" s="253">
        <v>45644</v>
      </c>
      <c r="BJ84" s="253">
        <v>45645</v>
      </c>
      <c r="BK84" s="253">
        <v>45646</v>
      </c>
      <c r="BL84" s="254">
        <v>45647</v>
      </c>
      <c r="BM84" s="254">
        <v>45648</v>
      </c>
      <c r="BX84" s="252">
        <v>45396</v>
      </c>
      <c r="BY84" s="94">
        <f t="shared" si="2"/>
        <v>17</v>
      </c>
    </row>
    <row r="85" spans="34:77" ht="16.5" thickBot="1">
      <c r="AH85" s="252">
        <v>45494</v>
      </c>
      <c r="AI85" s="253">
        <v>45558</v>
      </c>
      <c r="AJ85" s="253">
        <v>45559</v>
      </c>
      <c r="AK85" s="253">
        <v>45560</v>
      </c>
      <c r="AL85" s="253">
        <v>45561</v>
      </c>
      <c r="AM85" s="253">
        <v>45562</v>
      </c>
      <c r="AN85" s="322">
        <v>100</v>
      </c>
      <c r="AO85" s="322">
        <v>100</v>
      </c>
      <c r="AP85" s="253"/>
      <c r="AQ85" s="253">
        <v>45593</v>
      </c>
      <c r="AR85" s="253">
        <v>45594</v>
      </c>
      <c r="AS85" s="253">
        <v>45595</v>
      </c>
      <c r="AT85" s="324">
        <v>100</v>
      </c>
      <c r="AU85" s="253" t="s">
        <v>1715</v>
      </c>
      <c r="AV85" s="253" t="s">
        <v>1715</v>
      </c>
      <c r="AW85" s="253" t="s">
        <v>1715</v>
      </c>
      <c r="AX85" s="253"/>
      <c r="AY85" s="253">
        <v>45621</v>
      </c>
      <c r="AZ85" s="253">
        <v>45622</v>
      </c>
      <c r="BA85" s="253">
        <v>45623</v>
      </c>
      <c r="BB85" s="253">
        <v>45624</v>
      </c>
      <c r="BC85" s="253">
        <v>45625</v>
      </c>
      <c r="BD85" s="254">
        <v>45626</v>
      </c>
      <c r="BE85" s="254" t="s">
        <v>1715</v>
      </c>
      <c r="BF85" s="253"/>
      <c r="BG85" s="253">
        <v>45649</v>
      </c>
      <c r="BH85" s="253">
        <v>45650</v>
      </c>
      <c r="BI85" s="253">
        <v>45651</v>
      </c>
      <c r="BJ85" s="253">
        <v>45652</v>
      </c>
      <c r="BK85" s="253">
        <v>45653</v>
      </c>
      <c r="BL85" s="254">
        <v>45654</v>
      </c>
      <c r="BM85" s="254">
        <v>45655</v>
      </c>
      <c r="BX85" s="252">
        <v>45397</v>
      </c>
      <c r="BY85" s="94">
        <f t="shared" si="2"/>
        <v>18</v>
      </c>
    </row>
    <row r="86" spans="34:77">
      <c r="AH86" s="252">
        <v>45463</v>
      </c>
      <c r="AI86" s="253">
        <v>45565</v>
      </c>
      <c r="AJ86" s="253" t="s">
        <v>1715</v>
      </c>
      <c r="AK86" s="253" t="s">
        <v>1715</v>
      </c>
      <c r="AL86" s="253" t="s">
        <v>1715</v>
      </c>
      <c r="AM86" s="253" t="s">
        <v>1715</v>
      </c>
      <c r="AN86" s="253" t="s">
        <v>1715</v>
      </c>
      <c r="AO86" s="253" t="s">
        <v>1715</v>
      </c>
      <c r="AP86" s="253"/>
      <c r="AQ86" s="253" t="s">
        <v>1715</v>
      </c>
      <c r="AR86" s="253" t="s">
        <v>1715</v>
      </c>
      <c r="AS86" s="253" t="s">
        <v>1715</v>
      </c>
      <c r="AT86" s="253" t="s">
        <v>1715</v>
      </c>
      <c r="AU86" s="253" t="s">
        <v>1715</v>
      </c>
      <c r="AV86" s="253" t="s">
        <v>1715</v>
      </c>
      <c r="AW86" s="253" t="s">
        <v>1715</v>
      </c>
      <c r="AX86" s="253"/>
      <c r="AY86" s="253" t="s">
        <v>1715</v>
      </c>
      <c r="AZ86" s="253" t="s">
        <v>1715</v>
      </c>
      <c r="BA86" s="253" t="s">
        <v>1715</v>
      </c>
      <c r="BB86" s="253" t="s">
        <v>1715</v>
      </c>
      <c r="BC86" s="253" t="s">
        <v>1715</v>
      </c>
      <c r="BD86" s="253" t="s">
        <v>1715</v>
      </c>
      <c r="BE86" s="253" t="s">
        <v>1715</v>
      </c>
      <c r="BF86" s="253"/>
      <c r="BG86" s="253">
        <v>45656</v>
      </c>
      <c r="BH86" s="253">
        <v>45657</v>
      </c>
      <c r="BI86" s="253" t="s">
        <v>1715</v>
      </c>
      <c r="BJ86" s="253" t="s">
        <v>1715</v>
      </c>
      <c r="BK86" s="253" t="s">
        <v>1715</v>
      </c>
      <c r="BL86" s="253" t="s">
        <v>1715</v>
      </c>
      <c r="BM86" s="253" t="s">
        <v>1715</v>
      </c>
      <c r="BX86" s="252">
        <v>45398</v>
      </c>
      <c r="BY86" s="94">
        <f t="shared" si="2"/>
        <v>19</v>
      </c>
    </row>
    <row r="87" spans="34:77">
      <c r="AH87" s="252">
        <v>45495</v>
      </c>
      <c r="BX87" s="252">
        <v>45399</v>
      </c>
      <c r="BY87" s="94">
        <f t="shared" si="2"/>
        <v>20</v>
      </c>
    </row>
    <row r="88" spans="34:77" ht="19.5">
      <c r="AH88" s="252">
        <v>45498</v>
      </c>
      <c r="AI88" s="301">
        <v>45292</v>
      </c>
      <c r="AJ88" s="301"/>
      <c r="AK88" s="301"/>
      <c r="AL88" s="301"/>
      <c r="AM88" s="301"/>
      <c r="AN88" s="301"/>
      <c r="AO88" s="301"/>
      <c r="AP88" s="93"/>
      <c r="AQ88" s="301">
        <v>45323</v>
      </c>
      <c r="AR88" s="301"/>
      <c r="AS88" s="301"/>
      <c r="AT88" s="301"/>
      <c r="AU88" s="301"/>
      <c r="AV88" s="301"/>
      <c r="AW88" s="301"/>
      <c r="AX88" s="93"/>
      <c r="AY88" s="301">
        <v>45352</v>
      </c>
      <c r="AZ88" s="301"/>
      <c r="BA88" s="301"/>
      <c r="BB88" s="301"/>
      <c r="BC88" s="301"/>
      <c r="BD88" s="301"/>
      <c r="BE88" s="301"/>
      <c r="BF88" s="93"/>
      <c r="BG88" s="301">
        <v>45383</v>
      </c>
      <c r="BH88" s="301"/>
      <c r="BI88" s="301"/>
      <c r="BJ88" s="301"/>
      <c r="BK88" s="301"/>
      <c r="BL88" s="301"/>
      <c r="BM88" s="301"/>
      <c r="BX88" s="252">
        <v>45400</v>
      </c>
      <c r="BY88" s="94">
        <f t="shared" si="2"/>
        <v>21</v>
      </c>
    </row>
    <row r="89" spans="34:77">
      <c r="AH89" s="252">
        <v>45442</v>
      </c>
      <c r="AI89" s="95" t="s">
        <v>25</v>
      </c>
      <c r="AJ89" s="95" t="s">
        <v>1716</v>
      </c>
      <c r="AK89" s="95" t="s">
        <v>26</v>
      </c>
      <c r="AL89" s="95" t="s">
        <v>1717</v>
      </c>
      <c r="AM89" s="95" t="s">
        <v>13</v>
      </c>
      <c r="AN89" s="95" t="s">
        <v>1718</v>
      </c>
      <c r="AO89" s="95" t="s">
        <v>1719</v>
      </c>
      <c r="AP89" s="94"/>
      <c r="AQ89" s="95" t="s">
        <v>25</v>
      </c>
      <c r="AR89" s="95" t="s">
        <v>1716</v>
      </c>
      <c r="AS89" s="95" t="s">
        <v>26</v>
      </c>
      <c r="AT89" s="95" t="s">
        <v>1717</v>
      </c>
      <c r="AU89" s="95" t="s">
        <v>13</v>
      </c>
      <c r="AV89" s="95" t="s">
        <v>1718</v>
      </c>
      <c r="AW89" s="95" t="s">
        <v>1719</v>
      </c>
      <c r="AX89" s="94"/>
      <c r="AY89" s="95" t="s">
        <v>25</v>
      </c>
      <c r="AZ89" s="95" t="s">
        <v>1716</v>
      </c>
      <c r="BA89" s="95" t="s">
        <v>26</v>
      </c>
      <c r="BB89" s="95" t="s">
        <v>1717</v>
      </c>
      <c r="BC89" s="95" t="s">
        <v>13</v>
      </c>
      <c r="BD89" s="95" t="s">
        <v>1718</v>
      </c>
      <c r="BE89" s="95" t="s">
        <v>1719</v>
      </c>
      <c r="BF89" s="94"/>
      <c r="BG89" s="95" t="s">
        <v>25</v>
      </c>
      <c r="BH89" s="95" t="s">
        <v>1716</v>
      </c>
      <c r="BI89" s="95" t="s">
        <v>26</v>
      </c>
      <c r="BJ89" s="95" t="s">
        <v>1717</v>
      </c>
      <c r="BK89" s="95" t="s">
        <v>13</v>
      </c>
      <c r="BL89" s="95" t="s">
        <v>1718</v>
      </c>
      <c r="BM89" s="95" t="s">
        <v>1719</v>
      </c>
      <c r="BX89" s="252">
        <v>100</v>
      </c>
      <c r="BY89" s="94">
        <f t="shared" si="2"/>
        <v>0</v>
      </c>
    </row>
    <row r="90" spans="34:77" ht="16.5" thickBot="1">
      <c r="AH90" s="252">
        <v>45533</v>
      </c>
      <c r="AI90" s="253">
        <v>45292</v>
      </c>
      <c r="AJ90" s="253">
        <v>45293</v>
      </c>
      <c r="AK90" s="253">
        <v>45294</v>
      </c>
      <c r="AL90" s="253">
        <v>45295</v>
      </c>
      <c r="AM90" s="253">
        <v>45296</v>
      </c>
      <c r="AN90" s="254">
        <v>45297</v>
      </c>
      <c r="AO90" s="254">
        <v>45298</v>
      </c>
      <c r="AP90" s="253"/>
      <c r="AQ90" s="253" t="s">
        <v>1715</v>
      </c>
      <c r="AR90" s="253" t="s">
        <v>1715</v>
      </c>
      <c r="AS90" s="253" t="s">
        <v>1715</v>
      </c>
      <c r="AT90" s="253">
        <v>45323</v>
      </c>
      <c r="AU90" s="253">
        <v>45324</v>
      </c>
      <c r="AV90" s="254">
        <v>45325</v>
      </c>
      <c r="AW90" s="254">
        <v>45326</v>
      </c>
      <c r="AX90" s="253"/>
      <c r="AY90" s="253" t="s">
        <v>1715</v>
      </c>
      <c r="AZ90" s="253" t="s">
        <v>1715</v>
      </c>
      <c r="BA90" s="253" t="s">
        <v>1715</v>
      </c>
      <c r="BB90" s="253" t="s">
        <v>1715</v>
      </c>
      <c r="BC90" s="253">
        <v>45352</v>
      </c>
      <c r="BD90" s="254">
        <v>45353</v>
      </c>
      <c r="BE90" s="254">
        <v>45354</v>
      </c>
      <c r="BF90" s="253"/>
      <c r="BG90" s="253">
        <v>45383</v>
      </c>
      <c r="BH90" s="253">
        <v>45384</v>
      </c>
      <c r="BI90" s="253">
        <v>45385</v>
      </c>
      <c r="BJ90" s="253">
        <v>45386</v>
      </c>
      <c r="BK90" s="253">
        <v>45387</v>
      </c>
      <c r="BL90" s="254">
        <v>45388</v>
      </c>
      <c r="BM90" s="254">
        <v>45389</v>
      </c>
      <c r="BX90" s="252">
        <v>100</v>
      </c>
      <c r="BY90" s="94">
        <f t="shared" si="2"/>
        <v>0</v>
      </c>
    </row>
    <row r="91" spans="34:77" ht="16.5" thickBot="1">
      <c r="AH91" s="252">
        <v>45541</v>
      </c>
      <c r="AI91" s="253">
        <v>45299</v>
      </c>
      <c r="AJ91" s="253">
        <v>45300</v>
      </c>
      <c r="AK91" s="253">
        <v>45301</v>
      </c>
      <c r="AL91" s="253">
        <v>45302</v>
      </c>
      <c r="AM91" s="253">
        <v>45303</v>
      </c>
      <c r="AN91" s="254">
        <v>45304</v>
      </c>
      <c r="AO91" s="254">
        <v>45305</v>
      </c>
      <c r="AP91" s="253"/>
      <c r="AQ91" s="253">
        <v>45327</v>
      </c>
      <c r="AR91" s="253">
        <v>45328</v>
      </c>
      <c r="AS91" s="253">
        <v>45329</v>
      </c>
      <c r="AT91" s="321">
        <v>100</v>
      </c>
      <c r="AU91" s="253">
        <v>45331</v>
      </c>
      <c r="AV91" s="254">
        <v>45332</v>
      </c>
      <c r="AW91" s="254">
        <v>45333</v>
      </c>
      <c r="AX91" s="253"/>
      <c r="AY91" s="253">
        <v>45355</v>
      </c>
      <c r="AZ91" s="253">
        <v>45356</v>
      </c>
      <c r="BA91" s="253">
        <v>45357</v>
      </c>
      <c r="BB91" s="253">
        <v>45358</v>
      </c>
      <c r="BC91" s="318">
        <v>100</v>
      </c>
      <c r="BD91" s="320">
        <v>200</v>
      </c>
      <c r="BE91" s="320">
        <v>200</v>
      </c>
      <c r="BF91" s="253"/>
      <c r="BG91" s="253">
        <v>45390</v>
      </c>
      <c r="BH91" s="253">
        <v>45391</v>
      </c>
      <c r="BI91" s="253">
        <v>45392</v>
      </c>
      <c r="BJ91" s="253">
        <v>45393</v>
      </c>
      <c r="BK91" s="253">
        <v>45394</v>
      </c>
      <c r="BL91" s="254">
        <v>45395</v>
      </c>
      <c r="BM91" s="254">
        <v>45396</v>
      </c>
      <c r="BX91" s="252">
        <v>100</v>
      </c>
      <c r="BY91" s="94">
        <f t="shared" si="2"/>
        <v>0</v>
      </c>
    </row>
    <row r="92" spans="34:77" ht="16.5" thickBot="1">
      <c r="AH92" s="252">
        <v>45542</v>
      </c>
      <c r="AI92" s="253">
        <v>45306</v>
      </c>
      <c r="AJ92" s="253">
        <v>45307</v>
      </c>
      <c r="AK92" s="253">
        <v>45308</v>
      </c>
      <c r="AL92" s="253">
        <v>45309</v>
      </c>
      <c r="AM92" s="253">
        <v>45310</v>
      </c>
      <c r="AN92" s="254">
        <v>45311</v>
      </c>
      <c r="AO92" s="254">
        <v>45312</v>
      </c>
      <c r="AP92" s="253"/>
      <c r="AQ92" s="253">
        <v>45334</v>
      </c>
      <c r="AR92" s="253">
        <v>45335</v>
      </c>
      <c r="AS92" s="253">
        <v>45336</v>
      </c>
      <c r="AT92" s="253">
        <v>45337</v>
      </c>
      <c r="AU92" s="253">
        <v>45338</v>
      </c>
      <c r="AV92" s="254">
        <v>45339</v>
      </c>
      <c r="AW92" s="254">
        <v>45340</v>
      </c>
      <c r="AX92" s="253"/>
      <c r="AY92" s="318">
        <v>100</v>
      </c>
      <c r="AZ92" s="253">
        <v>45363</v>
      </c>
      <c r="BA92" s="253">
        <v>45364</v>
      </c>
      <c r="BB92" s="253">
        <v>45365</v>
      </c>
      <c r="BC92" s="253">
        <v>45366</v>
      </c>
      <c r="BD92" s="254">
        <v>45367</v>
      </c>
      <c r="BE92" s="254">
        <v>45368</v>
      </c>
      <c r="BF92" s="253"/>
      <c r="BG92" s="253">
        <v>45397</v>
      </c>
      <c r="BH92" s="253">
        <v>45398</v>
      </c>
      <c r="BI92" s="253">
        <v>45399</v>
      </c>
      <c r="BJ92" s="253">
        <v>45400</v>
      </c>
      <c r="BK92" s="318">
        <v>100</v>
      </c>
      <c r="BL92" s="320">
        <v>200</v>
      </c>
      <c r="BM92" s="320">
        <v>200</v>
      </c>
      <c r="BX92" s="252">
        <v>100</v>
      </c>
      <c r="BY92" s="94">
        <f t="shared" si="2"/>
        <v>0</v>
      </c>
    </row>
    <row r="93" spans="34:77" ht="16.5" thickBot="1">
      <c r="AH93" s="252">
        <v>45543</v>
      </c>
      <c r="AI93" s="253">
        <v>45313</v>
      </c>
      <c r="AJ93" s="253">
        <v>45314</v>
      </c>
      <c r="AK93" s="253">
        <v>45315</v>
      </c>
      <c r="AL93" s="319">
        <v>100</v>
      </c>
      <c r="AM93" s="318">
        <v>100</v>
      </c>
      <c r="AN93" s="320">
        <v>200</v>
      </c>
      <c r="AO93" s="320">
        <v>200</v>
      </c>
      <c r="AP93" s="253"/>
      <c r="AQ93" s="253">
        <v>45341</v>
      </c>
      <c r="AR93" s="253">
        <v>45342</v>
      </c>
      <c r="AS93" s="253">
        <v>45343</v>
      </c>
      <c r="AT93" s="253">
        <v>45344</v>
      </c>
      <c r="AU93" s="253">
        <v>45345</v>
      </c>
      <c r="AV93" s="254">
        <v>45346</v>
      </c>
      <c r="AW93" s="254">
        <v>45347</v>
      </c>
      <c r="AX93" s="253"/>
      <c r="AY93" s="253">
        <v>45369</v>
      </c>
      <c r="AZ93" s="253">
        <v>45370</v>
      </c>
      <c r="BA93" s="253">
        <v>45371</v>
      </c>
      <c r="BB93" s="253">
        <v>45372</v>
      </c>
      <c r="BC93" s="253">
        <v>45373</v>
      </c>
      <c r="BD93" s="254">
        <v>45374</v>
      </c>
      <c r="BE93" s="254">
        <v>45375</v>
      </c>
      <c r="BF93" s="253"/>
      <c r="BG93" s="318">
        <v>100</v>
      </c>
      <c r="BH93" s="253">
        <v>45405</v>
      </c>
      <c r="BI93" s="321">
        <v>100</v>
      </c>
      <c r="BJ93" s="319">
        <v>100</v>
      </c>
      <c r="BK93" s="253">
        <v>45408</v>
      </c>
      <c r="BL93" s="254">
        <v>45409</v>
      </c>
      <c r="BM93" s="254">
        <v>45410</v>
      </c>
      <c r="BX93" s="252">
        <v>45405</v>
      </c>
      <c r="BY93" s="94">
        <f t="shared" si="2"/>
        <v>1</v>
      </c>
    </row>
    <row r="94" spans="34:77" ht="16.5" thickBot="1">
      <c r="AH94" s="252">
        <v>45575</v>
      </c>
      <c r="AI94" s="318">
        <v>100</v>
      </c>
      <c r="AJ94" s="253">
        <v>45321</v>
      </c>
      <c r="AK94" s="253">
        <v>45322</v>
      </c>
      <c r="AL94" s="253" t="s">
        <v>1715</v>
      </c>
      <c r="AM94" s="253" t="s">
        <v>1715</v>
      </c>
      <c r="AN94" s="253" t="s">
        <v>1715</v>
      </c>
      <c r="AO94" s="253" t="s">
        <v>1715</v>
      </c>
      <c r="AP94" s="253"/>
      <c r="AQ94" s="253">
        <v>45348</v>
      </c>
      <c r="AR94" s="253">
        <v>45349</v>
      </c>
      <c r="AS94" s="253">
        <v>45350</v>
      </c>
      <c r="AT94" s="319">
        <v>100</v>
      </c>
      <c r="AU94" s="253" t="s">
        <v>1715</v>
      </c>
      <c r="AV94" s="253" t="s">
        <v>1715</v>
      </c>
      <c r="AW94" s="253" t="s">
        <v>1715</v>
      </c>
      <c r="AX94" s="253"/>
      <c r="AY94" s="253">
        <v>45376</v>
      </c>
      <c r="AZ94" s="253">
        <v>45377</v>
      </c>
      <c r="BA94" s="253">
        <v>45378</v>
      </c>
      <c r="BB94" s="319">
        <v>100</v>
      </c>
      <c r="BC94" s="253">
        <v>45380</v>
      </c>
      <c r="BD94" s="254">
        <v>45381</v>
      </c>
      <c r="BE94" s="254">
        <v>45382</v>
      </c>
      <c r="BF94" s="253"/>
      <c r="BG94" s="253">
        <v>45411</v>
      </c>
      <c r="BH94" s="253">
        <v>45412</v>
      </c>
      <c r="BI94" s="253" t="s">
        <v>1715</v>
      </c>
      <c r="BJ94" s="253" t="s">
        <v>1715</v>
      </c>
      <c r="BK94" s="253" t="s">
        <v>1715</v>
      </c>
      <c r="BL94" s="254" t="s">
        <v>1715</v>
      </c>
      <c r="BM94" s="254" t="s">
        <v>1715</v>
      </c>
      <c r="BX94" s="252">
        <v>100</v>
      </c>
      <c r="BY94" s="94">
        <f t="shared" si="2"/>
        <v>0</v>
      </c>
    </row>
    <row r="95" spans="34:77">
      <c r="AH95" s="252">
        <v>45577</v>
      </c>
      <c r="AI95" s="252" t="s">
        <v>1715</v>
      </c>
      <c r="AJ95" s="252" t="s">
        <v>1715</v>
      </c>
      <c r="AK95" s="252" t="s">
        <v>1715</v>
      </c>
      <c r="AL95" s="252" t="s">
        <v>1715</v>
      </c>
      <c r="AM95" s="252" t="s">
        <v>1715</v>
      </c>
      <c r="AN95" s="252" t="s">
        <v>1715</v>
      </c>
      <c r="AO95" s="252" t="s">
        <v>1715</v>
      </c>
      <c r="AQ95" s="252" t="s">
        <v>1715</v>
      </c>
      <c r="AR95" s="252" t="s">
        <v>1715</v>
      </c>
      <c r="AS95" s="252" t="s">
        <v>1715</v>
      </c>
      <c r="AT95" s="252" t="s">
        <v>1715</v>
      </c>
      <c r="AU95" s="252" t="s">
        <v>1715</v>
      </c>
      <c r="AV95" s="252" t="s">
        <v>1715</v>
      </c>
      <c r="AW95" s="252" t="s">
        <v>1715</v>
      </c>
      <c r="AY95" s="252" t="s">
        <v>1715</v>
      </c>
      <c r="AZ95" s="252" t="s">
        <v>1715</v>
      </c>
      <c r="BA95" s="252" t="s">
        <v>1715</v>
      </c>
      <c r="BB95" s="252" t="s">
        <v>1715</v>
      </c>
      <c r="BC95" s="252" t="s">
        <v>1715</v>
      </c>
      <c r="BD95" s="252" t="s">
        <v>1715</v>
      </c>
      <c r="BE95" s="252" t="s">
        <v>1715</v>
      </c>
      <c r="BG95" s="252" t="s">
        <v>1715</v>
      </c>
      <c r="BH95" s="252" t="s">
        <v>1715</v>
      </c>
      <c r="BI95" s="252" t="s">
        <v>1715</v>
      </c>
      <c r="BJ95" s="252" t="s">
        <v>1715</v>
      </c>
      <c r="BK95" s="252" t="s">
        <v>1715</v>
      </c>
      <c r="BL95" s="252" t="s">
        <v>1715</v>
      </c>
      <c r="BM95" s="252" t="s">
        <v>1715</v>
      </c>
      <c r="BX95" s="252">
        <v>100</v>
      </c>
      <c r="BY95" s="94">
        <f t="shared" si="2"/>
        <v>0</v>
      </c>
    </row>
    <row r="96" spans="34:77">
      <c r="AH96" s="252">
        <v>45578</v>
      </c>
      <c r="BX96" s="252">
        <v>45408</v>
      </c>
      <c r="BY96" s="94">
        <f t="shared" si="2"/>
        <v>1</v>
      </c>
    </row>
    <row r="97" spans="34:77" ht="19.5">
      <c r="AH97" s="252">
        <v>45628</v>
      </c>
      <c r="AI97" s="301">
        <v>45413</v>
      </c>
      <c r="AJ97" s="301"/>
      <c r="AK97" s="301"/>
      <c r="AL97" s="301"/>
      <c r="AM97" s="301"/>
      <c r="AN97" s="301"/>
      <c r="AO97" s="301"/>
      <c r="AP97" s="93"/>
      <c r="AQ97" s="301">
        <v>45444</v>
      </c>
      <c r="AR97" s="301"/>
      <c r="AS97" s="301"/>
      <c r="AT97" s="301"/>
      <c r="AU97" s="301"/>
      <c r="AV97" s="301"/>
      <c r="AW97" s="301"/>
      <c r="AX97" s="93"/>
      <c r="AY97" s="301">
        <v>45474</v>
      </c>
      <c r="AZ97" s="301"/>
      <c r="BA97" s="301"/>
      <c r="BB97" s="301"/>
      <c r="BC97" s="301"/>
      <c r="BD97" s="301"/>
      <c r="BE97" s="301"/>
      <c r="BF97" s="93"/>
      <c r="BG97" s="301">
        <v>45505</v>
      </c>
      <c r="BH97" s="301"/>
      <c r="BI97" s="301"/>
      <c r="BJ97" s="301"/>
      <c r="BK97" s="301"/>
      <c r="BL97" s="301"/>
      <c r="BM97" s="301"/>
      <c r="BN97" s="252" cm="1">
        <f t="array" ref="BN97:BN117">_xlfn.TOCOL(IF(AI90:BM113=200,B6:AF29,NA()),3)</f>
        <v>45360</v>
      </c>
      <c r="BX97" s="252">
        <v>45409</v>
      </c>
      <c r="BY97" s="94">
        <f t="shared" si="2"/>
        <v>2</v>
      </c>
    </row>
    <row r="98" spans="34:77">
      <c r="AH98" s="252">
        <v>45629</v>
      </c>
      <c r="AI98" s="95" t="s">
        <v>25</v>
      </c>
      <c r="AJ98" s="95" t="s">
        <v>1716</v>
      </c>
      <c r="AK98" s="95" t="s">
        <v>26</v>
      </c>
      <c r="AL98" s="95" t="s">
        <v>1717</v>
      </c>
      <c r="AM98" s="95" t="s">
        <v>13</v>
      </c>
      <c r="AN98" s="95" t="s">
        <v>1718</v>
      </c>
      <c r="AO98" s="95" t="s">
        <v>1719</v>
      </c>
      <c r="AP98" s="94"/>
      <c r="AQ98" s="95" t="s">
        <v>25</v>
      </c>
      <c r="AR98" s="95" t="s">
        <v>1716</v>
      </c>
      <c r="AS98" s="95" t="s">
        <v>26</v>
      </c>
      <c r="AT98" s="95" t="s">
        <v>1717</v>
      </c>
      <c r="AU98" s="95" t="s">
        <v>13</v>
      </c>
      <c r="AV98" s="95" t="s">
        <v>1718</v>
      </c>
      <c r="AW98" s="95" t="s">
        <v>1719</v>
      </c>
      <c r="AX98" s="94"/>
      <c r="AY98" s="95" t="s">
        <v>25</v>
      </c>
      <c r="AZ98" s="95" t="s">
        <v>1716</v>
      </c>
      <c r="BA98" s="95" t="s">
        <v>26</v>
      </c>
      <c r="BB98" s="95" t="s">
        <v>1717</v>
      </c>
      <c r="BC98" s="95" t="s">
        <v>13</v>
      </c>
      <c r="BD98" s="95" t="s">
        <v>1718</v>
      </c>
      <c r="BE98" s="95" t="s">
        <v>1719</v>
      </c>
      <c r="BF98" s="94"/>
      <c r="BG98" s="95" t="s">
        <v>25</v>
      </c>
      <c r="BH98" s="95" t="s">
        <v>1716</v>
      </c>
      <c r="BI98" s="95" t="s">
        <v>26</v>
      </c>
      <c r="BJ98" s="95" t="s">
        <v>1717</v>
      </c>
      <c r="BK98" s="95" t="s">
        <v>13</v>
      </c>
      <c r="BL98" s="95" t="s">
        <v>1718</v>
      </c>
      <c r="BM98" s="95" t="s">
        <v>1719</v>
      </c>
      <c r="BN98" s="252">
        <v>45361</v>
      </c>
      <c r="BX98" s="252">
        <v>45410</v>
      </c>
      <c r="BY98" s="94">
        <f t="shared" si="2"/>
        <v>3</v>
      </c>
    </row>
    <row r="99" spans="34:77" ht="16.5" thickBot="1">
      <c r="AH99" s="252">
        <v>45630</v>
      </c>
      <c r="AI99" s="253" t="s">
        <v>1715</v>
      </c>
      <c r="AJ99" s="253" t="s">
        <v>1715</v>
      </c>
      <c r="AK99" s="253">
        <v>45413</v>
      </c>
      <c r="AL99" s="253">
        <v>45414</v>
      </c>
      <c r="AM99" s="253">
        <v>45415</v>
      </c>
      <c r="AN99" s="254">
        <v>45416</v>
      </c>
      <c r="AO99" s="254">
        <v>45417</v>
      </c>
      <c r="AP99" s="253"/>
      <c r="AQ99" s="253" t="s">
        <v>1715</v>
      </c>
      <c r="AR99" s="253" t="s">
        <v>1715</v>
      </c>
      <c r="AS99" s="253" t="s">
        <v>1715</v>
      </c>
      <c r="AT99" s="253" t="s">
        <v>1715</v>
      </c>
      <c r="AU99" s="253" t="s">
        <v>1715</v>
      </c>
      <c r="AV99" s="254">
        <v>45444</v>
      </c>
      <c r="AW99" s="254">
        <v>45445</v>
      </c>
      <c r="AX99" s="253"/>
      <c r="AY99" s="253">
        <v>45474</v>
      </c>
      <c r="AZ99" s="253">
        <v>45475</v>
      </c>
      <c r="BA99" s="253">
        <v>45476</v>
      </c>
      <c r="BB99" s="253">
        <v>45477</v>
      </c>
      <c r="BC99" s="253">
        <v>45478</v>
      </c>
      <c r="BD99" s="254">
        <v>45479</v>
      </c>
      <c r="BE99" s="254">
        <v>45480</v>
      </c>
      <c r="BF99" s="253"/>
      <c r="BG99" s="253" t="s">
        <v>1715</v>
      </c>
      <c r="BH99" s="253" t="s">
        <v>1715</v>
      </c>
      <c r="BI99" s="253" t="s">
        <v>1715</v>
      </c>
      <c r="BJ99" s="253">
        <v>45505</v>
      </c>
      <c r="BK99" s="253">
        <v>45506</v>
      </c>
      <c r="BL99" s="254">
        <v>45507</v>
      </c>
      <c r="BM99" s="254">
        <v>45508</v>
      </c>
      <c r="BN99" s="252">
        <v>45402</v>
      </c>
      <c r="BX99" s="252">
        <v>45411</v>
      </c>
      <c r="BY99" s="94">
        <f t="shared" si="2"/>
        <v>4</v>
      </c>
    </row>
    <row r="100" spans="34:77" ht="16.5" thickBot="1">
      <c r="AH100" s="252">
        <v>45544</v>
      </c>
      <c r="AI100" s="253">
        <v>45418</v>
      </c>
      <c r="AJ100" s="253">
        <v>45419</v>
      </c>
      <c r="AK100" s="253">
        <v>45420</v>
      </c>
      <c r="AL100" s="253">
        <v>45421</v>
      </c>
      <c r="AM100" s="253">
        <v>45422</v>
      </c>
      <c r="AN100" s="254">
        <v>45423</v>
      </c>
      <c r="AO100" s="254">
        <v>45424</v>
      </c>
      <c r="AP100" s="253"/>
      <c r="AQ100" s="253">
        <v>45446</v>
      </c>
      <c r="AR100" s="253">
        <v>45447</v>
      </c>
      <c r="AS100" s="253">
        <v>45448</v>
      </c>
      <c r="AT100" s="253">
        <v>45449</v>
      </c>
      <c r="AU100" s="318">
        <v>100</v>
      </c>
      <c r="AV100" s="320">
        <v>200</v>
      </c>
      <c r="AW100" s="320">
        <v>200</v>
      </c>
      <c r="AX100" s="253"/>
      <c r="AY100" s="253">
        <v>45481</v>
      </c>
      <c r="AZ100" s="253">
        <v>45482</v>
      </c>
      <c r="BA100" s="253">
        <v>45483</v>
      </c>
      <c r="BB100" s="253">
        <v>45484</v>
      </c>
      <c r="BC100" s="253">
        <v>45485</v>
      </c>
      <c r="BD100" s="254">
        <v>45486</v>
      </c>
      <c r="BE100" s="254">
        <v>45487</v>
      </c>
      <c r="BF100" s="253"/>
      <c r="BG100" s="253">
        <v>45509</v>
      </c>
      <c r="BH100" s="253">
        <v>45510</v>
      </c>
      <c r="BI100" s="253">
        <v>45511</v>
      </c>
      <c r="BJ100" s="253">
        <v>45512</v>
      </c>
      <c r="BK100" s="253">
        <v>45513</v>
      </c>
      <c r="BL100" s="254">
        <v>45514</v>
      </c>
      <c r="BM100" s="254">
        <v>45515</v>
      </c>
      <c r="BN100" s="252">
        <v>45403</v>
      </c>
      <c r="BX100" s="252">
        <v>45412</v>
      </c>
      <c r="BY100" s="94">
        <f t="shared" si="2"/>
        <v>5</v>
      </c>
    </row>
    <row r="101" spans="34:77" ht="16.5" thickBot="1">
      <c r="AH101" s="252">
        <v>45583</v>
      </c>
      <c r="AI101" s="253">
        <v>45425</v>
      </c>
      <c r="AJ101" s="253">
        <v>45426</v>
      </c>
      <c r="AK101" s="253">
        <v>45427</v>
      </c>
      <c r="AL101" s="253">
        <v>45428</v>
      </c>
      <c r="AM101" s="253">
        <v>45429</v>
      </c>
      <c r="AN101" s="254">
        <v>45430</v>
      </c>
      <c r="AO101" s="254">
        <v>45431</v>
      </c>
      <c r="AP101" s="253"/>
      <c r="AQ101" s="318">
        <v>100</v>
      </c>
      <c r="AR101" s="253">
        <v>45454</v>
      </c>
      <c r="AS101" s="253">
        <v>45455</v>
      </c>
      <c r="AT101" s="253">
        <v>45456</v>
      </c>
      <c r="AU101" s="253">
        <v>45457</v>
      </c>
      <c r="AV101" s="254">
        <v>45458</v>
      </c>
      <c r="AW101" s="254">
        <v>45459</v>
      </c>
      <c r="AX101" s="253"/>
      <c r="AY101" s="253">
        <v>45488</v>
      </c>
      <c r="AZ101" s="253">
        <v>45489</v>
      </c>
      <c r="BA101" s="253">
        <v>45490</v>
      </c>
      <c r="BB101" s="253">
        <v>45491</v>
      </c>
      <c r="BC101" s="318">
        <v>100</v>
      </c>
      <c r="BD101" s="320">
        <v>200</v>
      </c>
      <c r="BE101" s="320">
        <v>200</v>
      </c>
      <c r="BF101" s="253"/>
      <c r="BG101" s="253">
        <v>45516</v>
      </c>
      <c r="BH101" s="253">
        <v>45517</v>
      </c>
      <c r="BI101" s="253">
        <v>45518</v>
      </c>
      <c r="BJ101" s="253">
        <v>45519</v>
      </c>
      <c r="BK101" s="253">
        <v>45520</v>
      </c>
      <c r="BL101" s="254">
        <v>45521</v>
      </c>
      <c r="BM101" s="254">
        <v>45522</v>
      </c>
      <c r="BN101" s="252">
        <v>45318</v>
      </c>
      <c r="BX101" s="252">
        <v>45413</v>
      </c>
      <c r="BY101" s="94">
        <f t="shared" si="2"/>
        <v>6</v>
      </c>
    </row>
    <row r="102" spans="34:77" ht="16.5" thickBot="1">
      <c r="AH102" s="252">
        <v>45584</v>
      </c>
      <c r="AI102" s="253">
        <v>45432</v>
      </c>
      <c r="AJ102" s="253">
        <v>45433</v>
      </c>
      <c r="AK102" s="253">
        <v>45434</v>
      </c>
      <c r="AL102" s="253">
        <v>45435</v>
      </c>
      <c r="AM102" s="253">
        <v>45436</v>
      </c>
      <c r="AN102" s="254">
        <v>45437</v>
      </c>
      <c r="AO102" s="254">
        <v>45438</v>
      </c>
      <c r="AP102" s="253"/>
      <c r="AQ102" s="253">
        <v>45460</v>
      </c>
      <c r="AR102" s="253">
        <v>45461</v>
      </c>
      <c r="AS102" s="253">
        <v>45462</v>
      </c>
      <c r="AT102" s="319">
        <v>100</v>
      </c>
      <c r="AU102" s="253">
        <v>45464</v>
      </c>
      <c r="AV102" s="254">
        <v>45465</v>
      </c>
      <c r="AW102" s="254">
        <v>45466</v>
      </c>
      <c r="AX102" s="253"/>
      <c r="AY102" s="318">
        <v>100</v>
      </c>
      <c r="AZ102" s="253">
        <v>45496</v>
      </c>
      <c r="BA102" s="253">
        <v>45497</v>
      </c>
      <c r="BB102" s="319">
        <v>100</v>
      </c>
      <c r="BC102" s="253">
        <v>45499</v>
      </c>
      <c r="BD102" s="254">
        <v>45500</v>
      </c>
      <c r="BE102" s="254">
        <v>45501</v>
      </c>
      <c r="BF102" s="253"/>
      <c r="BG102" s="253">
        <v>45523</v>
      </c>
      <c r="BH102" s="253">
        <v>45524</v>
      </c>
      <c r="BI102" s="253">
        <v>45525</v>
      </c>
      <c r="BJ102" s="253">
        <v>45526</v>
      </c>
      <c r="BK102" s="253">
        <v>45527</v>
      </c>
      <c r="BL102" s="254">
        <v>45528</v>
      </c>
      <c r="BM102" s="254">
        <v>45529</v>
      </c>
      <c r="BN102" s="252">
        <v>45319</v>
      </c>
      <c r="BX102" s="252">
        <v>45414</v>
      </c>
      <c r="BY102" s="94">
        <f t="shared" si="2"/>
        <v>7</v>
      </c>
    </row>
    <row r="103" spans="34:77" ht="16.5" thickBot="1">
      <c r="AH103" s="252">
        <v>45585</v>
      </c>
      <c r="AI103" s="253">
        <v>45439</v>
      </c>
      <c r="AJ103" s="253">
        <v>45440</v>
      </c>
      <c r="AK103" s="253">
        <v>45441</v>
      </c>
      <c r="AL103" s="319">
        <v>100</v>
      </c>
      <c r="AM103" s="253">
        <v>45443</v>
      </c>
      <c r="AN103" s="253" t="s">
        <v>1715</v>
      </c>
      <c r="AO103" s="253" t="s">
        <v>1715</v>
      </c>
      <c r="AP103" s="253"/>
      <c r="AQ103" s="253">
        <v>45467</v>
      </c>
      <c r="AR103" s="253">
        <v>45468</v>
      </c>
      <c r="AS103" s="253">
        <v>45469</v>
      </c>
      <c r="AT103" s="253">
        <v>45470</v>
      </c>
      <c r="AU103" s="253">
        <v>45471</v>
      </c>
      <c r="AV103" s="254">
        <v>45472</v>
      </c>
      <c r="AW103" s="254">
        <v>45473</v>
      </c>
      <c r="AX103" s="253"/>
      <c r="AY103" s="253">
        <v>45502</v>
      </c>
      <c r="AZ103" s="253">
        <v>45503</v>
      </c>
      <c r="BA103" s="253">
        <v>45504</v>
      </c>
      <c r="BB103" s="253" t="s">
        <v>1715</v>
      </c>
      <c r="BC103" s="253" t="s">
        <v>1715</v>
      </c>
      <c r="BD103" s="253" t="s">
        <v>1715</v>
      </c>
      <c r="BE103" s="253" t="s">
        <v>1715</v>
      </c>
      <c r="BF103" s="253"/>
      <c r="BG103" s="253">
        <v>45530</v>
      </c>
      <c r="BH103" s="253">
        <v>45531</v>
      </c>
      <c r="BI103" s="253">
        <v>45532</v>
      </c>
      <c r="BJ103" s="319">
        <v>100</v>
      </c>
      <c r="BK103" s="253">
        <v>45534</v>
      </c>
      <c r="BL103" s="254">
        <v>45535</v>
      </c>
      <c r="BM103" s="254" t="s">
        <v>1715</v>
      </c>
      <c r="BN103" s="252">
        <v>45451</v>
      </c>
      <c r="BX103" s="252">
        <v>45415</v>
      </c>
      <c r="BY103" s="94">
        <f t="shared" si="2"/>
        <v>8</v>
      </c>
    </row>
    <row r="104" spans="34:77">
      <c r="AH104" s="252">
        <v>45611</v>
      </c>
      <c r="AI104" s="252" t="s">
        <v>1715</v>
      </c>
      <c r="AJ104" s="252" t="s">
        <v>1715</v>
      </c>
      <c r="AK104" s="252" t="s">
        <v>1715</v>
      </c>
      <c r="AL104" s="252" t="s">
        <v>1715</v>
      </c>
      <c r="AM104" s="252" t="s">
        <v>1715</v>
      </c>
      <c r="AN104" s="252" t="s">
        <v>1715</v>
      </c>
      <c r="AO104" s="252" t="s">
        <v>1715</v>
      </c>
      <c r="AQ104" s="252" t="s">
        <v>1715</v>
      </c>
      <c r="AR104" s="252" t="s">
        <v>1715</v>
      </c>
      <c r="AS104" s="252" t="s">
        <v>1715</v>
      </c>
      <c r="AT104" s="252" t="s">
        <v>1715</v>
      </c>
      <c r="AU104" s="252" t="s">
        <v>1715</v>
      </c>
      <c r="AV104" s="252" t="s">
        <v>1715</v>
      </c>
      <c r="AW104" s="252" t="s">
        <v>1715</v>
      </c>
      <c r="AY104" s="252" t="s">
        <v>1715</v>
      </c>
      <c r="AZ104" s="252" t="s">
        <v>1715</v>
      </c>
      <c r="BA104" s="252" t="s">
        <v>1715</v>
      </c>
      <c r="BB104" s="252" t="s">
        <v>1715</v>
      </c>
      <c r="BC104" s="252" t="s">
        <v>1715</v>
      </c>
      <c r="BD104" s="252" t="s">
        <v>1715</v>
      </c>
      <c r="BE104" s="252" t="s">
        <v>1715</v>
      </c>
      <c r="BG104" s="252" t="s">
        <v>1715</v>
      </c>
      <c r="BH104" s="252" t="s">
        <v>1715</v>
      </c>
      <c r="BI104" s="252" t="s">
        <v>1715</v>
      </c>
      <c r="BJ104" s="252" t="s">
        <v>1715</v>
      </c>
      <c r="BK104" s="252" t="s">
        <v>1715</v>
      </c>
      <c r="BL104" s="252" t="s">
        <v>1715</v>
      </c>
      <c r="BM104" s="252" t="s">
        <v>1715</v>
      </c>
      <c r="BN104" s="252">
        <v>45452</v>
      </c>
      <c r="BX104" s="252">
        <v>45416</v>
      </c>
      <c r="BY104" s="94">
        <f t="shared" si="2"/>
        <v>9</v>
      </c>
    </row>
    <row r="105" spans="34:77">
      <c r="AH105" s="252">
        <v>45612</v>
      </c>
      <c r="BN105" s="252">
        <v>45493</v>
      </c>
      <c r="BX105" s="252">
        <v>45417</v>
      </c>
      <c r="BY105" s="94">
        <f t="shared" si="2"/>
        <v>10</v>
      </c>
    </row>
    <row r="106" spans="34:77" ht="19.5">
      <c r="AH106" s="252">
        <v>45613</v>
      </c>
      <c r="AI106" s="301">
        <v>45536</v>
      </c>
      <c r="AJ106" s="301"/>
      <c r="AK106" s="301"/>
      <c r="AL106" s="301"/>
      <c r="AM106" s="301"/>
      <c r="AN106" s="301"/>
      <c r="AO106" s="301"/>
      <c r="AP106" s="93"/>
      <c r="AQ106" s="301">
        <v>45566</v>
      </c>
      <c r="AR106" s="301"/>
      <c r="AS106" s="301"/>
      <c r="AT106" s="301"/>
      <c r="AU106" s="301"/>
      <c r="AV106" s="301"/>
      <c r="AW106" s="301"/>
      <c r="AX106" s="93"/>
      <c r="AY106" s="301">
        <v>45597</v>
      </c>
      <c r="AZ106" s="301"/>
      <c r="BA106" s="301"/>
      <c r="BB106" s="301"/>
      <c r="BC106" s="301"/>
      <c r="BD106" s="301"/>
      <c r="BE106" s="301"/>
      <c r="BF106" s="93"/>
      <c r="BG106" s="301">
        <v>45627</v>
      </c>
      <c r="BH106" s="301"/>
      <c r="BI106" s="301"/>
      <c r="BJ106" s="301"/>
      <c r="BK106" s="301"/>
      <c r="BL106" s="301"/>
      <c r="BM106" s="301"/>
      <c r="BN106" s="252">
        <v>45494</v>
      </c>
      <c r="BX106" s="252">
        <v>45418</v>
      </c>
      <c r="BY106" s="94">
        <f t="shared" si="2"/>
        <v>11</v>
      </c>
    </row>
    <row r="107" spans="34:77">
      <c r="AH107" s="252">
        <v>45554</v>
      </c>
      <c r="AI107" s="95" t="s">
        <v>25</v>
      </c>
      <c r="AJ107" s="95" t="s">
        <v>1716</v>
      </c>
      <c r="AK107" s="95" t="s">
        <v>26</v>
      </c>
      <c r="AL107" s="95" t="s">
        <v>1717</v>
      </c>
      <c r="AM107" s="95" t="s">
        <v>13</v>
      </c>
      <c r="AN107" s="95" t="s">
        <v>1718</v>
      </c>
      <c r="AO107" s="95" t="s">
        <v>1719</v>
      </c>
      <c r="AP107" s="94"/>
      <c r="AQ107" s="95" t="s">
        <v>25</v>
      </c>
      <c r="AR107" s="95" t="s">
        <v>1716</v>
      </c>
      <c r="AS107" s="95" t="s">
        <v>26</v>
      </c>
      <c r="AT107" s="95" t="s">
        <v>1717</v>
      </c>
      <c r="AU107" s="95" t="s">
        <v>13</v>
      </c>
      <c r="AV107" s="95" t="s">
        <v>1718</v>
      </c>
      <c r="AW107" s="95" t="s">
        <v>1719</v>
      </c>
      <c r="AX107" s="94"/>
      <c r="AY107" s="95" t="s">
        <v>25</v>
      </c>
      <c r="AZ107" s="95" t="s">
        <v>1716</v>
      </c>
      <c r="BA107" s="95" t="s">
        <v>26</v>
      </c>
      <c r="BB107" s="95" t="s">
        <v>1717</v>
      </c>
      <c r="BC107" s="95" t="s">
        <v>13</v>
      </c>
      <c r="BD107" s="95" t="s">
        <v>1718</v>
      </c>
      <c r="BE107" s="95" t="s">
        <v>1719</v>
      </c>
      <c r="BF107" s="94"/>
      <c r="BG107" s="95" t="s">
        <v>25</v>
      </c>
      <c r="BH107" s="95" t="s">
        <v>1716</v>
      </c>
      <c r="BI107" s="95" t="s">
        <v>26</v>
      </c>
      <c r="BJ107" s="95" t="s">
        <v>1717</v>
      </c>
      <c r="BK107" s="95" t="s">
        <v>13</v>
      </c>
      <c r="BL107" s="95" t="s">
        <v>1718</v>
      </c>
      <c r="BM107" s="95" t="s">
        <v>1719</v>
      </c>
      <c r="BN107" s="252">
        <v>45542</v>
      </c>
      <c r="BX107" s="252">
        <v>45419</v>
      </c>
      <c r="BY107" s="94">
        <f t="shared" si="2"/>
        <v>12</v>
      </c>
    </row>
    <row r="108" spans="34:77" ht="16.5" thickBot="1">
      <c r="AH108" s="252">
        <v>45586</v>
      </c>
      <c r="AI108" s="253" t="s">
        <v>1715</v>
      </c>
      <c r="AJ108" s="253" t="s">
        <v>1715</v>
      </c>
      <c r="AK108" s="253" t="s">
        <v>1715</v>
      </c>
      <c r="AL108" s="253" t="s">
        <v>1715</v>
      </c>
      <c r="AM108" s="253" t="s">
        <v>1715</v>
      </c>
      <c r="AN108" s="254" t="s">
        <v>1715</v>
      </c>
      <c r="AO108" s="254">
        <v>45536</v>
      </c>
      <c r="AP108" s="253"/>
      <c r="AQ108" s="253" t="s">
        <v>1715</v>
      </c>
      <c r="AR108" s="253">
        <v>45566</v>
      </c>
      <c r="AS108" s="253">
        <v>45567</v>
      </c>
      <c r="AT108" s="253">
        <v>45568</v>
      </c>
      <c r="AU108" s="253">
        <v>45569</v>
      </c>
      <c r="AV108" s="254">
        <v>45570</v>
      </c>
      <c r="AW108" s="254">
        <v>45571</v>
      </c>
      <c r="AX108" s="253"/>
      <c r="AY108" s="253" t="s">
        <v>1715</v>
      </c>
      <c r="AZ108" s="253" t="s">
        <v>1715</v>
      </c>
      <c r="BA108" s="253" t="s">
        <v>1715</v>
      </c>
      <c r="BB108" s="253" t="s">
        <v>1715</v>
      </c>
      <c r="BC108" s="253">
        <v>45597</v>
      </c>
      <c r="BD108" s="254">
        <v>45598</v>
      </c>
      <c r="BE108" s="254">
        <v>45599</v>
      </c>
      <c r="BF108" s="253"/>
      <c r="BG108" s="253" t="s">
        <v>1715</v>
      </c>
      <c r="BH108" s="253" t="s">
        <v>1715</v>
      </c>
      <c r="BI108" s="253" t="s">
        <v>1715</v>
      </c>
      <c r="BJ108" s="253" t="s">
        <v>1715</v>
      </c>
      <c r="BK108" s="253" t="s">
        <v>1715</v>
      </c>
      <c r="BL108" s="254" t="s">
        <v>1715</v>
      </c>
      <c r="BM108" s="254">
        <v>45627</v>
      </c>
      <c r="BN108" s="252">
        <v>45543</v>
      </c>
      <c r="BX108" s="252">
        <v>45420</v>
      </c>
      <c r="BY108" s="94">
        <f t="shared" si="2"/>
        <v>13</v>
      </c>
    </row>
    <row r="109" spans="34:77" ht="16.5" thickBot="1">
      <c r="AH109" s="252">
        <v>45591</v>
      </c>
      <c r="AI109" s="253">
        <v>45537</v>
      </c>
      <c r="AJ109" s="253">
        <v>45538</v>
      </c>
      <c r="AK109" s="253">
        <v>45539</v>
      </c>
      <c r="AL109" s="253">
        <v>45540</v>
      </c>
      <c r="AM109" s="318">
        <v>100</v>
      </c>
      <c r="AN109" s="320">
        <v>200</v>
      </c>
      <c r="AO109" s="320">
        <v>200</v>
      </c>
      <c r="AP109" s="253"/>
      <c r="AQ109" s="253">
        <v>45572</v>
      </c>
      <c r="AR109" s="253">
        <v>45573</v>
      </c>
      <c r="AS109" s="253">
        <v>45574</v>
      </c>
      <c r="AT109" s="319">
        <v>100</v>
      </c>
      <c r="AU109" s="253">
        <v>45576</v>
      </c>
      <c r="AV109" s="323">
        <v>200</v>
      </c>
      <c r="AW109" s="322">
        <v>200</v>
      </c>
      <c r="AX109" s="253"/>
      <c r="AY109" s="253">
        <v>45600</v>
      </c>
      <c r="AZ109" s="253">
        <v>45601</v>
      </c>
      <c r="BA109" s="253">
        <v>45602</v>
      </c>
      <c r="BB109" s="253">
        <v>45603</v>
      </c>
      <c r="BC109" s="253">
        <v>45604</v>
      </c>
      <c r="BD109" s="254">
        <v>45605</v>
      </c>
      <c r="BE109" s="254">
        <v>45606</v>
      </c>
      <c r="BF109" s="253"/>
      <c r="BG109" s="324">
        <v>100</v>
      </c>
      <c r="BH109" s="324">
        <v>100</v>
      </c>
      <c r="BI109" s="324">
        <v>100</v>
      </c>
      <c r="BJ109" s="253">
        <v>45631</v>
      </c>
      <c r="BK109" s="253">
        <v>45632</v>
      </c>
      <c r="BL109" s="254">
        <v>45633</v>
      </c>
      <c r="BM109" s="254">
        <v>45634</v>
      </c>
      <c r="BN109" s="252">
        <v>45577</v>
      </c>
      <c r="BX109" s="252">
        <v>45421</v>
      </c>
      <c r="BY109" s="94">
        <f t="shared" si="2"/>
        <v>14</v>
      </c>
    </row>
    <row r="110" spans="34:77" ht="16.5" thickBot="1">
      <c r="AH110" s="252">
        <v>45614</v>
      </c>
      <c r="AI110" s="318">
        <v>100</v>
      </c>
      <c r="AJ110" s="253">
        <v>45545</v>
      </c>
      <c r="AK110" s="253">
        <v>45546</v>
      </c>
      <c r="AL110" s="253">
        <v>45547</v>
      </c>
      <c r="AM110" s="253">
        <v>45548</v>
      </c>
      <c r="AN110" s="254">
        <v>45549</v>
      </c>
      <c r="AO110" s="254">
        <v>45550</v>
      </c>
      <c r="AP110" s="253"/>
      <c r="AQ110" s="253">
        <v>45579</v>
      </c>
      <c r="AR110" s="253">
        <v>45580</v>
      </c>
      <c r="AS110" s="253">
        <v>45581</v>
      </c>
      <c r="AT110" s="253">
        <v>45582</v>
      </c>
      <c r="AU110" s="318">
        <v>100</v>
      </c>
      <c r="AV110" s="320">
        <v>200</v>
      </c>
      <c r="AW110" s="320">
        <v>200</v>
      </c>
      <c r="AX110" s="253"/>
      <c r="AY110" s="253">
        <v>45607</v>
      </c>
      <c r="AZ110" s="253">
        <v>45608</v>
      </c>
      <c r="BA110" s="253">
        <v>45609</v>
      </c>
      <c r="BB110" s="253">
        <v>45610</v>
      </c>
      <c r="BC110" s="318">
        <v>100</v>
      </c>
      <c r="BD110" s="320">
        <v>200</v>
      </c>
      <c r="BE110" s="320">
        <v>200</v>
      </c>
      <c r="BF110" s="253"/>
      <c r="BG110" s="253">
        <v>45635</v>
      </c>
      <c r="BH110" s="253">
        <v>45636</v>
      </c>
      <c r="BI110" s="253">
        <v>45637</v>
      </c>
      <c r="BJ110" s="253">
        <v>45638</v>
      </c>
      <c r="BK110" s="253">
        <v>45639</v>
      </c>
      <c r="BL110" s="254">
        <v>45640</v>
      </c>
      <c r="BM110" s="254">
        <v>45641</v>
      </c>
      <c r="BN110" s="252">
        <v>45578</v>
      </c>
      <c r="BX110" s="252">
        <v>45422</v>
      </c>
      <c r="BY110" s="94">
        <f t="shared" si="2"/>
        <v>15</v>
      </c>
    </row>
    <row r="111" spans="34:77" ht="16.5" thickBot="1">
      <c r="AH111" s="252">
        <v>45563</v>
      </c>
      <c r="AI111" s="253">
        <v>45551</v>
      </c>
      <c r="AJ111" s="253">
        <v>45552</v>
      </c>
      <c r="AK111" s="253">
        <v>45553</v>
      </c>
      <c r="AL111" s="319">
        <v>100</v>
      </c>
      <c r="AM111" s="253">
        <v>45555</v>
      </c>
      <c r="AN111" s="254">
        <v>45556</v>
      </c>
      <c r="AO111" s="254">
        <v>45557</v>
      </c>
      <c r="AP111" s="253"/>
      <c r="AQ111" s="318">
        <v>100</v>
      </c>
      <c r="AR111" s="253">
        <v>45587</v>
      </c>
      <c r="AS111" s="253">
        <v>45588</v>
      </c>
      <c r="AT111" s="253">
        <v>45589</v>
      </c>
      <c r="AU111" s="253">
        <v>45590</v>
      </c>
      <c r="AV111" s="323">
        <v>200</v>
      </c>
      <c r="AW111" s="254">
        <v>45592</v>
      </c>
      <c r="AX111" s="253"/>
      <c r="AY111" s="318">
        <v>100</v>
      </c>
      <c r="AZ111" s="253">
        <v>45615</v>
      </c>
      <c r="BA111" s="253">
        <v>45616</v>
      </c>
      <c r="BB111" s="253">
        <v>45617</v>
      </c>
      <c r="BC111" s="253">
        <v>45618</v>
      </c>
      <c r="BD111" s="254">
        <v>45619</v>
      </c>
      <c r="BE111" s="254">
        <v>45620</v>
      </c>
      <c r="BF111" s="253"/>
      <c r="BG111" s="253">
        <v>45642</v>
      </c>
      <c r="BH111" s="253">
        <v>45643</v>
      </c>
      <c r="BI111" s="253">
        <v>45644</v>
      </c>
      <c r="BJ111" s="253">
        <v>45645</v>
      </c>
      <c r="BK111" s="253">
        <v>45646</v>
      </c>
      <c r="BL111" s="254">
        <v>45647</v>
      </c>
      <c r="BM111" s="254">
        <v>45648</v>
      </c>
      <c r="BN111" s="252">
        <v>45584</v>
      </c>
      <c r="BX111" s="252">
        <v>45423</v>
      </c>
      <c r="BY111" s="94">
        <f t="shared" si="2"/>
        <v>16</v>
      </c>
    </row>
    <row r="112" spans="34:77" ht="16.5" thickBot="1">
      <c r="AH112" s="252">
        <v>45564</v>
      </c>
      <c r="AI112" s="253">
        <v>45558</v>
      </c>
      <c r="AJ112" s="253">
        <v>45559</v>
      </c>
      <c r="AK112" s="253">
        <v>45560</v>
      </c>
      <c r="AL112" s="253">
        <v>45561</v>
      </c>
      <c r="AM112" s="253">
        <v>45562</v>
      </c>
      <c r="AN112" s="322">
        <v>200</v>
      </c>
      <c r="AO112" s="322">
        <v>200</v>
      </c>
      <c r="AP112" s="253"/>
      <c r="AQ112" s="253">
        <v>45593</v>
      </c>
      <c r="AR112" s="253">
        <v>45594</v>
      </c>
      <c r="AS112" s="253">
        <v>45595</v>
      </c>
      <c r="AT112" s="324">
        <v>100</v>
      </c>
      <c r="AU112" s="253" t="s">
        <v>1715</v>
      </c>
      <c r="AV112" s="253" t="s">
        <v>1715</v>
      </c>
      <c r="AW112" s="253" t="s">
        <v>1715</v>
      </c>
      <c r="AX112" s="253"/>
      <c r="AY112" s="253">
        <v>45621</v>
      </c>
      <c r="AZ112" s="253">
        <v>45622</v>
      </c>
      <c r="BA112" s="253">
        <v>45623</v>
      </c>
      <c r="BB112" s="253">
        <v>45624</v>
      </c>
      <c r="BC112" s="253">
        <v>45625</v>
      </c>
      <c r="BD112" s="254">
        <v>45626</v>
      </c>
      <c r="BE112" s="254" t="s">
        <v>1715</v>
      </c>
      <c r="BF112" s="253"/>
      <c r="BG112" s="253">
        <v>45649</v>
      </c>
      <c r="BH112" s="253">
        <v>45650</v>
      </c>
      <c r="BI112" s="253">
        <v>45651</v>
      </c>
      <c r="BJ112" s="253">
        <v>45652</v>
      </c>
      <c r="BK112" s="253">
        <v>45653</v>
      </c>
      <c r="BL112" s="254">
        <v>45654</v>
      </c>
      <c r="BM112" s="254">
        <v>45655</v>
      </c>
      <c r="BN112" s="252">
        <v>45585</v>
      </c>
      <c r="BX112" s="252">
        <v>45424</v>
      </c>
      <c r="BY112" s="94">
        <f t="shared" si="2"/>
        <v>17</v>
      </c>
    </row>
    <row r="113" spans="34:77">
      <c r="AH113" s="252">
        <v>45596</v>
      </c>
      <c r="AI113" s="253">
        <v>45565</v>
      </c>
      <c r="AJ113" s="253" t="s">
        <v>1715</v>
      </c>
      <c r="AK113" s="253" t="s">
        <v>1715</v>
      </c>
      <c r="AL113" s="253" t="s">
        <v>1715</v>
      </c>
      <c r="AM113" s="253" t="s">
        <v>1715</v>
      </c>
      <c r="AN113" s="253" t="s">
        <v>1715</v>
      </c>
      <c r="AO113" s="253" t="s">
        <v>1715</v>
      </c>
      <c r="AP113" s="253"/>
      <c r="AQ113" s="253" t="s">
        <v>1715</v>
      </c>
      <c r="AR113" s="253" t="s">
        <v>1715</v>
      </c>
      <c r="AS113" s="253" t="s">
        <v>1715</v>
      </c>
      <c r="AT113" s="253" t="s">
        <v>1715</v>
      </c>
      <c r="AU113" s="253" t="s">
        <v>1715</v>
      </c>
      <c r="AV113" s="253" t="s">
        <v>1715</v>
      </c>
      <c r="AW113" s="253" t="s">
        <v>1715</v>
      </c>
      <c r="AX113" s="253"/>
      <c r="AY113" s="253" t="s">
        <v>1715</v>
      </c>
      <c r="AZ113" s="253" t="s">
        <v>1715</v>
      </c>
      <c r="BA113" s="253" t="s">
        <v>1715</v>
      </c>
      <c r="BB113" s="253" t="s">
        <v>1715</v>
      </c>
      <c r="BC113" s="253" t="s">
        <v>1715</v>
      </c>
      <c r="BD113" s="253" t="s">
        <v>1715</v>
      </c>
      <c r="BE113" s="253" t="s">
        <v>1715</v>
      </c>
      <c r="BF113" s="253"/>
      <c r="BG113" s="253">
        <v>45656</v>
      </c>
      <c r="BH113" s="253">
        <v>45657</v>
      </c>
      <c r="BI113" s="253" t="s">
        <v>1715</v>
      </c>
      <c r="BJ113" s="253" t="s">
        <v>1715</v>
      </c>
      <c r="BK113" s="253" t="s">
        <v>1715</v>
      </c>
      <c r="BL113" s="253" t="s">
        <v>1715</v>
      </c>
      <c r="BM113" s="253" t="s">
        <v>1715</v>
      </c>
      <c r="BN113" s="252">
        <v>45612</v>
      </c>
      <c r="BX113" s="252">
        <v>45425</v>
      </c>
      <c r="BY113" s="94">
        <f t="shared" si="2"/>
        <v>18</v>
      </c>
    </row>
    <row r="114" spans="34:77">
      <c r="BN114" s="252">
        <v>45613</v>
      </c>
      <c r="BX114" s="252">
        <v>45426</v>
      </c>
      <c r="BY114" s="94">
        <f t="shared" si="2"/>
        <v>19</v>
      </c>
    </row>
    <row r="115" spans="34:77">
      <c r="BN115" s="252">
        <v>45591</v>
      </c>
      <c r="BX115" s="252">
        <v>45427</v>
      </c>
      <c r="BY115" s="94">
        <f t="shared" si="2"/>
        <v>20</v>
      </c>
    </row>
    <row r="116" spans="34:77">
      <c r="BN116" s="252">
        <v>45563</v>
      </c>
      <c r="BX116" s="252">
        <v>45428</v>
      </c>
      <c r="BY116" s="94">
        <f t="shared" si="2"/>
        <v>21</v>
      </c>
    </row>
    <row r="117" spans="34:77">
      <c r="BN117" s="252">
        <v>45564</v>
      </c>
      <c r="BX117" s="252">
        <v>45429</v>
      </c>
      <c r="BY117" s="94">
        <f t="shared" si="2"/>
        <v>22</v>
      </c>
    </row>
    <row r="118" spans="34:77">
      <c r="BX118" s="252">
        <v>45430</v>
      </c>
      <c r="BY118" s="94">
        <f t="shared" si="2"/>
        <v>23</v>
      </c>
    </row>
    <row r="119" spans="34:77">
      <c r="BX119" s="252">
        <v>45431</v>
      </c>
      <c r="BY119" s="94">
        <f t="shared" si="2"/>
        <v>24</v>
      </c>
    </row>
    <row r="120" spans="34:77">
      <c r="BX120" s="252">
        <v>45432</v>
      </c>
      <c r="BY120" s="94">
        <f t="shared" si="2"/>
        <v>25</v>
      </c>
    </row>
    <row r="121" spans="34:77">
      <c r="BX121" s="252">
        <v>45433</v>
      </c>
      <c r="BY121" s="94">
        <f t="shared" si="2"/>
        <v>26</v>
      </c>
    </row>
    <row r="122" spans="34:77">
      <c r="BX122" s="252">
        <v>45434</v>
      </c>
      <c r="BY122" s="94">
        <f t="shared" si="2"/>
        <v>27</v>
      </c>
    </row>
    <row r="123" spans="34:77">
      <c r="BX123" s="252">
        <v>45435</v>
      </c>
      <c r="BY123" s="94">
        <f t="shared" si="2"/>
        <v>28</v>
      </c>
    </row>
    <row r="124" spans="34:77">
      <c r="BX124" s="252">
        <v>45436</v>
      </c>
      <c r="BY124" s="94">
        <f t="shared" si="2"/>
        <v>29</v>
      </c>
    </row>
    <row r="125" spans="34:77">
      <c r="BX125" s="252">
        <v>45437</v>
      </c>
      <c r="BY125" s="94">
        <f t="shared" si="2"/>
        <v>30</v>
      </c>
    </row>
    <row r="126" spans="34:77">
      <c r="BX126" s="252">
        <v>45438</v>
      </c>
      <c r="BY126" s="94">
        <f t="shared" si="2"/>
        <v>31</v>
      </c>
    </row>
    <row r="127" spans="34:77">
      <c r="BX127" s="252">
        <v>45439</v>
      </c>
      <c r="BY127" s="94">
        <f t="shared" si="2"/>
        <v>32</v>
      </c>
    </row>
    <row r="128" spans="34:77">
      <c r="BX128" s="252">
        <v>45440</v>
      </c>
      <c r="BY128" s="94">
        <f t="shared" si="2"/>
        <v>33</v>
      </c>
    </row>
    <row r="129" spans="76:77">
      <c r="BX129" s="252">
        <v>45441</v>
      </c>
      <c r="BY129" s="94">
        <f t="shared" si="2"/>
        <v>34</v>
      </c>
    </row>
    <row r="130" spans="76:77">
      <c r="BX130" s="252">
        <v>100</v>
      </c>
      <c r="BY130" s="94">
        <f t="shared" si="2"/>
        <v>0</v>
      </c>
    </row>
    <row r="131" spans="76:77">
      <c r="BX131" s="252">
        <v>45443</v>
      </c>
      <c r="BY131" s="94">
        <f t="shared" si="2"/>
        <v>1</v>
      </c>
    </row>
    <row r="132" spans="76:77">
      <c r="BX132" s="252">
        <v>45444</v>
      </c>
      <c r="BY132" s="94">
        <f t="shared" si="2"/>
        <v>2</v>
      </c>
    </row>
    <row r="133" spans="76:77">
      <c r="BX133" s="252">
        <v>45445</v>
      </c>
      <c r="BY133" s="94">
        <f t="shared" si="2"/>
        <v>3</v>
      </c>
    </row>
    <row r="134" spans="76:77">
      <c r="BX134" s="252">
        <v>45446</v>
      </c>
      <c r="BY134" s="94">
        <f t="shared" ref="BY134:BY197" si="3">IF(BX134=100,0,BY133+1)</f>
        <v>4</v>
      </c>
    </row>
    <row r="135" spans="76:77">
      <c r="BX135" s="252">
        <v>45447</v>
      </c>
      <c r="BY135" s="94">
        <f t="shared" si="3"/>
        <v>5</v>
      </c>
    </row>
    <row r="136" spans="76:77">
      <c r="BX136" s="252">
        <v>45448</v>
      </c>
      <c r="BY136" s="94">
        <f t="shared" si="3"/>
        <v>6</v>
      </c>
    </row>
    <row r="137" spans="76:77">
      <c r="BX137" s="252">
        <v>45449</v>
      </c>
      <c r="BY137" s="94">
        <f t="shared" si="3"/>
        <v>7</v>
      </c>
    </row>
    <row r="138" spans="76:77">
      <c r="BX138" s="252">
        <v>100</v>
      </c>
      <c r="BY138" s="94">
        <f t="shared" si="3"/>
        <v>0</v>
      </c>
    </row>
    <row r="139" spans="76:77">
      <c r="BX139" s="252">
        <v>100</v>
      </c>
      <c r="BY139" s="94">
        <f t="shared" si="3"/>
        <v>0</v>
      </c>
    </row>
    <row r="140" spans="76:77">
      <c r="BX140" s="252">
        <v>100</v>
      </c>
      <c r="BY140" s="94">
        <f t="shared" si="3"/>
        <v>0</v>
      </c>
    </row>
    <row r="141" spans="76:77">
      <c r="BX141" s="252">
        <v>100</v>
      </c>
      <c r="BY141" s="94">
        <f t="shared" si="3"/>
        <v>0</v>
      </c>
    </row>
    <row r="142" spans="76:77">
      <c r="BX142" s="252">
        <v>45454</v>
      </c>
      <c r="BY142" s="94">
        <f t="shared" si="3"/>
        <v>1</v>
      </c>
    </row>
    <row r="143" spans="76:77">
      <c r="BX143" s="252">
        <v>45455</v>
      </c>
      <c r="BY143" s="94">
        <f t="shared" si="3"/>
        <v>2</v>
      </c>
    </row>
    <row r="144" spans="76:77">
      <c r="BX144" s="252">
        <v>45456</v>
      </c>
      <c r="BY144" s="94">
        <f t="shared" si="3"/>
        <v>3</v>
      </c>
    </row>
    <row r="145" spans="76:77">
      <c r="BX145" s="252">
        <v>45457</v>
      </c>
      <c r="BY145" s="94">
        <f t="shared" si="3"/>
        <v>4</v>
      </c>
    </row>
    <row r="146" spans="76:77">
      <c r="BX146" s="252">
        <v>45458</v>
      </c>
      <c r="BY146" s="94">
        <f t="shared" si="3"/>
        <v>5</v>
      </c>
    </row>
    <row r="147" spans="76:77">
      <c r="BX147" s="252">
        <v>45459</v>
      </c>
      <c r="BY147" s="94">
        <f t="shared" si="3"/>
        <v>6</v>
      </c>
    </row>
    <row r="148" spans="76:77">
      <c r="BX148" s="252">
        <v>45460</v>
      </c>
      <c r="BY148" s="94">
        <f t="shared" si="3"/>
        <v>7</v>
      </c>
    </row>
    <row r="149" spans="76:77">
      <c r="BX149" s="252">
        <v>45461</v>
      </c>
      <c r="BY149" s="94">
        <f t="shared" si="3"/>
        <v>8</v>
      </c>
    </row>
    <row r="150" spans="76:77">
      <c r="BX150" s="252">
        <v>45462</v>
      </c>
      <c r="BY150" s="94">
        <f t="shared" si="3"/>
        <v>9</v>
      </c>
    </row>
    <row r="151" spans="76:77">
      <c r="BX151" s="252">
        <v>100</v>
      </c>
      <c r="BY151" s="94">
        <f t="shared" si="3"/>
        <v>0</v>
      </c>
    </row>
    <row r="152" spans="76:77">
      <c r="BX152" s="252">
        <v>45464</v>
      </c>
      <c r="BY152" s="94">
        <f t="shared" si="3"/>
        <v>1</v>
      </c>
    </row>
    <row r="153" spans="76:77">
      <c r="BX153" s="252">
        <v>45465</v>
      </c>
      <c r="BY153" s="94">
        <f t="shared" si="3"/>
        <v>2</v>
      </c>
    </row>
    <row r="154" spans="76:77">
      <c r="BX154" s="252">
        <v>45466</v>
      </c>
      <c r="BY154" s="94">
        <f t="shared" si="3"/>
        <v>3</v>
      </c>
    </row>
    <row r="155" spans="76:77">
      <c r="BX155" s="252">
        <v>45467</v>
      </c>
      <c r="BY155" s="94">
        <f t="shared" si="3"/>
        <v>4</v>
      </c>
    </row>
    <row r="156" spans="76:77">
      <c r="BX156" s="252">
        <v>45468</v>
      </c>
      <c r="BY156" s="94">
        <f t="shared" si="3"/>
        <v>5</v>
      </c>
    </row>
    <row r="157" spans="76:77">
      <c r="BX157" s="252">
        <v>45469</v>
      </c>
      <c r="BY157" s="94">
        <f t="shared" si="3"/>
        <v>6</v>
      </c>
    </row>
    <row r="158" spans="76:77">
      <c r="BX158" s="252">
        <v>45470</v>
      </c>
      <c r="BY158" s="94">
        <f t="shared" si="3"/>
        <v>7</v>
      </c>
    </row>
    <row r="159" spans="76:77">
      <c r="BX159" s="252">
        <v>45471</v>
      </c>
      <c r="BY159" s="94">
        <f t="shared" si="3"/>
        <v>8</v>
      </c>
    </row>
    <row r="160" spans="76:77">
      <c r="BX160" s="252">
        <v>45472</v>
      </c>
      <c r="BY160" s="94">
        <f t="shared" si="3"/>
        <v>9</v>
      </c>
    </row>
    <row r="161" spans="76:77">
      <c r="BX161" s="252">
        <v>45473</v>
      </c>
      <c r="BY161" s="94">
        <f t="shared" si="3"/>
        <v>10</v>
      </c>
    </row>
    <row r="162" spans="76:77">
      <c r="BX162" s="252">
        <v>45474</v>
      </c>
      <c r="BY162" s="94">
        <f t="shared" si="3"/>
        <v>11</v>
      </c>
    </row>
    <row r="163" spans="76:77">
      <c r="BX163" s="252">
        <v>45475</v>
      </c>
      <c r="BY163" s="94">
        <f t="shared" si="3"/>
        <v>12</v>
      </c>
    </row>
    <row r="164" spans="76:77">
      <c r="BX164" s="252">
        <v>45476</v>
      </c>
      <c r="BY164" s="94">
        <f t="shared" si="3"/>
        <v>13</v>
      </c>
    </row>
    <row r="165" spans="76:77">
      <c r="BX165" s="252">
        <v>45477</v>
      </c>
      <c r="BY165" s="94">
        <f t="shared" si="3"/>
        <v>14</v>
      </c>
    </row>
    <row r="166" spans="76:77">
      <c r="BX166" s="252">
        <v>45478</v>
      </c>
      <c r="BY166" s="94">
        <f t="shared" si="3"/>
        <v>15</v>
      </c>
    </row>
    <row r="167" spans="76:77">
      <c r="BX167" s="252">
        <v>45479</v>
      </c>
      <c r="BY167" s="94">
        <f t="shared" si="3"/>
        <v>16</v>
      </c>
    </row>
    <row r="168" spans="76:77">
      <c r="BX168" s="252">
        <v>45480</v>
      </c>
      <c r="BY168" s="94">
        <f t="shared" si="3"/>
        <v>17</v>
      </c>
    </row>
    <row r="169" spans="76:77">
      <c r="BX169" s="252">
        <v>45481</v>
      </c>
      <c r="BY169" s="94">
        <f t="shared" si="3"/>
        <v>18</v>
      </c>
    </row>
    <row r="170" spans="76:77">
      <c r="BX170" s="252">
        <v>45482</v>
      </c>
      <c r="BY170" s="94">
        <f t="shared" si="3"/>
        <v>19</v>
      </c>
    </row>
    <row r="171" spans="76:77">
      <c r="BX171" s="252">
        <v>45483</v>
      </c>
      <c r="BY171" s="94">
        <f t="shared" si="3"/>
        <v>20</v>
      </c>
    </row>
    <row r="172" spans="76:77">
      <c r="BX172" s="252">
        <v>45484</v>
      </c>
      <c r="BY172" s="94">
        <f t="shared" si="3"/>
        <v>21</v>
      </c>
    </row>
    <row r="173" spans="76:77">
      <c r="BX173" s="252">
        <v>45485</v>
      </c>
      <c r="BY173" s="94">
        <f t="shared" si="3"/>
        <v>22</v>
      </c>
    </row>
    <row r="174" spans="76:77">
      <c r="BX174" s="252">
        <v>45486</v>
      </c>
      <c r="BY174" s="94">
        <f t="shared" si="3"/>
        <v>23</v>
      </c>
    </row>
    <row r="175" spans="76:77">
      <c r="BX175" s="252">
        <v>45487</v>
      </c>
      <c r="BY175" s="94">
        <f t="shared" si="3"/>
        <v>24</v>
      </c>
    </row>
    <row r="176" spans="76:77">
      <c r="BX176" s="252">
        <v>45488</v>
      </c>
      <c r="BY176" s="94">
        <f t="shared" si="3"/>
        <v>25</v>
      </c>
    </row>
    <row r="177" spans="76:77">
      <c r="BX177" s="252">
        <v>45489</v>
      </c>
      <c r="BY177" s="94">
        <f t="shared" si="3"/>
        <v>26</v>
      </c>
    </row>
    <row r="178" spans="76:77">
      <c r="BX178" s="252">
        <v>45490</v>
      </c>
      <c r="BY178" s="94">
        <f t="shared" si="3"/>
        <v>27</v>
      </c>
    </row>
    <row r="179" spans="76:77">
      <c r="BX179" s="252">
        <v>45491</v>
      </c>
      <c r="BY179" s="94">
        <f t="shared" si="3"/>
        <v>28</v>
      </c>
    </row>
    <row r="180" spans="76:77">
      <c r="BX180" s="252">
        <v>100</v>
      </c>
      <c r="BY180" s="94">
        <f t="shared" si="3"/>
        <v>0</v>
      </c>
    </row>
    <row r="181" spans="76:77">
      <c r="BX181" s="252">
        <v>100</v>
      </c>
      <c r="BY181" s="94">
        <f t="shared" si="3"/>
        <v>0</v>
      </c>
    </row>
    <row r="182" spans="76:77">
      <c r="BX182" s="252">
        <v>100</v>
      </c>
      <c r="BY182" s="94">
        <f t="shared" si="3"/>
        <v>0</v>
      </c>
    </row>
    <row r="183" spans="76:77">
      <c r="BX183" s="252">
        <v>100</v>
      </c>
      <c r="BY183" s="94">
        <f t="shared" si="3"/>
        <v>0</v>
      </c>
    </row>
    <row r="184" spans="76:77">
      <c r="BX184" s="252">
        <v>45496</v>
      </c>
      <c r="BY184" s="94">
        <f t="shared" si="3"/>
        <v>1</v>
      </c>
    </row>
    <row r="185" spans="76:77">
      <c r="BX185" s="252">
        <v>45497</v>
      </c>
      <c r="BY185" s="94">
        <f t="shared" si="3"/>
        <v>2</v>
      </c>
    </row>
    <row r="186" spans="76:77">
      <c r="BX186" s="252">
        <v>100</v>
      </c>
      <c r="BY186" s="94">
        <f t="shared" si="3"/>
        <v>0</v>
      </c>
    </row>
    <row r="187" spans="76:77">
      <c r="BX187" s="252">
        <v>45499</v>
      </c>
      <c r="BY187" s="94">
        <f t="shared" si="3"/>
        <v>1</v>
      </c>
    </row>
    <row r="188" spans="76:77">
      <c r="BX188" s="252">
        <v>45500</v>
      </c>
      <c r="BY188" s="94">
        <f t="shared" si="3"/>
        <v>2</v>
      </c>
    </row>
    <row r="189" spans="76:77">
      <c r="BX189" s="252">
        <v>45501</v>
      </c>
      <c r="BY189" s="94">
        <f t="shared" si="3"/>
        <v>3</v>
      </c>
    </row>
    <row r="190" spans="76:77">
      <c r="BX190" s="252">
        <v>45502</v>
      </c>
      <c r="BY190" s="94">
        <f t="shared" si="3"/>
        <v>4</v>
      </c>
    </row>
    <row r="191" spans="76:77">
      <c r="BX191" s="252">
        <v>45503</v>
      </c>
      <c r="BY191" s="94">
        <f t="shared" si="3"/>
        <v>5</v>
      </c>
    </row>
    <row r="192" spans="76:77">
      <c r="BX192" s="252">
        <v>45504</v>
      </c>
      <c r="BY192" s="94">
        <f t="shared" si="3"/>
        <v>6</v>
      </c>
    </row>
    <row r="193" spans="76:77">
      <c r="BX193" s="252">
        <v>45505</v>
      </c>
      <c r="BY193" s="94">
        <f t="shared" si="3"/>
        <v>7</v>
      </c>
    </row>
    <row r="194" spans="76:77">
      <c r="BX194" s="252">
        <v>45506</v>
      </c>
      <c r="BY194" s="94">
        <f t="shared" si="3"/>
        <v>8</v>
      </c>
    </row>
    <row r="195" spans="76:77">
      <c r="BX195" s="252">
        <v>45507</v>
      </c>
      <c r="BY195" s="94">
        <f t="shared" si="3"/>
        <v>9</v>
      </c>
    </row>
    <row r="196" spans="76:77">
      <c r="BX196" s="252">
        <v>45508</v>
      </c>
      <c r="BY196" s="94">
        <f t="shared" si="3"/>
        <v>10</v>
      </c>
    </row>
    <row r="197" spans="76:77">
      <c r="BX197" s="252">
        <v>45509</v>
      </c>
      <c r="BY197" s="94">
        <f t="shared" si="3"/>
        <v>11</v>
      </c>
    </row>
    <row r="198" spans="76:77">
      <c r="BX198" s="252">
        <v>45510</v>
      </c>
      <c r="BY198" s="94">
        <f t="shared" ref="BY198:BY261" si="4">IF(BX198=100,0,BY197+1)</f>
        <v>12</v>
      </c>
    </row>
    <row r="199" spans="76:77">
      <c r="BX199" s="252">
        <v>45511</v>
      </c>
      <c r="BY199" s="94">
        <f t="shared" si="4"/>
        <v>13</v>
      </c>
    </row>
    <row r="200" spans="76:77">
      <c r="BX200" s="252">
        <v>45512</v>
      </c>
      <c r="BY200" s="94">
        <f t="shared" si="4"/>
        <v>14</v>
      </c>
    </row>
    <row r="201" spans="76:77">
      <c r="BX201" s="252">
        <v>45513</v>
      </c>
      <c r="BY201" s="94">
        <f t="shared" si="4"/>
        <v>15</v>
      </c>
    </row>
    <row r="202" spans="76:77">
      <c r="BX202" s="252">
        <v>45514</v>
      </c>
      <c r="BY202" s="94">
        <f t="shared" si="4"/>
        <v>16</v>
      </c>
    </row>
    <row r="203" spans="76:77">
      <c r="BX203" s="252">
        <v>45515</v>
      </c>
      <c r="BY203" s="94">
        <f t="shared" si="4"/>
        <v>17</v>
      </c>
    </row>
    <row r="204" spans="76:77">
      <c r="BX204" s="252">
        <v>45516</v>
      </c>
      <c r="BY204" s="94">
        <f t="shared" si="4"/>
        <v>18</v>
      </c>
    </row>
    <row r="205" spans="76:77">
      <c r="BX205" s="252">
        <v>45517</v>
      </c>
      <c r="BY205" s="94">
        <f t="shared" si="4"/>
        <v>19</v>
      </c>
    </row>
    <row r="206" spans="76:77">
      <c r="BX206" s="252">
        <v>45518</v>
      </c>
      <c r="BY206" s="94">
        <f t="shared" si="4"/>
        <v>20</v>
      </c>
    </row>
    <row r="207" spans="76:77">
      <c r="BX207" s="252">
        <v>45519</v>
      </c>
      <c r="BY207" s="94">
        <f t="shared" si="4"/>
        <v>21</v>
      </c>
    </row>
    <row r="208" spans="76:77">
      <c r="BX208" s="252">
        <v>45520</v>
      </c>
      <c r="BY208" s="94">
        <f t="shared" si="4"/>
        <v>22</v>
      </c>
    </row>
    <row r="209" spans="76:77">
      <c r="BX209" s="252">
        <v>45521</v>
      </c>
      <c r="BY209" s="94">
        <f t="shared" si="4"/>
        <v>23</v>
      </c>
    </row>
    <row r="210" spans="76:77">
      <c r="BX210" s="252">
        <v>45522</v>
      </c>
      <c r="BY210" s="94">
        <f t="shared" si="4"/>
        <v>24</v>
      </c>
    </row>
    <row r="211" spans="76:77">
      <c r="BX211" s="252">
        <v>45523</v>
      </c>
      <c r="BY211" s="94">
        <f t="shared" si="4"/>
        <v>25</v>
      </c>
    </row>
    <row r="212" spans="76:77">
      <c r="BX212" s="252">
        <v>45524</v>
      </c>
      <c r="BY212" s="94">
        <f t="shared" si="4"/>
        <v>26</v>
      </c>
    </row>
    <row r="213" spans="76:77">
      <c r="BX213" s="252">
        <v>45525</v>
      </c>
      <c r="BY213" s="94">
        <f t="shared" si="4"/>
        <v>27</v>
      </c>
    </row>
    <row r="214" spans="76:77">
      <c r="BX214" s="252">
        <v>45526</v>
      </c>
      <c r="BY214" s="94">
        <f t="shared" si="4"/>
        <v>28</v>
      </c>
    </row>
    <row r="215" spans="76:77">
      <c r="BX215" s="252">
        <v>45527</v>
      </c>
      <c r="BY215" s="94">
        <f t="shared" si="4"/>
        <v>29</v>
      </c>
    </row>
    <row r="216" spans="76:77">
      <c r="BX216" s="252">
        <v>45528</v>
      </c>
      <c r="BY216" s="94">
        <f t="shared" si="4"/>
        <v>30</v>
      </c>
    </row>
    <row r="217" spans="76:77">
      <c r="BX217" s="252">
        <v>45529</v>
      </c>
      <c r="BY217" s="94">
        <f t="shared" si="4"/>
        <v>31</v>
      </c>
    </row>
    <row r="218" spans="76:77">
      <c r="BX218" s="252">
        <v>45530</v>
      </c>
      <c r="BY218" s="94">
        <f t="shared" si="4"/>
        <v>32</v>
      </c>
    </row>
    <row r="219" spans="76:77">
      <c r="BX219" s="252">
        <v>45531</v>
      </c>
      <c r="BY219" s="94">
        <f t="shared" si="4"/>
        <v>33</v>
      </c>
    </row>
    <row r="220" spans="76:77">
      <c r="BX220" s="252">
        <v>45532</v>
      </c>
      <c r="BY220" s="94">
        <f t="shared" si="4"/>
        <v>34</v>
      </c>
    </row>
    <row r="221" spans="76:77">
      <c r="BX221" s="252">
        <v>100</v>
      </c>
      <c r="BY221" s="94">
        <f t="shared" si="4"/>
        <v>0</v>
      </c>
    </row>
    <row r="222" spans="76:77">
      <c r="BX222" s="252">
        <v>45534</v>
      </c>
      <c r="BY222" s="94">
        <f t="shared" si="4"/>
        <v>1</v>
      </c>
    </row>
    <row r="223" spans="76:77">
      <c r="BX223" s="252">
        <v>45535</v>
      </c>
      <c r="BY223" s="94">
        <f t="shared" si="4"/>
        <v>2</v>
      </c>
    </row>
    <row r="224" spans="76:77">
      <c r="BX224" s="252">
        <v>45536</v>
      </c>
      <c r="BY224" s="94">
        <f t="shared" si="4"/>
        <v>3</v>
      </c>
    </row>
    <row r="225" spans="76:77">
      <c r="BX225" s="252">
        <v>45537</v>
      </c>
      <c r="BY225" s="94">
        <f t="shared" si="4"/>
        <v>4</v>
      </c>
    </row>
    <row r="226" spans="76:77">
      <c r="BX226" s="252">
        <v>45538</v>
      </c>
      <c r="BY226" s="94">
        <f t="shared" si="4"/>
        <v>5</v>
      </c>
    </row>
    <row r="227" spans="76:77">
      <c r="BX227" s="252">
        <v>45539</v>
      </c>
      <c r="BY227" s="94">
        <f t="shared" si="4"/>
        <v>6</v>
      </c>
    </row>
    <row r="228" spans="76:77">
      <c r="BX228" s="252">
        <v>45540</v>
      </c>
      <c r="BY228" s="94">
        <f t="shared" si="4"/>
        <v>7</v>
      </c>
    </row>
    <row r="229" spans="76:77">
      <c r="BX229" s="252">
        <v>100</v>
      </c>
      <c r="BY229" s="94">
        <f t="shared" si="4"/>
        <v>0</v>
      </c>
    </row>
    <row r="230" spans="76:77">
      <c r="BX230" s="252">
        <v>100</v>
      </c>
      <c r="BY230" s="94">
        <f t="shared" si="4"/>
        <v>0</v>
      </c>
    </row>
    <row r="231" spans="76:77">
      <c r="BX231" s="252">
        <v>100</v>
      </c>
      <c r="BY231" s="94">
        <f t="shared" si="4"/>
        <v>0</v>
      </c>
    </row>
    <row r="232" spans="76:77">
      <c r="BX232" s="252">
        <v>100</v>
      </c>
      <c r="BY232" s="94">
        <f t="shared" si="4"/>
        <v>0</v>
      </c>
    </row>
    <row r="233" spans="76:77">
      <c r="BX233" s="252">
        <v>45545</v>
      </c>
      <c r="BY233" s="94">
        <f t="shared" si="4"/>
        <v>1</v>
      </c>
    </row>
    <row r="234" spans="76:77">
      <c r="BX234" s="252">
        <v>45546</v>
      </c>
      <c r="BY234" s="94">
        <f t="shared" si="4"/>
        <v>2</v>
      </c>
    </row>
    <row r="235" spans="76:77">
      <c r="BX235" s="252">
        <v>45547</v>
      </c>
      <c r="BY235" s="94">
        <f t="shared" si="4"/>
        <v>3</v>
      </c>
    </row>
    <row r="236" spans="76:77">
      <c r="BX236" s="252">
        <v>45548</v>
      </c>
      <c r="BY236" s="94">
        <f t="shared" si="4"/>
        <v>4</v>
      </c>
    </row>
    <row r="237" spans="76:77">
      <c r="BX237" s="252">
        <v>45549</v>
      </c>
      <c r="BY237" s="94">
        <f t="shared" si="4"/>
        <v>5</v>
      </c>
    </row>
    <row r="238" spans="76:77">
      <c r="BX238" s="252">
        <v>45550</v>
      </c>
      <c r="BY238" s="94">
        <f t="shared" si="4"/>
        <v>6</v>
      </c>
    </row>
    <row r="239" spans="76:77">
      <c r="BX239" s="252">
        <v>45551</v>
      </c>
      <c r="BY239" s="94">
        <f t="shared" si="4"/>
        <v>7</v>
      </c>
    </row>
    <row r="240" spans="76:77">
      <c r="BX240" s="252">
        <v>45552</v>
      </c>
      <c r="BY240" s="94">
        <f t="shared" si="4"/>
        <v>8</v>
      </c>
    </row>
    <row r="241" spans="76:77">
      <c r="BX241" s="252">
        <v>45553</v>
      </c>
      <c r="BY241" s="94">
        <f t="shared" si="4"/>
        <v>9</v>
      </c>
    </row>
    <row r="242" spans="76:77">
      <c r="BX242" s="252">
        <v>100</v>
      </c>
      <c r="BY242" s="94">
        <f t="shared" si="4"/>
        <v>0</v>
      </c>
    </row>
    <row r="243" spans="76:77">
      <c r="BX243" s="252">
        <v>45555</v>
      </c>
      <c r="BY243" s="94">
        <f t="shared" si="4"/>
        <v>1</v>
      </c>
    </row>
    <row r="244" spans="76:77">
      <c r="BX244" s="252">
        <v>45556</v>
      </c>
      <c r="BY244" s="94">
        <f t="shared" si="4"/>
        <v>2</v>
      </c>
    </row>
    <row r="245" spans="76:77">
      <c r="BX245" s="252">
        <v>45557</v>
      </c>
      <c r="BY245" s="94">
        <f t="shared" si="4"/>
        <v>3</v>
      </c>
    </row>
    <row r="246" spans="76:77">
      <c r="BX246" s="252">
        <v>45558</v>
      </c>
      <c r="BY246" s="94">
        <f t="shared" si="4"/>
        <v>4</v>
      </c>
    </row>
    <row r="247" spans="76:77">
      <c r="BX247" s="252">
        <v>45559</v>
      </c>
      <c r="BY247" s="94">
        <f t="shared" si="4"/>
        <v>5</v>
      </c>
    </row>
    <row r="248" spans="76:77">
      <c r="BX248" s="252">
        <v>45560</v>
      </c>
      <c r="BY248" s="94">
        <f t="shared" si="4"/>
        <v>6</v>
      </c>
    </row>
    <row r="249" spans="76:77">
      <c r="BX249" s="252">
        <v>45561</v>
      </c>
      <c r="BY249" s="94">
        <f t="shared" si="4"/>
        <v>7</v>
      </c>
    </row>
    <row r="250" spans="76:77">
      <c r="BX250" s="252">
        <v>45562</v>
      </c>
      <c r="BY250" s="94">
        <f t="shared" si="4"/>
        <v>8</v>
      </c>
    </row>
    <row r="251" spans="76:77">
      <c r="BX251" s="252">
        <v>100</v>
      </c>
      <c r="BY251" s="94">
        <f t="shared" si="4"/>
        <v>0</v>
      </c>
    </row>
    <row r="252" spans="76:77">
      <c r="BX252" s="252">
        <v>100</v>
      </c>
      <c r="BY252" s="94">
        <f t="shared" si="4"/>
        <v>0</v>
      </c>
    </row>
    <row r="253" spans="76:77">
      <c r="BX253" s="252">
        <v>45565</v>
      </c>
      <c r="BY253" s="94">
        <f t="shared" si="4"/>
        <v>1</v>
      </c>
    </row>
    <row r="254" spans="76:77">
      <c r="BX254" s="252">
        <v>45566</v>
      </c>
      <c r="BY254" s="94">
        <f t="shared" si="4"/>
        <v>2</v>
      </c>
    </row>
    <row r="255" spans="76:77">
      <c r="BX255" s="252">
        <v>45567</v>
      </c>
      <c r="BY255" s="94">
        <f t="shared" si="4"/>
        <v>3</v>
      </c>
    </row>
    <row r="256" spans="76:77">
      <c r="BX256" s="252">
        <v>45568</v>
      </c>
      <c r="BY256" s="94">
        <f t="shared" si="4"/>
        <v>4</v>
      </c>
    </row>
    <row r="257" spans="76:77">
      <c r="BX257" s="252">
        <v>45569</v>
      </c>
      <c r="BY257" s="94">
        <f t="shared" si="4"/>
        <v>5</v>
      </c>
    </row>
    <row r="258" spans="76:77">
      <c r="BX258" s="252">
        <v>45570</v>
      </c>
      <c r="BY258" s="94">
        <f t="shared" si="4"/>
        <v>6</v>
      </c>
    </row>
    <row r="259" spans="76:77">
      <c r="BX259" s="252">
        <v>45571</v>
      </c>
      <c r="BY259" s="94">
        <f t="shared" si="4"/>
        <v>7</v>
      </c>
    </row>
    <row r="260" spans="76:77">
      <c r="BX260" s="252">
        <v>45572</v>
      </c>
      <c r="BY260" s="94">
        <f t="shared" si="4"/>
        <v>8</v>
      </c>
    </row>
    <row r="261" spans="76:77">
      <c r="BX261" s="252">
        <v>45573</v>
      </c>
      <c r="BY261" s="94">
        <f t="shared" si="4"/>
        <v>9</v>
      </c>
    </row>
    <row r="262" spans="76:77">
      <c r="BX262" s="252">
        <v>45574</v>
      </c>
      <c r="BY262" s="94">
        <f t="shared" ref="BY262:BY319" si="5">IF(BX262=100,0,BY261+1)</f>
        <v>10</v>
      </c>
    </row>
    <row r="263" spans="76:77">
      <c r="BX263" s="252">
        <v>100</v>
      </c>
      <c r="BY263" s="94">
        <f t="shared" si="5"/>
        <v>0</v>
      </c>
    </row>
    <row r="264" spans="76:77">
      <c r="BX264" s="252">
        <v>45576</v>
      </c>
      <c r="BY264" s="94">
        <f t="shared" si="5"/>
        <v>1</v>
      </c>
    </row>
    <row r="265" spans="76:77">
      <c r="BX265" s="252">
        <v>100</v>
      </c>
      <c r="BY265" s="94">
        <f t="shared" si="5"/>
        <v>0</v>
      </c>
    </row>
    <row r="266" spans="76:77">
      <c r="BX266" s="252">
        <v>100</v>
      </c>
      <c r="BY266" s="94">
        <f t="shared" si="5"/>
        <v>0</v>
      </c>
    </row>
    <row r="267" spans="76:77">
      <c r="BX267" s="252">
        <v>45579</v>
      </c>
      <c r="BY267" s="94">
        <f t="shared" si="5"/>
        <v>1</v>
      </c>
    </row>
    <row r="268" spans="76:77">
      <c r="BX268" s="252">
        <v>45580</v>
      </c>
      <c r="BY268" s="94">
        <f t="shared" si="5"/>
        <v>2</v>
      </c>
    </row>
    <row r="269" spans="76:77">
      <c r="BX269" s="252">
        <v>45581</v>
      </c>
      <c r="BY269" s="94">
        <f t="shared" si="5"/>
        <v>3</v>
      </c>
    </row>
    <row r="270" spans="76:77">
      <c r="BX270" s="252">
        <v>45582</v>
      </c>
      <c r="BY270" s="94">
        <f t="shared" si="5"/>
        <v>4</v>
      </c>
    </row>
    <row r="271" spans="76:77">
      <c r="BX271" s="252">
        <v>100</v>
      </c>
      <c r="BY271" s="94">
        <f t="shared" si="5"/>
        <v>0</v>
      </c>
    </row>
    <row r="272" spans="76:77">
      <c r="BX272" s="252">
        <v>100</v>
      </c>
      <c r="BY272" s="94">
        <f t="shared" si="5"/>
        <v>0</v>
      </c>
    </row>
    <row r="273" spans="76:77">
      <c r="BX273" s="252">
        <v>100</v>
      </c>
      <c r="BY273" s="94">
        <f t="shared" si="5"/>
        <v>0</v>
      </c>
    </row>
    <row r="274" spans="76:77">
      <c r="BX274" s="252">
        <v>100</v>
      </c>
      <c r="BY274" s="94">
        <f t="shared" si="5"/>
        <v>0</v>
      </c>
    </row>
    <row r="275" spans="76:77">
      <c r="BX275" s="252">
        <v>45587</v>
      </c>
      <c r="BY275" s="94">
        <f t="shared" si="5"/>
        <v>1</v>
      </c>
    </row>
    <row r="276" spans="76:77">
      <c r="BX276" s="252">
        <v>45588</v>
      </c>
      <c r="BY276" s="94">
        <f t="shared" si="5"/>
        <v>2</v>
      </c>
    </row>
    <row r="277" spans="76:77">
      <c r="BX277" s="252">
        <v>45589</v>
      </c>
      <c r="BY277" s="94">
        <f t="shared" si="5"/>
        <v>3</v>
      </c>
    </row>
    <row r="278" spans="76:77">
      <c r="BX278" s="252">
        <v>45590</v>
      </c>
      <c r="BY278" s="94">
        <f t="shared" si="5"/>
        <v>4</v>
      </c>
    </row>
    <row r="279" spans="76:77">
      <c r="BX279" s="252">
        <v>100</v>
      </c>
      <c r="BY279" s="94">
        <f t="shared" si="5"/>
        <v>0</v>
      </c>
    </row>
    <row r="280" spans="76:77">
      <c r="BX280" s="252">
        <v>45592</v>
      </c>
      <c r="BY280" s="94">
        <f t="shared" si="5"/>
        <v>1</v>
      </c>
    </row>
    <row r="281" spans="76:77">
      <c r="BX281" s="252">
        <v>45593</v>
      </c>
      <c r="BY281" s="94">
        <f t="shared" si="5"/>
        <v>2</v>
      </c>
    </row>
    <row r="282" spans="76:77">
      <c r="BX282" s="252">
        <v>45594</v>
      </c>
      <c r="BY282" s="94">
        <f t="shared" si="5"/>
        <v>3</v>
      </c>
    </row>
    <row r="283" spans="76:77">
      <c r="BX283" s="252">
        <v>45595</v>
      </c>
      <c r="BY283" s="94">
        <f t="shared" si="5"/>
        <v>4</v>
      </c>
    </row>
    <row r="284" spans="76:77">
      <c r="BX284" s="252">
        <v>100</v>
      </c>
      <c r="BY284" s="94">
        <f t="shared" si="5"/>
        <v>0</v>
      </c>
    </row>
    <row r="285" spans="76:77">
      <c r="BX285" s="252">
        <v>45597</v>
      </c>
      <c r="BY285" s="94">
        <f t="shared" si="5"/>
        <v>1</v>
      </c>
    </row>
    <row r="286" spans="76:77">
      <c r="BX286" s="252">
        <v>45598</v>
      </c>
      <c r="BY286" s="94">
        <f t="shared" si="5"/>
        <v>2</v>
      </c>
    </row>
    <row r="287" spans="76:77">
      <c r="BX287" s="252">
        <v>45599</v>
      </c>
      <c r="BY287" s="94">
        <f t="shared" si="5"/>
        <v>3</v>
      </c>
    </row>
    <row r="288" spans="76:77">
      <c r="BX288" s="252">
        <v>45600</v>
      </c>
      <c r="BY288" s="94">
        <f t="shared" si="5"/>
        <v>4</v>
      </c>
    </row>
    <row r="289" spans="76:77">
      <c r="BX289" s="252">
        <v>45601</v>
      </c>
      <c r="BY289" s="94">
        <f t="shared" si="5"/>
        <v>5</v>
      </c>
    </row>
    <row r="290" spans="76:77">
      <c r="BX290" s="252">
        <v>45602</v>
      </c>
      <c r="BY290" s="94">
        <f t="shared" si="5"/>
        <v>6</v>
      </c>
    </row>
    <row r="291" spans="76:77">
      <c r="BX291" s="252">
        <v>45603</v>
      </c>
      <c r="BY291" s="94">
        <f t="shared" si="5"/>
        <v>7</v>
      </c>
    </row>
    <row r="292" spans="76:77">
      <c r="BX292" s="252">
        <v>45604</v>
      </c>
      <c r="BY292" s="94">
        <f t="shared" si="5"/>
        <v>8</v>
      </c>
    </row>
    <row r="293" spans="76:77">
      <c r="BX293" s="252">
        <v>45605</v>
      </c>
      <c r="BY293" s="94">
        <f t="shared" si="5"/>
        <v>9</v>
      </c>
    </row>
    <row r="294" spans="76:77">
      <c r="BX294" s="252">
        <v>45606</v>
      </c>
      <c r="BY294" s="94">
        <f t="shared" si="5"/>
        <v>10</v>
      </c>
    </row>
    <row r="295" spans="76:77">
      <c r="BX295" s="252">
        <v>45607</v>
      </c>
      <c r="BY295" s="94">
        <f t="shared" si="5"/>
        <v>11</v>
      </c>
    </row>
    <row r="296" spans="76:77">
      <c r="BX296" s="252">
        <v>45608</v>
      </c>
      <c r="BY296" s="94">
        <f t="shared" si="5"/>
        <v>12</v>
      </c>
    </row>
    <row r="297" spans="76:77">
      <c r="BX297" s="252">
        <v>45609</v>
      </c>
      <c r="BY297" s="94">
        <f t="shared" si="5"/>
        <v>13</v>
      </c>
    </row>
    <row r="298" spans="76:77">
      <c r="BX298" s="252">
        <v>45610</v>
      </c>
      <c r="BY298" s="94">
        <f t="shared" si="5"/>
        <v>14</v>
      </c>
    </row>
    <row r="299" spans="76:77">
      <c r="BX299" s="252">
        <v>100</v>
      </c>
      <c r="BY299" s="94">
        <f t="shared" si="5"/>
        <v>0</v>
      </c>
    </row>
    <row r="300" spans="76:77">
      <c r="BX300" s="252">
        <v>100</v>
      </c>
      <c r="BY300" s="94">
        <f t="shared" si="5"/>
        <v>0</v>
      </c>
    </row>
    <row r="301" spans="76:77">
      <c r="BX301" s="252">
        <v>100</v>
      </c>
      <c r="BY301" s="94">
        <f t="shared" si="5"/>
        <v>0</v>
      </c>
    </row>
    <row r="302" spans="76:77">
      <c r="BX302" s="252">
        <v>100</v>
      </c>
      <c r="BY302" s="94">
        <f t="shared" si="5"/>
        <v>0</v>
      </c>
    </row>
    <row r="303" spans="76:77">
      <c r="BX303" s="252">
        <v>45615</v>
      </c>
      <c r="BY303" s="94">
        <f t="shared" si="5"/>
        <v>1</v>
      </c>
    </row>
    <row r="304" spans="76:77">
      <c r="BX304" s="252">
        <v>45616</v>
      </c>
      <c r="BY304" s="94">
        <f t="shared" si="5"/>
        <v>2</v>
      </c>
    </row>
    <row r="305" spans="76:77">
      <c r="BX305" s="252">
        <v>45617</v>
      </c>
      <c r="BY305" s="94">
        <f t="shared" si="5"/>
        <v>3</v>
      </c>
    </row>
    <row r="306" spans="76:77">
      <c r="BX306" s="252">
        <v>45618</v>
      </c>
      <c r="BY306" s="94">
        <f t="shared" si="5"/>
        <v>4</v>
      </c>
    </row>
    <row r="307" spans="76:77">
      <c r="BX307" s="252">
        <v>45619</v>
      </c>
      <c r="BY307" s="94">
        <f t="shared" si="5"/>
        <v>5</v>
      </c>
    </row>
    <row r="308" spans="76:77">
      <c r="BX308" s="252">
        <v>45620</v>
      </c>
      <c r="BY308" s="94">
        <f t="shared" si="5"/>
        <v>6</v>
      </c>
    </row>
    <row r="309" spans="76:77">
      <c r="BX309" s="252">
        <v>45621</v>
      </c>
      <c r="BY309" s="94">
        <f t="shared" si="5"/>
        <v>7</v>
      </c>
    </row>
    <row r="310" spans="76:77">
      <c r="BX310" s="252">
        <v>45622</v>
      </c>
      <c r="BY310" s="94">
        <f t="shared" si="5"/>
        <v>8</v>
      </c>
    </row>
    <row r="311" spans="76:77">
      <c r="BX311" s="252">
        <v>45623</v>
      </c>
      <c r="BY311" s="94">
        <f t="shared" si="5"/>
        <v>9</v>
      </c>
    </row>
    <row r="312" spans="76:77">
      <c r="BX312" s="252">
        <v>45624</v>
      </c>
      <c r="BY312" s="94">
        <f t="shared" si="5"/>
        <v>10</v>
      </c>
    </row>
    <row r="313" spans="76:77">
      <c r="BX313" s="252">
        <v>45625</v>
      </c>
      <c r="BY313" s="94">
        <f t="shared" si="5"/>
        <v>11</v>
      </c>
    </row>
    <row r="314" spans="76:77">
      <c r="BX314" s="252">
        <v>45626</v>
      </c>
      <c r="BY314" s="94">
        <f t="shared" si="5"/>
        <v>12</v>
      </c>
    </row>
    <row r="315" spans="76:77">
      <c r="BX315" s="252">
        <v>45627</v>
      </c>
      <c r="BY315" s="94">
        <f t="shared" si="5"/>
        <v>13</v>
      </c>
    </row>
    <row r="316" spans="76:77">
      <c r="BX316" s="252">
        <v>100</v>
      </c>
      <c r="BY316" s="94">
        <f t="shared" si="5"/>
        <v>0</v>
      </c>
    </row>
    <row r="317" spans="76:77">
      <c r="BX317" s="252">
        <v>100</v>
      </c>
      <c r="BY317" s="94">
        <f t="shared" si="5"/>
        <v>0</v>
      </c>
    </row>
    <row r="318" spans="76:77">
      <c r="BX318" s="252">
        <v>100</v>
      </c>
      <c r="BY318" s="94">
        <f t="shared" si="5"/>
        <v>0</v>
      </c>
    </row>
    <row r="319" spans="76:77">
      <c r="BX319" s="252">
        <v>45631</v>
      </c>
      <c r="BY319" s="94">
        <f t="shared" si="5"/>
        <v>1</v>
      </c>
    </row>
    <row r="320" spans="76:77">
      <c r="BY320" s="94"/>
    </row>
    <row r="321" spans="77:77">
      <c r="BY321" s="94"/>
    </row>
    <row r="322" spans="77:77">
      <c r="BY322" s="94"/>
    </row>
    <row r="323" spans="77:77">
      <c r="BY323" s="94"/>
    </row>
    <row r="324" spans="77:77">
      <c r="BY324" s="94"/>
    </row>
    <row r="325" spans="77:77">
      <c r="BY325" s="94"/>
    </row>
    <row r="326" spans="77:77">
      <c r="BY326" s="94"/>
    </row>
    <row r="327" spans="77:77">
      <c r="BY327" s="94"/>
    </row>
    <row r="328" spans="77:77">
      <c r="BY328" s="94"/>
    </row>
    <row r="329" spans="77:77">
      <c r="BY329" s="94"/>
    </row>
    <row r="330" spans="77:77">
      <c r="BY330" s="94"/>
    </row>
    <row r="331" spans="77:77">
      <c r="BY331" s="94"/>
    </row>
    <row r="332" spans="77:77">
      <c r="BY332" s="94"/>
    </row>
    <row r="333" spans="77:77">
      <c r="BY333" s="94"/>
    </row>
    <row r="334" spans="77:77">
      <c r="BY334" s="94"/>
    </row>
    <row r="335" spans="77:77">
      <c r="BY335" s="94"/>
    </row>
    <row r="336" spans="77:77">
      <c r="BY336" s="94"/>
    </row>
    <row r="337" spans="77:77">
      <c r="BY337" s="94"/>
    </row>
    <row r="338" spans="77:77">
      <c r="BY338" s="94"/>
    </row>
    <row r="339" spans="77:77">
      <c r="BY339" s="94"/>
    </row>
    <row r="340" spans="77:77">
      <c r="BY340" s="94"/>
    </row>
    <row r="341" spans="77:77">
      <c r="BY341" s="94"/>
    </row>
    <row r="342" spans="77:77">
      <c r="BY342" s="94"/>
    </row>
    <row r="343" spans="77:77">
      <c r="BY343" s="94"/>
    </row>
    <row r="344" spans="77:77">
      <c r="BY344" s="94"/>
    </row>
    <row r="345" spans="77:77">
      <c r="BY345" s="94"/>
    </row>
    <row r="346" spans="77:77">
      <c r="BY346" s="94"/>
    </row>
    <row r="347" spans="77:77">
      <c r="BY347" s="94"/>
    </row>
    <row r="348" spans="77:77">
      <c r="BY348" s="94"/>
    </row>
    <row r="349" spans="77:77">
      <c r="BY349" s="94"/>
    </row>
    <row r="350" spans="77:77">
      <c r="BY350" s="94"/>
    </row>
    <row r="351" spans="77:77">
      <c r="BY351" s="94"/>
    </row>
    <row r="352" spans="77:77">
      <c r="BY352" s="94"/>
    </row>
    <row r="353" spans="77:77">
      <c r="BY353" s="94"/>
    </row>
    <row r="354" spans="77:77">
      <c r="BY354" s="94"/>
    </row>
    <row r="355" spans="77:77">
      <c r="BY355" s="94"/>
    </row>
    <row r="356" spans="77:77">
      <c r="BY356" s="94"/>
    </row>
    <row r="357" spans="77:77">
      <c r="BY357" s="94"/>
    </row>
    <row r="358" spans="77:77">
      <c r="BY358" s="94"/>
    </row>
    <row r="359" spans="77:77">
      <c r="BY359" s="94"/>
    </row>
    <row r="360" spans="77:77">
      <c r="BY360" s="94"/>
    </row>
    <row r="361" spans="77:77">
      <c r="BY361" s="94"/>
    </row>
    <row r="362" spans="77:77">
      <c r="BY362" s="94"/>
    </row>
    <row r="363" spans="77:77">
      <c r="BY363" s="94"/>
    </row>
    <row r="364" spans="77:77">
      <c r="BY364" s="94"/>
    </row>
    <row r="365" spans="77:77">
      <c r="BY365" s="94"/>
    </row>
    <row r="366" spans="77:77">
      <c r="BY366" s="94"/>
    </row>
    <row r="367" spans="77:77">
      <c r="BY367" s="94"/>
    </row>
    <row r="368" spans="77:77">
      <c r="BY368" s="94"/>
    </row>
    <row r="369" spans="77:77">
      <c r="BY369" s="94"/>
    </row>
    <row r="370" spans="77:77">
      <c r="BY370" s="94"/>
    </row>
    <row r="371" spans="77:77">
      <c r="BY371" s="94"/>
    </row>
    <row r="372" spans="77:77">
      <c r="BY372" s="94"/>
    </row>
    <row r="373" spans="77:77">
      <c r="BY373" s="94"/>
    </row>
    <row r="374" spans="77:77">
      <c r="BY374" s="94"/>
    </row>
    <row r="375" spans="77:77">
      <c r="BY375" s="94"/>
    </row>
    <row r="376" spans="77:77">
      <c r="BY376" s="94"/>
    </row>
    <row r="377" spans="77:77">
      <c r="BY377" s="94"/>
    </row>
    <row r="378" spans="77:77">
      <c r="BY378" s="94"/>
    </row>
    <row r="379" spans="77:77">
      <c r="BY379" s="94"/>
    </row>
    <row r="380" spans="77:77">
      <c r="BY380" s="94"/>
    </row>
    <row r="381" spans="77:77">
      <c r="BY381" s="94"/>
    </row>
    <row r="382" spans="77:77">
      <c r="BY382" s="94"/>
    </row>
    <row r="383" spans="77:77">
      <c r="BY383" s="94"/>
    </row>
    <row r="384" spans="77:77">
      <c r="BY384" s="94"/>
    </row>
    <row r="385" spans="77:77">
      <c r="BY385" s="94"/>
    </row>
    <row r="386" spans="77:77">
      <c r="BY386" s="94"/>
    </row>
    <row r="387" spans="77:77">
      <c r="BY387" s="94"/>
    </row>
    <row r="388" spans="77:77">
      <c r="BY388" s="94"/>
    </row>
    <row r="389" spans="77:77">
      <c r="BY389" s="94"/>
    </row>
    <row r="390" spans="77:77">
      <c r="BY390" s="94"/>
    </row>
    <row r="391" spans="77:77">
      <c r="BY391" s="94"/>
    </row>
    <row r="392" spans="77:77">
      <c r="BY392" s="94"/>
    </row>
    <row r="393" spans="77:77">
      <c r="BY393" s="94"/>
    </row>
    <row r="394" spans="77:77">
      <c r="BY394" s="94"/>
    </row>
    <row r="395" spans="77:77">
      <c r="BY395" s="94"/>
    </row>
    <row r="396" spans="77:77">
      <c r="BY396" s="94"/>
    </row>
    <row r="397" spans="77:77">
      <c r="BY397" s="94"/>
    </row>
    <row r="398" spans="77:77">
      <c r="BY398" s="94"/>
    </row>
    <row r="399" spans="77:77">
      <c r="BY399" s="94"/>
    </row>
    <row r="400" spans="77:77">
      <c r="BY400" s="94"/>
    </row>
    <row r="401" spans="77:77">
      <c r="BY401" s="94"/>
    </row>
    <row r="402" spans="77:77">
      <c r="BY402" s="94"/>
    </row>
    <row r="403" spans="77:77">
      <c r="BY403" s="94"/>
    </row>
    <row r="404" spans="77:77">
      <c r="BY404" s="94"/>
    </row>
    <row r="405" spans="77:77">
      <c r="BY405" s="94"/>
    </row>
    <row r="406" spans="77:77">
      <c r="BY406" s="94"/>
    </row>
    <row r="407" spans="77:77">
      <c r="BY407" s="94"/>
    </row>
    <row r="408" spans="77:77">
      <c r="BY408" s="94"/>
    </row>
    <row r="409" spans="77:77">
      <c r="BY409" s="94"/>
    </row>
    <row r="410" spans="77:77">
      <c r="BY410" s="94"/>
    </row>
    <row r="411" spans="77:77">
      <c r="BY411" s="94"/>
    </row>
    <row r="412" spans="77:77">
      <c r="BY412" s="94"/>
    </row>
    <row r="413" spans="77:77">
      <c r="BY413" s="94"/>
    </row>
    <row r="414" spans="77:77">
      <c r="BY414" s="94"/>
    </row>
    <row r="415" spans="77:77">
      <c r="BY415" s="94"/>
    </row>
    <row r="416" spans="77:77">
      <c r="BY416" s="94"/>
    </row>
    <row r="417" spans="77:77">
      <c r="BY417" s="94"/>
    </row>
    <row r="418" spans="77:77">
      <c r="BY418" s="94"/>
    </row>
    <row r="419" spans="77:77">
      <c r="BY419" s="94"/>
    </row>
    <row r="420" spans="77:77">
      <c r="BY420" s="94"/>
    </row>
    <row r="421" spans="77:77">
      <c r="BY421" s="94"/>
    </row>
    <row r="422" spans="77:77">
      <c r="BY422" s="94"/>
    </row>
    <row r="423" spans="77:77">
      <c r="BY423" s="94"/>
    </row>
    <row r="424" spans="77:77">
      <c r="BY424" s="94"/>
    </row>
    <row r="425" spans="77:77">
      <c r="BY425" s="94"/>
    </row>
    <row r="426" spans="77:77">
      <c r="BY426" s="94"/>
    </row>
    <row r="427" spans="77:77">
      <c r="BY427" s="94"/>
    </row>
    <row r="428" spans="77:77">
      <c r="BY428" s="94"/>
    </row>
    <row r="429" spans="77:77">
      <c r="BY429" s="94"/>
    </row>
    <row r="430" spans="77:77">
      <c r="BY430" s="94"/>
    </row>
    <row r="431" spans="77:77">
      <c r="BY431" s="94"/>
    </row>
    <row r="432" spans="77:77">
      <c r="BY432" s="94"/>
    </row>
    <row r="433" spans="77:77">
      <c r="BY433" s="94"/>
    </row>
    <row r="434" spans="77:77">
      <c r="BY434" s="94"/>
    </row>
    <row r="435" spans="77:77">
      <c r="BY435" s="94"/>
    </row>
    <row r="436" spans="77:77">
      <c r="BY436" s="94"/>
    </row>
    <row r="437" spans="77:77">
      <c r="BY437" s="94"/>
    </row>
    <row r="438" spans="77:77">
      <c r="BY438" s="94"/>
    </row>
    <row r="439" spans="77:77">
      <c r="BY439" s="94"/>
    </row>
    <row r="440" spans="77:77">
      <c r="BY440" s="94"/>
    </row>
    <row r="441" spans="77:77">
      <c r="BY441" s="94"/>
    </row>
    <row r="442" spans="77:77">
      <c r="BY442" s="94"/>
    </row>
    <row r="443" spans="77:77">
      <c r="BY443" s="94"/>
    </row>
    <row r="444" spans="77:77">
      <c r="BY444" s="94"/>
    </row>
    <row r="445" spans="77:77">
      <c r="BY445" s="94"/>
    </row>
    <row r="446" spans="77:77">
      <c r="BY446" s="94"/>
    </row>
    <row r="447" spans="77:77">
      <c r="BY447" s="94"/>
    </row>
    <row r="448" spans="77:77">
      <c r="BY448" s="94"/>
    </row>
    <row r="449" spans="77:77">
      <c r="BY449" s="94"/>
    </row>
    <row r="450" spans="77:77">
      <c r="BY450" s="94"/>
    </row>
    <row r="451" spans="77:77">
      <c r="BY451" s="94"/>
    </row>
    <row r="1000" spans="648:648">
      <c r="XX1000" s="267">
        <v>125713</v>
      </c>
    </row>
  </sheetData>
  <mergeCells count="61">
    <mergeCell ref="AI97:AO97"/>
    <mergeCell ref="AQ97:AW97"/>
    <mergeCell ref="AY97:BE97"/>
    <mergeCell ref="BG97:BM97"/>
    <mergeCell ref="AI106:AO106"/>
    <mergeCell ref="AQ106:AW106"/>
    <mergeCell ref="AY106:BE106"/>
    <mergeCell ref="BG106:BM106"/>
    <mergeCell ref="AI79:AO79"/>
    <mergeCell ref="AQ79:AW79"/>
    <mergeCell ref="AY79:BE79"/>
    <mergeCell ref="BG79:BM79"/>
    <mergeCell ref="AI88:AO88"/>
    <mergeCell ref="AQ88:AW88"/>
    <mergeCell ref="AY88:BE88"/>
    <mergeCell ref="BG88:BM88"/>
    <mergeCell ref="AI61:AO61"/>
    <mergeCell ref="AQ61:AW61"/>
    <mergeCell ref="AY61:BE61"/>
    <mergeCell ref="BG61:BM61"/>
    <mergeCell ref="AI70:AO70"/>
    <mergeCell ref="AQ70:AW70"/>
    <mergeCell ref="AY70:BE70"/>
    <mergeCell ref="BG70:BM70"/>
    <mergeCell ref="AI41:AO41"/>
    <mergeCell ref="AQ41:AW41"/>
    <mergeCell ref="AY41:BE41"/>
    <mergeCell ref="BG41:BM41"/>
    <mergeCell ref="AI50:AO50"/>
    <mergeCell ref="AQ50:AW50"/>
    <mergeCell ref="AY50:BE50"/>
    <mergeCell ref="BG50:BM50"/>
    <mergeCell ref="AI22:AO22"/>
    <mergeCell ref="AQ22:AW22"/>
    <mergeCell ref="AY22:BE22"/>
    <mergeCell ref="BG22:BM22"/>
    <mergeCell ref="AI32:AO32"/>
    <mergeCell ref="AQ32:AW32"/>
    <mergeCell ref="AY32:BE32"/>
    <mergeCell ref="BG32:BM32"/>
    <mergeCell ref="AI4:AO4"/>
    <mergeCell ref="AQ4:AW4"/>
    <mergeCell ref="AY4:BE4"/>
    <mergeCell ref="BG4:BM4"/>
    <mergeCell ref="AI13:AO13"/>
    <mergeCell ref="AQ13:AW13"/>
    <mergeCell ref="AY13:BE13"/>
    <mergeCell ref="BG13:BM13"/>
    <mergeCell ref="B22:H22"/>
    <mergeCell ref="J22:P22"/>
    <mergeCell ref="R22:X22"/>
    <mergeCell ref="Z22:AF22"/>
    <mergeCell ref="A1:AG1"/>
    <mergeCell ref="B4:H4"/>
    <mergeCell ref="J4:P4"/>
    <mergeCell ref="R4:X4"/>
    <mergeCell ref="Z4:AF4"/>
    <mergeCell ref="B13:H13"/>
    <mergeCell ref="J13:P13"/>
    <mergeCell ref="R13:X13"/>
    <mergeCell ref="Z13:AF13"/>
  </mergeCells>
  <conditionalFormatting sqref="B4">
    <cfRule type="expression" dxfId="59" priority="60">
      <formula>#REF!=1</formula>
    </cfRule>
  </conditionalFormatting>
  <conditionalFormatting sqref="B13">
    <cfRule type="expression" dxfId="58" priority="56">
      <formula>#REF!=1</formula>
    </cfRule>
  </conditionalFormatting>
  <conditionalFormatting sqref="B22">
    <cfRule type="expression" dxfId="57" priority="52">
      <formula>#REF!=1</formula>
    </cfRule>
  </conditionalFormatting>
  <conditionalFormatting sqref="J4">
    <cfRule type="expression" dxfId="56" priority="59">
      <formula>#REF!=1</formula>
    </cfRule>
  </conditionalFormatting>
  <conditionalFormatting sqref="J13">
    <cfRule type="expression" dxfId="55" priority="55">
      <formula>#REF!=1</formula>
    </cfRule>
  </conditionalFormatting>
  <conditionalFormatting sqref="J22">
    <cfRule type="expression" dxfId="54" priority="51">
      <formula>#REF!=1</formula>
    </cfRule>
  </conditionalFormatting>
  <conditionalFormatting sqref="R4">
    <cfRule type="expression" dxfId="53" priority="58">
      <formula>#REF!=1</formula>
    </cfRule>
  </conditionalFormatting>
  <conditionalFormatting sqref="R13">
    <cfRule type="expression" dxfId="52" priority="54">
      <formula>#REF!=1</formula>
    </cfRule>
  </conditionalFormatting>
  <conditionalFormatting sqref="R22">
    <cfRule type="expression" dxfId="51" priority="50">
      <formula>#REF!=1</formula>
    </cfRule>
  </conditionalFormatting>
  <conditionalFormatting sqref="Z4">
    <cfRule type="expression" dxfId="50" priority="57">
      <formula>#REF!=1</formula>
    </cfRule>
  </conditionalFormatting>
  <conditionalFormatting sqref="Z13">
    <cfRule type="expression" dxfId="49" priority="53">
      <formula>#REF!=1</formula>
    </cfRule>
  </conditionalFormatting>
  <conditionalFormatting sqref="Z22">
    <cfRule type="expression" dxfId="48" priority="49">
      <formula>#REF!=1</formula>
    </cfRule>
  </conditionalFormatting>
  <conditionalFormatting sqref="AI4">
    <cfRule type="expression" dxfId="47" priority="48">
      <formula>#REF!=1</formula>
    </cfRule>
  </conditionalFormatting>
  <conditionalFormatting sqref="AI13">
    <cfRule type="expression" dxfId="46" priority="44">
      <formula>#REF!=1</formula>
    </cfRule>
  </conditionalFormatting>
  <conditionalFormatting sqref="AI22">
    <cfRule type="expression" dxfId="45" priority="40">
      <formula>#REF!=1</formula>
    </cfRule>
  </conditionalFormatting>
  <conditionalFormatting sqref="AQ4">
    <cfRule type="expression" dxfId="44" priority="47">
      <formula>#REF!=1</formula>
    </cfRule>
  </conditionalFormatting>
  <conditionalFormatting sqref="AQ13">
    <cfRule type="expression" dxfId="43" priority="43">
      <formula>#REF!=1</formula>
    </cfRule>
  </conditionalFormatting>
  <conditionalFormatting sqref="AQ22">
    <cfRule type="expression" dxfId="42" priority="39">
      <formula>#REF!=1</formula>
    </cfRule>
  </conditionalFormatting>
  <conditionalFormatting sqref="AY4">
    <cfRule type="expression" dxfId="41" priority="46">
      <formula>#REF!=1</formula>
    </cfRule>
  </conditionalFormatting>
  <conditionalFormatting sqref="AY13">
    <cfRule type="expression" dxfId="40" priority="42">
      <formula>#REF!=1</formula>
    </cfRule>
  </conditionalFormatting>
  <conditionalFormatting sqref="AY22">
    <cfRule type="expression" dxfId="39" priority="38">
      <formula>#REF!=1</formula>
    </cfRule>
  </conditionalFormatting>
  <conditionalFormatting sqref="BG4">
    <cfRule type="expression" dxfId="38" priority="45">
      <formula>#REF!=1</formula>
    </cfRule>
  </conditionalFormatting>
  <conditionalFormatting sqref="BG13">
    <cfRule type="expression" dxfId="37" priority="41">
      <formula>#REF!=1</formula>
    </cfRule>
  </conditionalFormatting>
  <conditionalFormatting sqref="BG22">
    <cfRule type="expression" dxfId="36" priority="37">
      <formula>#REF!=1</formula>
    </cfRule>
  </conditionalFormatting>
  <conditionalFormatting sqref="AI32">
    <cfRule type="expression" dxfId="35" priority="36">
      <formula>#REF!=1</formula>
    </cfRule>
  </conditionalFormatting>
  <conditionalFormatting sqref="AI41">
    <cfRule type="expression" dxfId="34" priority="32">
      <formula>#REF!=1</formula>
    </cfRule>
  </conditionalFormatting>
  <conditionalFormatting sqref="AI50">
    <cfRule type="expression" dxfId="33" priority="28">
      <formula>#REF!=1</formula>
    </cfRule>
  </conditionalFormatting>
  <conditionalFormatting sqref="AQ32">
    <cfRule type="expression" dxfId="32" priority="35">
      <formula>#REF!=1</formula>
    </cfRule>
  </conditionalFormatting>
  <conditionalFormatting sqref="AQ41">
    <cfRule type="expression" dxfId="31" priority="31">
      <formula>#REF!=1</formula>
    </cfRule>
  </conditionalFormatting>
  <conditionalFormatting sqref="AQ50">
    <cfRule type="expression" dxfId="30" priority="27">
      <formula>#REF!=1</formula>
    </cfRule>
  </conditionalFormatting>
  <conditionalFormatting sqref="AY32">
    <cfRule type="expression" dxfId="29" priority="34">
      <formula>#REF!=1</formula>
    </cfRule>
  </conditionalFormatting>
  <conditionalFormatting sqref="AY41">
    <cfRule type="expression" dxfId="28" priority="30">
      <formula>#REF!=1</formula>
    </cfRule>
  </conditionalFormatting>
  <conditionalFormatting sqref="AY50">
    <cfRule type="expression" dxfId="27" priority="26">
      <formula>#REF!=1</formula>
    </cfRule>
  </conditionalFormatting>
  <conditionalFormatting sqref="BG32">
    <cfRule type="expression" dxfId="26" priority="33">
      <formula>#REF!=1</formula>
    </cfRule>
  </conditionalFormatting>
  <conditionalFormatting sqref="BG41">
    <cfRule type="expression" dxfId="25" priority="29">
      <formula>#REF!=1</formula>
    </cfRule>
  </conditionalFormatting>
  <conditionalFormatting sqref="BG50">
    <cfRule type="expression" dxfId="24" priority="25">
      <formula>#REF!=1</formula>
    </cfRule>
  </conditionalFormatting>
  <conditionalFormatting sqref="AI61">
    <cfRule type="expression" dxfId="23" priority="24">
      <formula>#REF!=1</formula>
    </cfRule>
  </conditionalFormatting>
  <conditionalFormatting sqref="AI70">
    <cfRule type="expression" dxfId="22" priority="20">
      <formula>#REF!=1</formula>
    </cfRule>
  </conditionalFormatting>
  <conditionalFormatting sqref="AI79">
    <cfRule type="expression" dxfId="21" priority="16">
      <formula>#REF!=1</formula>
    </cfRule>
  </conditionalFormatting>
  <conditionalFormatting sqref="AQ61">
    <cfRule type="expression" dxfId="20" priority="23">
      <formula>#REF!=1</formula>
    </cfRule>
  </conditionalFormatting>
  <conditionalFormatting sqref="AQ70">
    <cfRule type="expression" dxfId="19" priority="19">
      <formula>#REF!=1</formula>
    </cfRule>
  </conditionalFormatting>
  <conditionalFormatting sqref="AQ79">
    <cfRule type="expression" dxfId="18" priority="15">
      <formula>#REF!=1</formula>
    </cfRule>
  </conditionalFormatting>
  <conditionalFormatting sqref="AY61">
    <cfRule type="expression" dxfId="17" priority="22">
      <formula>#REF!=1</formula>
    </cfRule>
  </conditionalFormatting>
  <conditionalFormatting sqref="AY70">
    <cfRule type="expression" dxfId="16" priority="18">
      <formula>#REF!=1</formula>
    </cfRule>
  </conditionalFormatting>
  <conditionalFormatting sqref="AY79">
    <cfRule type="expression" dxfId="15" priority="14">
      <formula>#REF!=1</formula>
    </cfRule>
  </conditionalFormatting>
  <conditionalFormatting sqref="BG61">
    <cfRule type="expression" dxfId="14" priority="21">
      <formula>#REF!=1</formula>
    </cfRule>
  </conditionalFormatting>
  <conditionalFormatting sqref="BG70">
    <cfRule type="expression" dxfId="13" priority="17">
      <formula>#REF!=1</formula>
    </cfRule>
  </conditionalFormatting>
  <conditionalFormatting sqref="BG79">
    <cfRule type="expression" dxfId="12" priority="13">
      <formula>#REF!=1</formula>
    </cfRule>
  </conditionalFormatting>
  <conditionalFormatting sqref="AI88">
    <cfRule type="expression" dxfId="11" priority="12">
      <formula>#REF!=1</formula>
    </cfRule>
  </conditionalFormatting>
  <conditionalFormatting sqref="AI97">
    <cfRule type="expression" dxfId="10" priority="8">
      <formula>#REF!=1</formula>
    </cfRule>
  </conditionalFormatting>
  <conditionalFormatting sqref="AI106">
    <cfRule type="expression" dxfId="9" priority="4">
      <formula>#REF!=1</formula>
    </cfRule>
  </conditionalFormatting>
  <conditionalFormatting sqref="AQ88">
    <cfRule type="expression" dxfId="8" priority="11">
      <formula>#REF!=1</formula>
    </cfRule>
  </conditionalFormatting>
  <conditionalFormatting sqref="AQ97">
    <cfRule type="expression" dxfId="7" priority="7">
      <formula>#REF!=1</formula>
    </cfRule>
  </conditionalFormatting>
  <conditionalFormatting sqref="AQ106">
    <cfRule type="expression" dxfId="6" priority="3">
      <formula>#REF!=1</formula>
    </cfRule>
  </conditionalFormatting>
  <conditionalFormatting sqref="AY88">
    <cfRule type="expression" dxfId="5" priority="10">
      <formula>#REF!=1</formula>
    </cfRule>
  </conditionalFormatting>
  <conditionalFormatting sqref="AY97">
    <cfRule type="expression" dxfId="4" priority="6">
      <formula>#REF!=1</formula>
    </cfRule>
  </conditionalFormatting>
  <conditionalFormatting sqref="AY106">
    <cfRule type="expression" dxfId="3" priority="2">
      <formula>#REF!=1</formula>
    </cfRule>
  </conditionalFormatting>
  <conditionalFormatting sqref="BG88">
    <cfRule type="expression" dxfId="2" priority="9">
      <formula>#REF!=1</formula>
    </cfRule>
  </conditionalFormatting>
  <conditionalFormatting sqref="BG97">
    <cfRule type="expression" dxfId="1" priority="5">
      <formula>#REF!=1</formula>
    </cfRule>
  </conditionalFormatting>
  <conditionalFormatting sqref="BG106">
    <cfRule type="expression" dxfId="0" priority="1">
      <formula>#REF!=1</formula>
    </cfRule>
  </conditionalFormatting>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A4D-99DD-4D29-9829-FD7E7DB11BEE}">
  <sheetPr codeName="Sheet9">
    <tabColor theme="5" tint="0.39997558519241921"/>
  </sheetPr>
  <dimension ref="A1:XX1000"/>
  <sheetViews>
    <sheetView showGridLines="0" topLeftCell="A47" zoomScaleNormal="100" workbookViewId="0">
      <selection activeCell="F60" sqref="F60"/>
    </sheetView>
  </sheetViews>
  <sheetFormatPr defaultColWidth="8.78515625" defaultRowHeight="15.75"/>
  <cols>
    <col min="1" max="1" width="8.78515625" style="63"/>
    <col min="2" max="2" width="10.78515625" style="63" customWidth="1"/>
    <col min="3" max="3" width="9.28515625" style="63" customWidth="1"/>
    <col min="4" max="4" width="29" style="63" customWidth="1"/>
    <col min="5" max="5" width="8.78515625" style="63"/>
    <col min="6" max="6" width="8.28515625" style="66" customWidth="1"/>
    <col min="7" max="8" width="8.28515625" style="66" hidden="1" customWidth="1"/>
    <col min="9" max="12" width="6.7109375" style="66" hidden="1" customWidth="1"/>
    <col min="13" max="18" width="5.640625" style="66" hidden="1" customWidth="1"/>
    <col min="19" max="19" width="8.78515625" style="63" customWidth="1"/>
    <col min="20" max="16384" width="8.78515625" style="63"/>
  </cols>
  <sheetData>
    <row r="1" spans="1:32" s="62" customFormat="1"/>
    <row r="2" spans="1:32" s="4" customFormat="1" ht="31.5" customHeight="1">
      <c r="A2" s="1"/>
      <c r="B2" s="1"/>
      <c r="C2" s="1"/>
      <c r="D2" s="1"/>
      <c r="E2" s="1"/>
      <c r="F2" s="1"/>
      <c r="G2" s="79"/>
      <c r="H2" s="1"/>
      <c r="I2" s="1"/>
      <c r="J2" s="1"/>
      <c r="K2" s="1"/>
      <c r="L2" s="1"/>
      <c r="M2" s="1"/>
      <c r="N2" s="1"/>
      <c r="O2" s="1"/>
      <c r="P2" s="1"/>
      <c r="Q2" s="1"/>
      <c r="R2" s="1"/>
      <c r="S2" s="1"/>
      <c r="T2" s="1"/>
      <c r="U2" s="1"/>
      <c r="V2" s="1"/>
      <c r="W2" s="1"/>
      <c r="X2" s="1"/>
      <c r="Y2" s="1"/>
      <c r="Z2" s="1"/>
      <c r="AA2" s="1"/>
      <c r="AB2" s="1"/>
      <c r="AC2" s="1"/>
    </row>
    <row r="3" spans="1:32" s="62" customFormat="1">
      <c r="B3" s="64"/>
      <c r="C3" s="64"/>
      <c r="D3" s="64"/>
      <c r="E3" s="63"/>
      <c r="F3" s="64"/>
      <c r="G3" s="64"/>
    </row>
    <row r="4" spans="1:32" s="4" customFormat="1" ht="27" customHeight="1">
      <c r="A4" s="1"/>
      <c r="B4" s="1"/>
      <c r="C4" s="1"/>
      <c r="D4" s="1"/>
      <c r="E4" s="1"/>
      <c r="F4" s="75"/>
      <c r="G4" s="1"/>
      <c r="H4" s="1"/>
      <c r="I4" s="1"/>
      <c r="J4" s="10"/>
      <c r="K4" s="1"/>
      <c r="L4" s="1"/>
      <c r="M4" s="1"/>
      <c r="N4" s="1"/>
      <c r="O4" s="1"/>
      <c r="P4" s="1"/>
      <c r="Q4" s="1"/>
      <c r="R4" s="1"/>
      <c r="S4" s="1"/>
      <c r="T4" s="1"/>
      <c r="U4" s="1"/>
      <c r="V4" s="1"/>
      <c r="W4" s="1"/>
      <c r="X4" s="1"/>
      <c r="Y4" s="1"/>
      <c r="Z4" s="1"/>
      <c r="AA4" s="1"/>
      <c r="AB4" s="1"/>
      <c r="AC4" s="1"/>
      <c r="AD4" s="1"/>
      <c r="AE4" s="1"/>
      <c r="AF4" s="1"/>
    </row>
    <row r="5" spans="1:32" s="62" customFormat="1" ht="15.75" customHeight="1">
      <c r="B5" s="64"/>
      <c r="C5" s="64"/>
      <c r="D5" s="64"/>
      <c r="E5" s="63"/>
      <c r="F5" s="64"/>
      <c r="G5" s="64"/>
    </row>
    <row r="6" spans="1:32" s="62" customFormat="1" ht="15.75" customHeight="1">
      <c r="B6" s="64"/>
      <c r="C6" s="64"/>
      <c r="D6" s="64"/>
      <c r="E6" s="63"/>
      <c r="F6" s="64"/>
      <c r="G6" s="64"/>
    </row>
    <row r="7" spans="1:32" s="62" customFormat="1">
      <c r="B7" s="64"/>
      <c r="C7" s="64"/>
      <c r="D7" s="64"/>
      <c r="E7" s="63"/>
      <c r="F7" s="64"/>
      <c r="G7" s="64"/>
    </row>
    <row r="8" spans="1:32" s="62" customFormat="1">
      <c r="B8" s="64"/>
      <c r="C8" s="64"/>
      <c r="D8" s="64"/>
      <c r="E8" s="63"/>
      <c r="F8" s="64"/>
      <c r="G8" s="64"/>
    </row>
    <row r="9" spans="1:32" s="62" customFormat="1">
      <c r="B9" s="64"/>
      <c r="C9" s="64"/>
      <c r="D9" s="64"/>
      <c r="E9" s="63"/>
      <c r="F9" s="64"/>
      <c r="G9" s="64"/>
    </row>
    <row r="10" spans="1:32" s="62" customFormat="1">
      <c r="B10" s="64"/>
      <c r="C10" s="64"/>
      <c r="D10" s="64"/>
      <c r="E10" s="63"/>
      <c r="F10" s="64"/>
      <c r="G10" s="64"/>
    </row>
    <row r="11" spans="1:32" s="62" customFormat="1">
      <c r="B11" s="64"/>
      <c r="C11" s="64"/>
      <c r="D11" s="64"/>
      <c r="E11" s="63"/>
      <c r="F11" s="64"/>
      <c r="G11" s="64"/>
      <c r="H11" s="64"/>
      <c r="I11" s="64"/>
      <c r="J11" s="64"/>
      <c r="K11" s="64"/>
      <c r="L11" s="64"/>
    </row>
    <row r="12" spans="1:32" s="62" customFormat="1">
      <c r="B12" s="64"/>
      <c r="C12" s="64"/>
      <c r="D12" s="64"/>
      <c r="E12" s="63"/>
      <c r="F12" s="64"/>
      <c r="G12" s="64"/>
      <c r="H12" s="64"/>
      <c r="I12" s="64"/>
      <c r="J12" s="64"/>
      <c r="K12" s="64"/>
      <c r="L12" s="64"/>
    </row>
    <row r="13" spans="1:32" s="62" customFormat="1">
      <c r="B13" s="64"/>
      <c r="C13" s="64"/>
      <c r="D13" s="64"/>
      <c r="E13" s="63"/>
      <c r="F13" s="64"/>
      <c r="G13" s="64"/>
      <c r="H13" s="64"/>
      <c r="I13" s="64"/>
      <c r="J13" s="64"/>
      <c r="K13" s="64"/>
      <c r="L13" s="64"/>
    </row>
    <row r="14" spans="1:32" s="4" customFormat="1" ht="27" customHeight="1">
      <c r="A14" s="1"/>
      <c r="B14" s="1"/>
      <c r="C14" s="75"/>
      <c r="D14" s="1"/>
      <c r="E14" s="1"/>
      <c r="F14" s="1"/>
      <c r="G14" s="10"/>
      <c r="H14" s="1"/>
      <c r="I14" s="1"/>
      <c r="J14" s="1"/>
      <c r="K14" s="1"/>
      <c r="L14" s="1"/>
      <c r="M14" s="1"/>
      <c r="N14" s="1"/>
      <c r="O14" s="1"/>
      <c r="P14" s="1"/>
      <c r="Q14" s="1"/>
      <c r="R14" s="1"/>
      <c r="S14" s="1"/>
      <c r="T14" s="1"/>
      <c r="U14" s="1"/>
      <c r="V14" s="1"/>
      <c r="W14" s="1"/>
      <c r="X14" s="1"/>
      <c r="Y14" s="1"/>
      <c r="Z14" s="1"/>
      <c r="AA14" s="1"/>
      <c r="AB14" s="1"/>
      <c r="AC14" s="1"/>
    </row>
    <row r="15" spans="1:32" s="62" customFormat="1"/>
    <row r="16" spans="1:32">
      <c r="B16" s="65" t="s">
        <v>38</v>
      </c>
      <c r="F16" s="63"/>
      <c r="G16" s="63"/>
      <c r="H16" s="63"/>
      <c r="I16" s="63"/>
      <c r="J16" s="63"/>
      <c r="K16" s="63"/>
      <c r="L16" s="63"/>
      <c r="M16" s="63"/>
      <c r="N16" s="63"/>
      <c r="O16" s="63"/>
      <c r="P16" s="63"/>
      <c r="Q16" s="63"/>
      <c r="R16" s="63"/>
    </row>
    <row r="17" spans="2:20" ht="16.5" thickBot="1">
      <c r="G17" s="67"/>
      <c r="H17" s="67"/>
      <c r="I17" s="67" t="s">
        <v>39</v>
      </c>
    </row>
    <row r="18" spans="2:20" ht="17.25" thickTop="1" thickBot="1">
      <c r="B18" s="233" t="s">
        <v>40</v>
      </c>
      <c r="C18" s="233" t="s">
        <v>3</v>
      </c>
      <c r="D18" s="233" t="s">
        <v>41</v>
      </c>
      <c r="F18" s="62"/>
    </row>
    <row r="19" spans="2:20" ht="16.5" thickTop="1">
      <c r="F19" s="62"/>
    </row>
    <row r="20" spans="2:20" ht="15.6" customHeight="1">
      <c r="B20" s="303" t="s">
        <v>1707</v>
      </c>
      <c r="C20" s="303"/>
      <c r="D20" s="303"/>
      <c r="F20" s="62"/>
    </row>
    <row r="21" spans="2:20">
      <c r="B21" s="68">
        <v>1</v>
      </c>
      <c r="C21" s="69">
        <v>20</v>
      </c>
      <c r="D21" s="213">
        <f>COUNTIF(tblBdays[Birthday],"&lt;"&amp;DATE(2000,1,1))</f>
        <v>14</v>
      </c>
      <c r="F21" s="63"/>
      <c r="G21" s="85"/>
      <c r="H21" s="63"/>
      <c r="I21" s="63">
        <v>4</v>
      </c>
      <c r="J21" s="63">
        <v>14</v>
      </c>
      <c r="K21" s="63">
        <v>24</v>
      </c>
      <c r="L21" s="63">
        <v>34</v>
      </c>
      <c r="M21" s="63">
        <v>44</v>
      </c>
      <c r="N21" s="63">
        <v>54</v>
      </c>
      <c r="O21" s="63">
        <v>64</v>
      </c>
      <c r="P21" s="63">
        <v>74</v>
      </c>
      <c r="Q21" s="63">
        <v>84</v>
      </c>
      <c r="R21" s="63">
        <v>94</v>
      </c>
    </row>
    <row r="22" spans="2:20">
      <c r="F22" s="62"/>
      <c r="G22" s="70"/>
    </row>
    <row r="23" spans="2:20" ht="15.6" customHeight="1">
      <c r="B23" s="303" t="s">
        <v>1667</v>
      </c>
      <c r="C23" s="303"/>
      <c r="D23" s="303"/>
      <c r="F23" s="62"/>
      <c r="G23" s="70"/>
    </row>
    <row r="24" spans="2:20">
      <c r="B24" s="15">
        <v>2</v>
      </c>
      <c r="C24" s="71">
        <v>30</v>
      </c>
      <c r="D24" s="72" cm="1">
        <f t="array" ref="D24">SUM((WEEKDAY(tblBdays[Birthday 2024],2)=2)+0)</f>
        <v>184</v>
      </c>
      <c r="F24" s="63"/>
      <c r="G24" s="85"/>
      <c r="H24" s="63"/>
      <c r="I24" s="63">
        <v>94</v>
      </c>
      <c r="J24" s="63">
        <v>104</v>
      </c>
      <c r="K24" s="63">
        <v>114</v>
      </c>
      <c r="L24" s="63">
        <v>124</v>
      </c>
      <c r="M24" s="63">
        <v>134</v>
      </c>
      <c r="N24" s="63">
        <v>144</v>
      </c>
      <c r="O24" s="63">
        <v>154</v>
      </c>
      <c r="P24" s="63">
        <v>164</v>
      </c>
      <c r="Q24" s="63">
        <v>174</v>
      </c>
      <c r="R24" s="63">
        <v>184</v>
      </c>
    </row>
    <row r="25" spans="2:20">
      <c r="F25" s="62"/>
      <c r="G25" s="70"/>
    </row>
    <row r="26" spans="2:20" ht="15.6" customHeight="1">
      <c r="B26" s="303" t="s">
        <v>1668</v>
      </c>
      <c r="C26" s="303"/>
      <c r="D26" s="303"/>
      <c r="F26" s="62"/>
      <c r="G26" s="70"/>
    </row>
    <row r="27" spans="2:20">
      <c r="B27" s="15">
        <v>3</v>
      </c>
      <c r="C27" s="71">
        <v>40</v>
      </c>
      <c r="D27" s="72" t="str" cm="1">
        <f t="array" ref="D27">_xlfn.SWITCH(INDEX(_xlfn.GROUPBY(WEEKDAY(tblBdays[Birthday 2024],2),tblBdays[Name],_xleta.COUNTA,0,0,-2),1,1),1,"Monday",2,"Tuesday",3,"Wednesday",4,"Thursday",5,"Friday",6,"Saturday",7,"Sunday")</f>
        <v>Sunday</v>
      </c>
      <c r="F27" s="63"/>
      <c r="G27" s="85"/>
      <c r="H27" s="63"/>
      <c r="I27" s="179" t="s">
        <v>1665</v>
      </c>
      <c r="J27" s="179" t="s">
        <v>1669</v>
      </c>
      <c r="K27" s="179" t="s">
        <v>1666</v>
      </c>
      <c r="L27" s="179" t="s">
        <v>1670</v>
      </c>
      <c r="M27" s="179" t="s">
        <v>1671</v>
      </c>
      <c r="N27" s="179" t="s">
        <v>1672</v>
      </c>
      <c r="O27" s="179" t="s">
        <v>1673</v>
      </c>
      <c r="P27" s="87"/>
      <c r="Q27" s="87"/>
      <c r="R27" s="87"/>
    </row>
    <row r="28" spans="2:20">
      <c r="F28" s="62"/>
      <c r="G28" s="70"/>
    </row>
    <row r="29" spans="2:20" ht="15.6" customHeight="1">
      <c r="B29" s="303" t="s">
        <v>1674</v>
      </c>
      <c r="C29" s="303"/>
      <c r="D29" s="303"/>
      <c r="F29" s="62"/>
      <c r="G29" s="70"/>
      <c r="T29" s="62"/>
    </row>
    <row r="30" spans="2:20">
      <c r="B30" s="15">
        <v>4</v>
      </c>
      <c r="C30" s="71">
        <v>40</v>
      </c>
      <c r="D30" s="72">
        <f>COUNTIFS(tblBdays[FallsOn3rdTuesdayOfTheMonth?],TRUE)</f>
        <v>45</v>
      </c>
      <c r="F30" s="63"/>
      <c r="G30" s="85"/>
      <c r="H30" s="63"/>
      <c r="I30" s="86">
        <v>15</v>
      </c>
      <c r="J30" s="86">
        <v>25</v>
      </c>
      <c r="K30" s="86">
        <v>35</v>
      </c>
      <c r="L30" s="86">
        <v>45</v>
      </c>
      <c r="M30" s="86">
        <v>55</v>
      </c>
      <c r="N30" s="86">
        <v>65</v>
      </c>
      <c r="O30" s="86">
        <v>75</v>
      </c>
      <c r="P30" s="86">
        <v>85</v>
      </c>
      <c r="Q30" s="86">
        <v>95</v>
      </c>
      <c r="R30" s="86">
        <v>105</v>
      </c>
    </row>
    <row r="31" spans="2:20">
      <c r="B31" s="74"/>
      <c r="C31" s="74"/>
      <c r="F31" s="62"/>
      <c r="G31" s="70"/>
      <c r="I31" s="73"/>
    </row>
    <row r="32" spans="2:20" ht="46.5" customHeight="1">
      <c r="B32" s="303" t="s">
        <v>1714</v>
      </c>
      <c r="C32" s="303"/>
      <c r="D32" s="303"/>
      <c r="F32" s="62"/>
      <c r="G32" s="70"/>
    </row>
    <row r="33" spans="2:18">
      <c r="B33" s="15">
        <v>5</v>
      </c>
      <c r="C33" s="71">
        <v>50</v>
      </c>
      <c r="D33" s="212">
        <f>INDEX(_xlfn.GROUPBY(tblBdays[PeriodLabel],tblBdays[PeriodLabel],_xleta.COUNTA,0,0,-2),1,1)</f>
        <v>45319</v>
      </c>
      <c r="F33" s="180"/>
      <c r="G33" s="85"/>
      <c r="H33" s="63"/>
      <c r="I33" s="180">
        <v>45305</v>
      </c>
      <c r="J33" s="180">
        <v>45319</v>
      </c>
      <c r="K33" s="180">
        <v>45333</v>
      </c>
      <c r="L33" s="180">
        <v>45347</v>
      </c>
      <c r="M33" s="180">
        <v>45361</v>
      </c>
      <c r="N33" s="180">
        <v>45375</v>
      </c>
      <c r="O33" s="180">
        <v>45389</v>
      </c>
      <c r="P33" s="180">
        <v>45403</v>
      </c>
      <c r="Q33" s="180">
        <v>45417</v>
      </c>
      <c r="R33" s="180">
        <v>45431</v>
      </c>
    </row>
    <row r="34" spans="2:18">
      <c r="B34" s="74"/>
      <c r="C34" s="74"/>
      <c r="G34" s="70"/>
      <c r="I34" s="73"/>
    </row>
    <row r="35" spans="2:18" ht="30.95" customHeight="1">
      <c r="B35" s="303" t="s">
        <v>1675</v>
      </c>
      <c r="C35" s="303"/>
      <c r="D35" s="303"/>
      <c r="F35" s="62"/>
      <c r="G35" s="70"/>
    </row>
    <row r="36" spans="2:18">
      <c r="B36" s="15">
        <v>6</v>
      </c>
      <c r="C36" s="71">
        <v>40</v>
      </c>
      <c r="D36" s="72">
        <f>COUNTIF(tblBdays[Within 5 last days of the month?], TRUE)</f>
        <v>226</v>
      </c>
      <c r="F36" s="63"/>
      <c r="G36" s="85"/>
      <c r="H36" s="63"/>
      <c r="I36" s="86">
        <v>198</v>
      </c>
      <c r="J36" s="86">
        <v>212</v>
      </c>
      <c r="K36" s="86">
        <v>226</v>
      </c>
      <c r="L36" s="86">
        <v>240</v>
      </c>
      <c r="M36" s="86">
        <v>254</v>
      </c>
      <c r="N36" s="86">
        <v>268</v>
      </c>
      <c r="O36" s="86">
        <v>282</v>
      </c>
      <c r="P36" s="86">
        <v>296</v>
      </c>
      <c r="Q36" s="86">
        <v>310</v>
      </c>
      <c r="R36" s="86">
        <v>324</v>
      </c>
    </row>
    <row r="37" spans="2:18">
      <c r="F37" s="62"/>
      <c r="G37" s="70"/>
    </row>
    <row r="38" spans="2:18" ht="62.1" customHeight="1">
      <c r="B38" s="303" t="s">
        <v>1676</v>
      </c>
      <c r="C38" s="303"/>
      <c r="D38" s="303"/>
      <c r="F38" s="62"/>
      <c r="G38" s="70"/>
    </row>
    <row r="39" spans="2:18">
      <c r="B39" s="15">
        <v>7</v>
      </c>
      <c r="C39" s="71">
        <v>50</v>
      </c>
      <c r="D39" s="72">
        <f>COUNTIFS(tblBdays[HasHalfBirthday?], FALSE)</f>
        <v>29</v>
      </c>
      <c r="F39" s="63"/>
      <c r="G39" s="85"/>
      <c r="H39" s="63"/>
      <c r="I39" s="86">
        <v>9</v>
      </c>
      <c r="J39" s="86">
        <v>14</v>
      </c>
      <c r="K39" s="86">
        <v>19</v>
      </c>
      <c r="L39" s="86">
        <v>24</v>
      </c>
      <c r="M39" s="86">
        <v>29</v>
      </c>
      <c r="N39" s="86">
        <v>34</v>
      </c>
      <c r="O39" s="86">
        <v>39</v>
      </c>
      <c r="P39" s="86">
        <v>44</v>
      </c>
      <c r="Q39" s="86">
        <v>49</v>
      </c>
      <c r="R39" s="86">
        <v>54</v>
      </c>
    </row>
    <row r="40" spans="2:18">
      <c r="F40" s="62"/>
      <c r="G40" s="70"/>
    </row>
    <row r="41" spans="2:18" ht="62.1" customHeight="1">
      <c r="B41" s="303" t="s">
        <v>1747</v>
      </c>
      <c r="C41" s="303"/>
      <c r="D41" s="303"/>
      <c r="F41" s="62"/>
      <c r="G41" s="70"/>
    </row>
    <row r="42" spans="2:18">
      <c r="B42" s="15">
        <v>8</v>
      </c>
      <c r="C42" s="71">
        <v>60</v>
      </c>
      <c r="D42" s="72" cm="1">
        <f t="array" ref="D42">SUM(IF(WEEKDAY(tblBdays[Birthday 2024],2)&gt;=6,DAY(tblBdays[Birthday 2024]),0))</f>
        <v>6755</v>
      </c>
      <c r="F42" s="86"/>
      <c r="G42" s="85"/>
      <c r="H42" s="63"/>
      <c r="I42" s="86">
        <v>6675</v>
      </c>
      <c r="J42" s="86">
        <v>6685</v>
      </c>
      <c r="K42" s="86">
        <v>6695</v>
      </c>
      <c r="L42" s="86">
        <v>6705</v>
      </c>
      <c r="M42" s="86">
        <v>6715</v>
      </c>
      <c r="N42" s="86">
        <v>6725</v>
      </c>
      <c r="O42" s="86">
        <v>6735</v>
      </c>
      <c r="P42" s="86">
        <v>6745</v>
      </c>
      <c r="Q42" s="86">
        <v>6755</v>
      </c>
      <c r="R42" s="86">
        <v>6765</v>
      </c>
    </row>
    <row r="43" spans="2:18">
      <c r="B43" s="74"/>
      <c r="C43" s="74"/>
      <c r="F43" s="62"/>
      <c r="G43" s="70"/>
      <c r="I43" s="73"/>
    </row>
    <row r="44" spans="2:18" ht="46.5" customHeight="1">
      <c r="B44" s="303" t="s">
        <v>1748</v>
      </c>
      <c r="C44" s="303"/>
      <c r="D44" s="303"/>
      <c r="F44" s="62"/>
      <c r="G44" s="70"/>
    </row>
    <row r="45" spans="2:18">
      <c r="B45" s="15">
        <v>9</v>
      </c>
      <c r="C45" s="71">
        <v>40</v>
      </c>
      <c r="D45" s="72">
        <v>53</v>
      </c>
      <c r="F45" s="63"/>
      <c r="G45" s="85"/>
      <c r="H45" s="63"/>
      <c r="I45" s="63">
        <v>8</v>
      </c>
      <c r="J45" s="63">
        <v>13</v>
      </c>
      <c r="K45" s="63">
        <v>18</v>
      </c>
      <c r="L45" s="63">
        <v>23</v>
      </c>
      <c r="M45" s="63">
        <v>28</v>
      </c>
      <c r="N45" s="63">
        <v>33</v>
      </c>
      <c r="O45" s="63">
        <v>38</v>
      </c>
      <c r="P45" s="63">
        <v>43</v>
      </c>
      <c r="Q45" s="63">
        <v>48</v>
      </c>
      <c r="R45" s="63">
        <v>53</v>
      </c>
    </row>
    <row r="46" spans="2:18">
      <c r="B46" s="74"/>
      <c r="C46" s="74"/>
      <c r="F46" s="62"/>
      <c r="G46" s="70"/>
      <c r="I46" s="73"/>
    </row>
    <row r="47" spans="2:18" ht="15.6" customHeight="1">
      <c r="B47" s="303" t="s">
        <v>1677</v>
      </c>
      <c r="C47" s="303"/>
      <c r="D47" s="303"/>
      <c r="F47" s="62"/>
      <c r="G47" s="70"/>
    </row>
    <row r="48" spans="2:18">
      <c r="B48" s="15">
        <v>10</v>
      </c>
      <c r="C48" s="71">
        <v>30</v>
      </c>
      <c r="D48" s="72" t="s">
        <v>1671</v>
      </c>
      <c r="F48" s="63"/>
      <c r="G48" s="85"/>
      <c r="H48" s="63"/>
      <c r="I48" s="179" t="s">
        <v>1665</v>
      </c>
      <c r="J48" s="179" t="s">
        <v>1669</v>
      </c>
      <c r="K48" s="179" t="s">
        <v>1666</v>
      </c>
      <c r="L48" s="179" t="s">
        <v>1670</v>
      </c>
      <c r="M48" s="179" t="s">
        <v>1671</v>
      </c>
      <c r="N48" s="179" t="s">
        <v>1672</v>
      </c>
      <c r="O48" s="179" t="s">
        <v>1673</v>
      </c>
      <c r="P48" s="63"/>
      <c r="Q48" s="63"/>
      <c r="R48" s="63"/>
    </row>
    <row r="49" spans="2:18">
      <c r="B49" s="74"/>
      <c r="C49" s="74"/>
      <c r="F49" s="62"/>
      <c r="G49" s="70"/>
      <c r="I49" s="73"/>
    </row>
    <row r="50" spans="2:18" ht="46.5" customHeight="1">
      <c r="B50" s="303" t="s">
        <v>1749</v>
      </c>
      <c r="C50" s="303"/>
      <c r="D50" s="303"/>
      <c r="F50" s="62"/>
      <c r="G50" s="70"/>
    </row>
    <row r="51" spans="2:18">
      <c r="B51" s="15">
        <v>11</v>
      </c>
      <c r="C51" s="71">
        <v>40</v>
      </c>
      <c r="D51" s="72" cm="1">
        <f t="array" ref="D51">SUM((Calendar!AI34:BM57=100) * IFERROR(DAY(Calendar!B6:AF29),0))</f>
        <v>520</v>
      </c>
      <c r="F51" s="63"/>
      <c r="G51" s="85"/>
      <c r="H51" s="63"/>
      <c r="I51" s="63">
        <v>470</v>
      </c>
      <c r="J51" s="63">
        <v>480</v>
      </c>
      <c r="K51" s="63">
        <v>490</v>
      </c>
      <c r="L51" s="63">
        <v>500</v>
      </c>
      <c r="M51" s="63">
        <v>510</v>
      </c>
      <c r="N51" s="63">
        <v>520</v>
      </c>
      <c r="O51" s="63">
        <v>530</v>
      </c>
      <c r="P51" s="63">
        <v>540</v>
      </c>
      <c r="Q51" s="63">
        <v>550</v>
      </c>
      <c r="R51" s="63">
        <v>560</v>
      </c>
    </row>
    <row r="52" spans="2:18">
      <c r="B52" s="74"/>
      <c r="C52" s="74"/>
      <c r="F52" s="62"/>
      <c r="G52" s="70"/>
      <c r="I52" s="73"/>
    </row>
    <row r="53" spans="2:18" ht="62.1" customHeight="1">
      <c r="B53" s="303" t="s">
        <v>1678</v>
      </c>
      <c r="C53" s="303"/>
      <c r="D53" s="303"/>
      <c r="F53" s="62"/>
      <c r="G53" s="70"/>
    </row>
    <row r="54" spans="2:18">
      <c r="B54" s="15">
        <v>12</v>
      </c>
      <c r="C54" s="71">
        <v>60</v>
      </c>
      <c r="D54" s="72">
        <f>Calendar!$BY$2</f>
        <v>34</v>
      </c>
      <c r="F54" s="63"/>
      <c r="G54" s="85"/>
      <c r="H54" s="63"/>
      <c r="I54" s="63">
        <v>34</v>
      </c>
      <c r="J54" s="63">
        <v>39</v>
      </c>
      <c r="K54" s="63">
        <v>44</v>
      </c>
      <c r="L54" s="63">
        <v>49</v>
      </c>
      <c r="M54" s="63">
        <v>54</v>
      </c>
      <c r="N54" s="63">
        <v>59</v>
      </c>
      <c r="O54" s="63">
        <v>64</v>
      </c>
      <c r="P54" s="63">
        <v>69</v>
      </c>
      <c r="Q54" s="63">
        <v>74</v>
      </c>
      <c r="R54" s="63">
        <v>79</v>
      </c>
    </row>
    <row r="55" spans="2:18">
      <c r="B55" s="74"/>
      <c r="C55" s="74"/>
      <c r="F55" s="62"/>
      <c r="G55" s="70"/>
      <c r="I55" s="73"/>
    </row>
    <row r="56" spans="2:18" ht="15.6" customHeight="1">
      <c r="B56" s="303" t="s">
        <v>1679</v>
      </c>
      <c r="C56" s="303"/>
      <c r="D56" s="303"/>
      <c r="F56" s="62"/>
      <c r="G56" s="70"/>
    </row>
    <row r="57" spans="2:18">
      <c r="B57" s="15">
        <v>13</v>
      </c>
      <c r="C57" s="71">
        <v>50</v>
      </c>
      <c r="D57" s="72" cm="1">
        <f t="array" ref="D57">SUM(COUNTIF(tblBdays[Birthday 2024],_xlfn.ANCHORARRAY(Calendar!AH61)))</f>
        <v>197</v>
      </c>
      <c r="F57" s="63"/>
      <c r="G57" s="85"/>
      <c r="H57" s="63"/>
      <c r="I57" s="63">
        <v>197</v>
      </c>
      <c r="J57" s="63">
        <v>207</v>
      </c>
      <c r="K57" s="63">
        <v>217</v>
      </c>
      <c r="L57" s="63">
        <v>227</v>
      </c>
      <c r="M57" s="63">
        <v>237</v>
      </c>
      <c r="N57" s="63">
        <v>247</v>
      </c>
      <c r="O57" s="63">
        <v>257</v>
      </c>
      <c r="P57" s="63">
        <v>267</v>
      </c>
      <c r="Q57" s="63">
        <v>277</v>
      </c>
      <c r="R57" s="63">
        <v>287</v>
      </c>
    </row>
    <row r="58" spans="2:18">
      <c r="B58" s="74"/>
      <c r="C58" s="74"/>
      <c r="F58" s="62"/>
      <c r="G58" s="70"/>
      <c r="I58" s="73"/>
    </row>
    <row r="59" spans="2:18" ht="15.6" customHeight="1">
      <c r="B59" s="303" t="s">
        <v>1680</v>
      </c>
      <c r="C59" s="303"/>
      <c r="D59" s="303"/>
      <c r="F59" s="62"/>
      <c r="G59" s="70"/>
    </row>
    <row r="60" spans="2:18">
      <c r="B60" s="15">
        <v>14</v>
      </c>
      <c r="C60" s="71">
        <v>50</v>
      </c>
      <c r="D60" s="72" cm="1">
        <f t="array" ref="D60">SUM(COUNTIF(tblBdays[Birthday 2024],_xlfn.ANCHORARRAY(Calendar!BN97)))</f>
        <v>74</v>
      </c>
      <c r="F60" s="63"/>
      <c r="G60" s="85"/>
      <c r="H60" s="63"/>
      <c r="I60" s="63">
        <v>54</v>
      </c>
      <c r="J60" s="63">
        <v>64</v>
      </c>
      <c r="K60" s="63">
        <v>74</v>
      </c>
      <c r="L60" s="63">
        <v>84</v>
      </c>
      <c r="M60" s="63">
        <v>94</v>
      </c>
      <c r="N60" s="63">
        <v>104</v>
      </c>
      <c r="O60" s="63">
        <v>114</v>
      </c>
      <c r="P60" s="63">
        <v>124</v>
      </c>
      <c r="Q60" s="63">
        <v>134</v>
      </c>
      <c r="R60" s="63">
        <v>144</v>
      </c>
    </row>
    <row r="1000" spans="648:648">
      <c r="XX1000" s="267">
        <v>125713</v>
      </c>
    </row>
  </sheetData>
  <mergeCells count="14">
    <mergeCell ref="B50:D50"/>
    <mergeCell ref="B53:D53"/>
    <mergeCell ref="B56:D56"/>
    <mergeCell ref="B59:D59"/>
    <mergeCell ref="B20:D20"/>
    <mergeCell ref="B23:D23"/>
    <mergeCell ref="B26:D26"/>
    <mergeCell ref="B47:D47"/>
    <mergeCell ref="B29:D29"/>
    <mergeCell ref="B32:D32"/>
    <mergeCell ref="B35:D35"/>
    <mergeCell ref="B38:D38"/>
    <mergeCell ref="B41:D41"/>
    <mergeCell ref="B44:D44"/>
  </mergeCells>
  <phoneticPr fontId="28" type="noConversion"/>
  <dataValidations count="1">
    <dataValidation type="list" allowBlank="1" showInputMessage="1" showErrorMessage="1" sqref="D21 D24 D48 D36 D39 D33 D42 D45 D30 D27 D51 D54 D57 D60" xr:uid="{C92EB0D7-483F-422F-85CD-D32494F23D53}">
      <formula1>I21:R21</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7868-A597-4FC6-A135-C2C8131A174D}">
  <sheetPr codeName="Sheet2">
    <tabColor theme="4" tint="0.79998168889431442"/>
    <pageSetUpPr autoPageBreaks="0"/>
  </sheetPr>
  <dimension ref="A1:XX1000"/>
  <sheetViews>
    <sheetView topLeftCell="A174" zoomScaleNormal="100" workbookViewId="0">
      <selection activeCell="P23" sqref="P23"/>
    </sheetView>
  </sheetViews>
  <sheetFormatPr defaultColWidth="4.7109375" defaultRowHeight="15"/>
  <cols>
    <col min="1" max="1" width="1.78515625" style="1" customWidth="1"/>
    <col min="2" max="4" width="7.5" style="5" customWidth="1"/>
    <col min="5" max="5" width="16.2109375" style="5" customWidth="1"/>
    <col min="6" max="6" width="2.42578125" style="5" customWidth="1"/>
    <col min="7" max="7" width="6.42578125" style="5" customWidth="1"/>
    <col min="8" max="8" width="4.78515625" style="5" customWidth="1"/>
    <col min="9" max="9" width="4.5" style="5" customWidth="1"/>
    <col min="10" max="21" width="4.5" style="1" customWidth="1"/>
    <col min="22" max="22" width="6.42578125" style="1" customWidth="1"/>
    <col min="23" max="23" width="7.85546875" style="1" customWidth="1"/>
    <col min="24" max="63" width="4.5" style="1" customWidth="1"/>
    <col min="64" max="64" width="5.35546875" style="1" customWidth="1"/>
    <col min="65" max="157" width="4.5" style="1" customWidth="1"/>
    <col min="158" max="16384" width="4.7109375" style="4"/>
  </cols>
  <sheetData>
    <row r="1" spans="2:157" ht="15" customHeight="1">
      <c r="B1" s="1"/>
      <c r="C1" s="1"/>
      <c r="D1" s="1"/>
      <c r="E1" s="1"/>
      <c r="F1" s="1"/>
      <c r="G1" s="1"/>
      <c r="H1" s="1"/>
      <c r="I1" s="1"/>
      <c r="AC1" s="2"/>
      <c r="AD1" s="2"/>
      <c r="AE1" s="2"/>
      <c r="AF1" s="3"/>
      <c r="AG1" s="3"/>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row>
    <row r="2" spans="2:157" ht="31.5" customHeight="1">
      <c r="B2" s="1"/>
      <c r="C2" s="1"/>
      <c r="D2" s="1"/>
      <c r="E2" s="1"/>
      <c r="F2" s="1"/>
      <c r="G2" s="1"/>
      <c r="H2" s="1"/>
      <c r="I2" s="1"/>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row>
    <row r="3" spans="2:157" ht="20.25" customHeight="1">
      <c r="B3" s="1"/>
      <c r="C3" s="1"/>
      <c r="D3" s="1"/>
      <c r="E3" s="1"/>
      <c r="F3" s="1"/>
      <c r="G3" s="1"/>
      <c r="H3" s="1"/>
      <c r="I3" s="1"/>
      <c r="P3" s="6"/>
      <c r="Q3" s="5"/>
      <c r="R3" s="5"/>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row>
    <row r="4" spans="2:157" ht="27" customHeight="1">
      <c r="B4" s="1"/>
      <c r="C4" s="1"/>
      <c r="D4" s="1"/>
      <c r="E4" s="1"/>
      <c r="F4" s="1"/>
      <c r="G4" s="1"/>
      <c r="H4" s="1"/>
      <c r="I4" s="1"/>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row>
    <row r="5" spans="2:157" ht="21.75" customHeight="1">
      <c r="B5" s="1"/>
      <c r="C5" s="1"/>
      <c r="D5" s="1"/>
      <c r="E5" s="1"/>
      <c r="F5" s="1"/>
      <c r="G5" s="1"/>
      <c r="H5" s="1"/>
      <c r="I5" s="1"/>
      <c r="P5" s="6"/>
      <c r="Q5" s="5"/>
      <c r="R5" s="5"/>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row>
    <row r="6" spans="2:157" ht="21.75" customHeight="1">
      <c r="B6" s="1"/>
      <c r="C6" s="1"/>
      <c r="D6" s="1"/>
      <c r="E6" s="1"/>
      <c r="F6" s="1"/>
      <c r="G6" s="1"/>
      <c r="H6" s="1"/>
      <c r="I6" s="1"/>
      <c r="P6" s="6"/>
      <c r="Q6" s="5"/>
      <c r="R6" s="5"/>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row>
    <row r="7" spans="2:157" ht="21.75" customHeight="1">
      <c r="B7" s="1"/>
      <c r="C7" s="1"/>
      <c r="D7" s="1"/>
      <c r="E7" s="1"/>
      <c r="F7" s="1"/>
      <c r="G7" s="1"/>
      <c r="H7" s="1"/>
      <c r="I7" s="1"/>
      <c r="P7" s="6"/>
      <c r="Q7" s="5"/>
      <c r="R7" s="5"/>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row>
    <row r="8" spans="2:157" ht="21.75" customHeight="1">
      <c r="B8" s="1"/>
      <c r="C8" s="1"/>
      <c r="D8" s="1"/>
      <c r="E8" s="1"/>
      <c r="F8" s="1"/>
      <c r="G8" s="1"/>
      <c r="H8" s="1"/>
      <c r="I8" s="1"/>
      <c r="P8" s="6"/>
      <c r="Q8" s="5"/>
      <c r="R8" s="5"/>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row>
    <row r="9" spans="2:157" ht="29.25" customHeight="1">
      <c r="B9" s="1"/>
      <c r="C9" s="1"/>
      <c r="D9" s="1"/>
      <c r="E9" s="1"/>
      <c r="F9" s="1"/>
      <c r="G9" s="1"/>
      <c r="H9" s="1"/>
      <c r="I9" s="1"/>
      <c r="P9" s="6"/>
      <c r="Q9" s="5"/>
      <c r="R9" s="5"/>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row>
    <row r="10" spans="2:157" ht="27" customHeight="1">
      <c r="B10" s="1"/>
      <c r="C10" s="1"/>
      <c r="D10" s="1"/>
      <c r="E10" s="1"/>
      <c r="F10" s="1"/>
      <c r="G10" s="1"/>
      <c r="H10" s="1"/>
      <c r="I10" s="1"/>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row>
    <row r="11" spans="2:157" ht="20.25" customHeight="1">
      <c r="B11" s="1"/>
      <c r="C11" s="1"/>
      <c r="D11" s="1"/>
      <c r="E11" s="1"/>
      <c r="F11" s="1"/>
      <c r="G11" s="1"/>
      <c r="H11" s="1"/>
      <c r="I11" s="1"/>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row>
    <row r="12" spans="2:157" ht="27" customHeight="1" thickBot="1">
      <c r="B12" s="1"/>
      <c r="C12" s="1"/>
      <c r="D12" s="1"/>
      <c r="E12" s="1"/>
      <c r="F12" s="1"/>
      <c r="G12" s="1"/>
      <c r="H12" s="1"/>
      <c r="I12" s="1"/>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row>
    <row r="13" spans="2:157" ht="15" customHeight="1">
      <c r="B13" s="27" t="s">
        <v>15</v>
      </c>
      <c r="C13" s="28"/>
      <c r="D13" s="29"/>
      <c r="E13" s="29"/>
      <c r="F13" s="29"/>
      <c r="G13" s="29"/>
      <c r="H13" s="30"/>
      <c r="I13" s="30"/>
      <c r="J13" s="30"/>
      <c r="K13" s="30"/>
      <c r="L13" s="31"/>
      <c r="M13" s="4"/>
      <c r="N13" s="4"/>
      <c r="O13" s="4"/>
      <c r="P13" s="4"/>
      <c r="Q13" s="4"/>
      <c r="R13" s="5"/>
      <c r="S13" s="5"/>
      <c r="T13" s="5"/>
      <c r="U13" s="5"/>
      <c r="V13" s="5"/>
      <c r="W13" s="5"/>
      <c r="X13" s="5"/>
      <c r="Y13" s="5"/>
      <c r="Z13" s="5"/>
      <c r="AA13" s="5"/>
      <c r="AB13" s="4"/>
      <c r="AC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row>
    <row r="14" spans="2:157" ht="15" customHeight="1">
      <c r="B14" s="32" t="s">
        <v>1708</v>
      </c>
      <c r="C14" s="7"/>
      <c r="H14" s="4"/>
      <c r="I14" s="4"/>
      <c r="J14" s="4"/>
      <c r="K14" s="4"/>
      <c r="L14" s="33"/>
      <c r="M14" s="4"/>
      <c r="N14" s="4"/>
      <c r="O14" s="4"/>
      <c r="P14" s="4"/>
      <c r="Q14" s="4"/>
      <c r="R14" s="5"/>
      <c r="S14" s="5"/>
      <c r="T14" s="5"/>
      <c r="U14" s="5"/>
      <c r="V14" s="5"/>
      <c r="W14" s="5"/>
      <c r="X14" s="5"/>
      <c r="Y14" s="5"/>
      <c r="Z14" s="5"/>
      <c r="AA14" s="5"/>
      <c r="AB14" s="4"/>
      <c r="AC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row>
    <row r="15" spans="2:157" ht="15" customHeight="1">
      <c r="B15" s="32" t="s">
        <v>1702</v>
      </c>
      <c r="C15" s="7"/>
      <c r="H15" s="4"/>
      <c r="I15" s="4"/>
      <c r="J15" s="4"/>
      <c r="K15" s="4"/>
      <c r="L15" s="33"/>
      <c r="M15" s="4"/>
      <c r="N15" s="4"/>
      <c r="O15" s="4"/>
      <c r="P15" s="4"/>
      <c r="Q15" s="4"/>
      <c r="R15" s="5"/>
      <c r="S15" s="5"/>
      <c r="T15" s="5"/>
      <c r="U15" s="5"/>
      <c r="V15" s="5"/>
      <c r="W15" s="5"/>
      <c r="X15" s="5"/>
      <c r="Y15" s="5"/>
      <c r="Z15" s="5"/>
      <c r="AA15" s="5"/>
      <c r="AB15" s="4"/>
      <c r="AC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row>
    <row r="16" spans="2:157" ht="15" customHeight="1">
      <c r="B16" s="32" t="s">
        <v>1709</v>
      </c>
      <c r="C16" s="7"/>
      <c r="H16" s="4"/>
      <c r="I16" s="4"/>
      <c r="J16" s="4"/>
      <c r="K16" s="4"/>
      <c r="L16" s="33"/>
      <c r="M16" s="4"/>
      <c r="N16" s="4"/>
      <c r="O16" s="4"/>
      <c r="P16" s="4"/>
      <c r="Q16" s="4"/>
      <c r="R16" s="5"/>
      <c r="S16" s="5"/>
      <c r="T16" s="5"/>
      <c r="U16" s="5"/>
      <c r="V16" s="5"/>
      <c r="W16" s="5"/>
      <c r="X16" s="5"/>
      <c r="Y16" s="5"/>
      <c r="Z16" s="5"/>
      <c r="AA16" s="5"/>
      <c r="AB16" s="4"/>
      <c r="AC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row>
    <row r="17" spans="2:157" ht="15" customHeight="1">
      <c r="B17" s="32" t="s">
        <v>1703</v>
      </c>
      <c r="C17" s="7"/>
      <c r="H17" s="4"/>
      <c r="I17" s="4"/>
      <c r="J17" s="4"/>
      <c r="K17" s="4"/>
      <c r="L17" s="33"/>
      <c r="M17" s="4"/>
      <c r="N17" s="4"/>
      <c r="O17" s="4"/>
      <c r="P17" s="4"/>
      <c r="Q17" s="4"/>
      <c r="R17" s="5"/>
      <c r="S17" s="5"/>
      <c r="T17" s="5"/>
      <c r="U17" s="5"/>
      <c r="V17" s="5"/>
      <c r="W17" s="5"/>
      <c r="X17" s="5"/>
      <c r="Y17" s="5"/>
      <c r="Z17" s="5"/>
      <c r="AA17" s="5"/>
      <c r="AB17" s="4"/>
      <c r="AC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row>
    <row r="18" spans="2:157" ht="15" customHeight="1" thickBot="1">
      <c r="B18" s="34"/>
      <c r="C18" s="35"/>
      <c r="D18" s="36"/>
      <c r="E18" s="36"/>
      <c r="F18" s="36"/>
      <c r="G18" s="36"/>
      <c r="H18" s="37"/>
      <c r="I18" s="37"/>
      <c r="J18" s="37"/>
      <c r="K18" s="37"/>
      <c r="L18" s="38"/>
      <c r="M18" s="4"/>
      <c r="N18" s="4"/>
      <c r="O18" s="4"/>
      <c r="P18" s="4"/>
      <c r="Q18" s="4"/>
      <c r="R18" s="5"/>
      <c r="S18" s="5"/>
      <c r="T18" s="5"/>
      <c r="U18" s="5"/>
      <c r="V18" s="5"/>
      <c r="W18" s="5"/>
      <c r="X18" s="5"/>
      <c r="Y18" s="5"/>
      <c r="Z18" s="5"/>
      <c r="AA18" s="5"/>
      <c r="AB18" s="4"/>
      <c r="AC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row>
    <row r="19" spans="2:157" ht="20.25" customHeight="1">
      <c r="B19" s="7"/>
      <c r="C19" s="1"/>
      <c r="D19" s="1"/>
      <c r="E19" s="1"/>
      <c r="F19" s="1"/>
      <c r="G19" s="1"/>
      <c r="H19" s="1"/>
      <c r="I19" s="1"/>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row>
    <row r="20" spans="2:157" ht="27" customHeight="1">
      <c r="B20" s="1"/>
      <c r="C20" s="1"/>
      <c r="D20" s="1"/>
      <c r="E20" s="1"/>
      <c r="F20" s="1"/>
      <c r="G20" s="1"/>
      <c r="H20" s="1"/>
      <c r="I20" s="1"/>
      <c r="V20" s="1" t="str" cm="1">
        <f t="array" ref="V20:V27">I38:I45</f>
        <v>FGm</v>
      </c>
      <c r="W20" s="1" cm="1">
        <f t="array" ref="W20">_xlfn.LET(_xlpm.rng, _xlfn.VSTACK(l1_,l2_,l3_), SUM(--(_xlpm.rng=V20)))</f>
        <v>128</v>
      </c>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row>
    <row r="21" spans="2:157" ht="14.85" customHeight="1">
      <c r="B21" s="9"/>
      <c r="M21" s="4"/>
      <c r="N21" s="4"/>
      <c r="O21" s="4"/>
      <c r="V21" s="1" t="str">
        <v>FGs</v>
      </c>
      <c r="W21" s="1" cm="1">
        <f t="array" ref="W21">_xlfn.LET(_xlpm.rng, _xlfn.VSTACK(l1_,l2_,l3_), SUM(--(_xlpm.rng=V21)))</f>
        <v>261</v>
      </c>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row>
    <row r="22" spans="2:157" ht="20.25" customHeight="1" thickBot="1">
      <c r="B22" s="9"/>
      <c r="G22" s="10"/>
      <c r="H22" s="10"/>
      <c r="M22" s="4"/>
      <c r="N22" s="4"/>
      <c r="O22" s="4"/>
      <c r="V22" s="1" t="str">
        <v>F</v>
      </c>
      <c r="W22" s="1" cm="1">
        <f t="array" ref="W22">_xlfn.LET(_xlpm.rng, _xlfn.VSTACK(l1_,l2_,l3_), SUM(--(_xlpm.rng=V22)))</f>
        <v>324</v>
      </c>
      <c r="AD22" s="6"/>
      <c r="AF22" s="6"/>
      <c r="AH22" s="6"/>
      <c r="AJ22" s="6"/>
      <c r="AL22" s="6"/>
      <c r="AM22" s="4"/>
      <c r="AN22" s="4"/>
      <c r="AO22" s="4"/>
      <c r="AP22" s="4"/>
      <c r="AR22" s="6"/>
      <c r="AT22" s="6"/>
      <c r="AV22" s="6"/>
      <c r="AX22" s="6"/>
      <c r="AZ22" s="6"/>
      <c r="BB22" s="6"/>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row>
    <row r="23" spans="2:157" ht="28.5" customHeight="1" thickBot="1">
      <c r="B23" s="234" t="s">
        <v>9</v>
      </c>
      <c r="C23" s="235" t="s">
        <v>21</v>
      </c>
      <c r="D23" s="236" t="s">
        <v>3</v>
      </c>
      <c r="E23" s="237" t="s">
        <v>4</v>
      </c>
      <c r="F23" s="18"/>
      <c r="G23" s="238" t="s">
        <v>0</v>
      </c>
      <c r="H23" s="239"/>
      <c r="I23" s="239"/>
      <c r="J23" s="239"/>
      <c r="K23" s="239"/>
      <c r="L23" s="239"/>
      <c r="M23" s="239"/>
      <c r="N23" s="239"/>
      <c r="O23" s="239"/>
      <c r="P23" s="239"/>
      <c r="Q23" s="239"/>
      <c r="R23" s="239"/>
      <c r="S23" s="239"/>
      <c r="T23" s="240"/>
      <c r="V23" s="1" t="str">
        <v>Pc</v>
      </c>
      <c r="W23" s="1" cm="1">
        <f t="array" ref="W23">_xlfn.LET(_xlpm.rng, _xlfn.VSTACK(l1_,l2_,l3_), SUM(--(_xlpm.rng=V23)))</f>
        <v>2910</v>
      </c>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row>
    <row r="24" spans="2:157" ht="17.25" customHeight="1">
      <c r="B24" s="312" t="s">
        <v>10</v>
      </c>
      <c r="C24" s="306">
        <v>1</v>
      </c>
      <c r="D24" s="313">
        <v>20</v>
      </c>
      <c r="E24" s="314">
        <f>COUNTIF(G51:EZ70,"R")</f>
        <v>925</v>
      </c>
      <c r="F24" s="18"/>
      <c r="G24" s="47" t="s">
        <v>1687</v>
      </c>
      <c r="H24" s="48"/>
      <c r="I24" s="48"/>
      <c r="J24" s="48"/>
      <c r="K24" s="48"/>
      <c r="L24" s="48"/>
      <c r="M24" s="48"/>
      <c r="N24" s="48"/>
      <c r="O24" s="48"/>
      <c r="P24" s="48"/>
      <c r="Q24" s="48"/>
      <c r="R24" s="48"/>
      <c r="S24" s="48"/>
      <c r="T24" s="49"/>
      <c r="V24" s="1" t="str">
        <v>Pd</v>
      </c>
      <c r="W24" s="1" cm="1">
        <f t="array" ref="W24">_xlfn.LET(_xlpm.rng, _xlfn.VSTACK(l1_,l2_,l3_), SUM(--(_xlpm.rng=V24)))</f>
        <v>1711</v>
      </c>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row>
    <row r="25" spans="2:157" ht="17.25" customHeight="1">
      <c r="B25" s="305"/>
      <c r="C25" s="307"/>
      <c r="D25" s="309"/>
      <c r="E25" s="315"/>
      <c r="F25" s="18"/>
      <c r="G25" s="41"/>
      <c r="H25" s="42"/>
      <c r="I25" s="42"/>
      <c r="J25" s="42"/>
      <c r="K25" s="42"/>
      <c r="L25" s="42"/>
      <c r="M25" s="42"/>
      <c r="N25" s="42"/>
      <c r="O25" s="42"/>
      <c r="P25" s="42"/>
      <c r="Q25" s="42"/>
      <c r="R25" s="42"/>
      <c r="S25" s="42"/>
      <c r="T25" s="43"/>
      <c r="V25" s="1" t="str">
        <v>Pi</v>
      </c>
      <c r="W25" s="1" cm="1">
        <f t="array" ref="W25">_xlfn.LET(_xlpm.rng, _xlfn.VSTACK(l1_,l2_,l3_), SUM(--(_xlpm.rng=V25)))</f>
        <v>395</v>
      </c>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row>
    <row r="26" spans="2:157" ht="17.25" customHeight="1">
      <c r="B26" s="304" t="s">
        <v>11</v>
      </c>
      <c r="C26" s="306" t="s">
        <v>1593</v>
      </c>
      <c r="D26" s="308">
        <v>40</v>
      </c>
      <c r="E26" s="310" cm="1">
        <f t="array" ref="E26">SUM(--(LEFT(l1_,1)="P"), --(LEFT(l2_,1)="P"), --(LEFT(l3_,1)="P"))</f>
        <v>5016</v>
      </c>
      <c r="F26" s="18"/>
      <c r="G26" s="47" t="s">
        <v>1688</v>
      </c>
      <c r="H26" s="39"/>
      <c r="I26" s="39"/>
      <c r="J26" s="39"/>
      <c r="K26" s="39"/>
      <c r="L26" s="39"/>
      <c r="M26" s="39"/>
      <c r="N26" s="39"/>
      <c r="O26" s="39"/>
      <c r="P26" s="39"/>
      <c r="Q26" s="39"/>
      <c r="R26" s="39"/>
      <c r="S26" s="39"/>
      <c r="T26" s="40"/>
      <c r="V26" s="1" t="str">
        <v>R</v>
      </c>
      <c r="W26" s="1" cm="1">
        <f t="array" ref="W26">_xlfn.LET(_xlpm.rng, _xlfn.VSTACK(l1_,l2_,l3_), SUM(--(_xlpm.rng=V26)))</f>
        <v>2788</v>
      </c>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row>
    <row r="27" spans="2:157" ht="17.25" customHeight="1">
      <c r="B27" s="305"/>
      <c r="C27" s="307"/>
      <c r="D27" s="309"/>
      <c r="E27" s="311"/>
      <c r="F27" s="18"/>
      <c r="G27" s="41" t="s">
        <v>1721</v>
      </c>
      <c r="H27" s="44"/>
      <c r="I27" s="44"/>
      <c r="J27" s="44"/>
      <c r="K27" s="44"/>
      <c r="L27" s="44"/>
      <c r="M27" s="44"/>
      <c r="N27" s="44"/>
      <c r="O27" s="44"/>
      <c r="P27" s="44"/>
      <c r="Q27" s="44"/>
      <c r="R27" s="44"/>
      <c r="S27" s="44"/>
      <c r="T27" s="45"/>
      <c r="V27" s="1" t="str">
        <v>TD</v>
      </c>
      <c r="W27" s="1" cm="1">
        <f t="array" ref="W27">_xlfn.LET(_xlpm.rng, _xlfn.VSTACK(l1_,l2_,l3_), SUM(--(_xlpm.rng=V27)))</f>
        <v>483</v>
      </c>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row>
    <row r="28" spans="2:157" ht="17.25" customHeight="1">
      <c r="B28" s="304" t="s">
        <v>29</v>
      </c>
      <c r="C28" s="306" t="s">
        <v>1593</v>
      </c>
      <c r="D28" s="308">
        <v>50</v>
      </c>
      <c r="E28" s="310">
        <f>MAX(W20:W27)</f>
        <v>2910</v>
      </c>
      <c r="F28" s="18"/>
      <c r="G28" s="47" t="s">
        <v>1722</v>
      </c>
      <c r="H28" s="48"/>
      <c r="I28" s="48"/>
      <c r="J28" s="48"/>
      <c r="K28" s="48"/>
      <c r="L28" s="48"/>
      <c r="M28" s="48"/>
      <c r="N28" s="48"/>
      <c r="O28" s="48"/>
      <c r="P28" s="48"/>
      <c r="Q28" s="48"/>
      <c r="R28" s="48"/>
      <c r="S28" s="48"/>
      <c r="T28" s="49"/>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row>
    <row r="29" spans="2:157" ht="17.25" customHeight="1">
      <c r="B29" s="305"/>
      <c r="C29" s="307"/>
      <c r="D29" s="309"/>
      <c r="E29" s="311"/>
      <c r="F29" s="18"/>
      <c r="G29" s="41" t="s">
        <v>1723</v>
      </c>
      <c r="H29" s="42"/>
      <c r="I29" s="42"/>
      <c r="J29" s="42"/>
      <c r="K29" s="42"/>
      <c r="L29" s="42"/>
      <c r="M29" s="42"/>
      <c r="N29" s="42"/>
      <c r="O29" s="42"/>
      <c r="P29" s="42"/>
      <c r="Q29" s="42"/>
      <c r="R29" s="42"/>
      <c r="S29" s="42"/>
      <c r="T29" s="43"/>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row>
    <row r="30" spans="2:157" s="53" customFormat="1" ht="17.25" customHeight="1">
      <c r="B30" s="304" t="s">
        <v>30</v>
      </c>
      <c r="C30" s="306" t="s">
        <v>1686</v>
      </c>
      <c r="D30" s="308">
        <v>60</v>
      </c>
      <c r="E30" s="310" cm="1">
        <f t="array" ref="E30">SUM(_xlfn.XLOOKUP(_xlfn.VSTACK(l1_,l2_,l3_,_xlfn.WRAPROWS(_xlfn.TEXTSPLIT(_xlfn.TEXTJOIN(";",TRUE,G263:G282),";"),150)),I38:I45,P38:P45,0,0,1))</f>
        <v>4881</v>
      </c>
      <c r="F30" s="18"/>
      <c r="G30" s="162" t="s">
        <v>1685</v>
      </c>
      <c r="H30" s="39"/>
      <c r="I30" s="39"/>
      <c r="J30" s="39"/>
      <c r="K30" s="39"/>
      <c r="L30" s="39"/>
      <c r="M30" s="39"/>
      <c r="N30" s="39"/>
      <c r="O30" s="39"/>
      <c r="P30" s="39"/>
      <c r="Q30" s="39"/>
      <c r="R30" s="39"/>
      <c r="S30" s="39"/>
      <c r="T30" s="40"/>
    </row>
    <row r="31" spans="2:157" s="53" customFormat="1" ht="17.25" customHeight="1">
      <c r="B31" s="305"/>
      <c r="C31" s="307"/>
      <c r="D31" s="309"/>
      <c r="E31" s="311"/>
      <c r="F31" s="18"/>
      <c r="G31" s="41"/>
      <c r="H31" s="44"/>
      <c r="I31" s="44"/>
      <c r="J31" s="44"/>
      <c r="K31" s="44"/>
      <c r="L31" s="44"/>
      <c r="M31" s="44"/>
      <c r="N31" s="44"/>
      <c r="O31" s="44"/>
      <c r="P31" s="44"/>
      <c r="Q31" s="44"/>
      <c r="R31" s="44"/>
      <c r="S31" s="44"/>
      <c r="T31" s="45"/>
    </row>
    <row r="32" spans="2:157" s="53" customFormat="1" ht="17.25" customHeight="1">
      <c r="B32" s="304" t="s">
        <v>31</v>
      </c>
      <c r="C32" s="306">
        <v>7</v>
      </c>
      <c r="D32" s="308">
        <v>70</v>
      </c>
      <c r="E32" s="310">
        <f>SUM(totals)</f>
        <v>1068</v>
      </c>
      <c r="F32" s="18"/>
      <c r="G32" s="162" t="s">
        <v>1742</v>
      </c>
      <c r="H32" s="39"/>
      <c r="I32" s="163"/>
      <c r="J32" s="163"/>
      <c r="K32" s="163"/>
      <c r="L32" s="163"/>
      <c r="M32" s="163"/>
      <c r="N32" s="163"/>
      <c r="O32" s="163"/>
      <c r="P32" s="163"/>
      <c r="Q32" s="163"/>
      <c r="R32" s="163"/>
      <c r="S32" s="163"/>
      <c r="T32" s="164"/>
    </row>
    <row r="33" spans="2:157" s="53" customFormat="1" ht="17.25" customHeight="1">
      <c r="B33" s="305"/>
      <c r="C33" s="307"/>
      <c r="D33" s="309"/>
      <c r="E33" s="311"/>
      <c r="F33" s="18"/>
      <c r="G33" s="41" t="s">
        <v>1720</v>
      </c>
      <c r="H33" s="44"/>
      <c r="I33" s="44"/>
      <c r="J33" s="44"/>
      <c r="K33" s="44"/>
      <c r="L33" s="44"/>
      <c r="M33" s="44"/>
      <c r="N33" s="44"/>
      <c r="O33" s="44"/>
      <c r="P33" s="44"/>
      <c r="Q33" s="44"/>
      <c r="R33" s="44"/>
      <c r="S33" s="44"/>
      <c r="T33" s="45"/>
    </row>
    <row r="34" spans="2:157" ht="20.25" customHeight="1">
      <c r="B34" s="7"/>
      <c r="C34" s="1"/>
      <c r="D34" s="1"/>
      <c r="E34" s="1"/>
      <c r="F34" s="1"/>
      <c r="G34" s="1"/>
      <c r="H34" s="1"/>
      <c r="I34" s="1"/>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row>
    <row r="35" spans="2:157" ht="27" customHeight="1">
      <c r="B35" s="1"/>
      <c r="C35" s="1"/>
      <c r="D35" s="1"/>
      <c r="E35" s="1"/>
      <c r="F35" s="1"/>
      <c r="G35" s="1"/>
      <c r="H35" s="1"/>
      <c r="I35" s="1"/>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row>
    <row r="36" spans="2:157" ht="20.25" customHeight="1" thickBot="1">
      <c r="B36" s="8"/>
      <c r="C36" s="8"/>
      <c r="D36" s="8"/>
      <c r="E36" s="8"/>
      <c r="F36" s="8"/>
      <c r="G36" s="8"/>
      <c r="H36" s="8"/>
      <c r="I36" s="8"/>
      <c r="J36" s="8"/>
      <c r="K36" s="8"/>
      <c r="L36" s="8"/>
      <c r="M36" s="8"/>
      <c r="N36" s="8"/>
      <c r="O36" s="8"/>
      <c r="P36" s="8"/>
      <c r="Q36" s="8"/>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row>
    <row r="37" spans="2:157" ht="20.100000000000001" customHeight="1" thickBot="1">
      <c r="B37" s="241" t="s">
        <v>1</v>
      </c>
      <c r="C37" s="26" t="s">
        <v>12</v>
      </c>
      <c r="D37" s="21" t="s">
        <v>1594</v>
      </c>
      <c r="G37" s="242" t="s">
        <v>1691</v>
      </c>
      <c r="H37" s="243"/>
      <c r="I37" s="242" t="s">
        <v>1692</v>
      </c>
      <c r="J37" s="243"/>
      <c r="K37" s="244"/>
      <c r="L37" s="243" t="s">
        <v>1693</v>
      </c>
      <c r="M37" s="243"/>
      <c r="N37" s="243"/>
      <c r="O37" s="243"/>
      <c r="P37" s="245" t="s">
        <v>3</v>
      </c>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row>
    <row r="38" spans="2:157" ht="14.85" customHeight="1">
      <c r="G38" s="189" t="s">
        <v>1595</v>
      </c>
      <c r="H38" s="190"/>
      <c r="I38" s="200" t="s">
        <v>1596</v>
      </c>
      <c r="J38" s="191"/>
      <c r="K38" s="192"/>
      <c r="L38" s="202" t="s">
        <v>1663</v>
      </c>
      <c r="M38" s="191"/>
      <c r="N38" s="192"/>
      <c r="O38" s="165"/>
      <c r="P38" s="166">
        <v>0</v>
      </c>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row>
    <row r="39" spans="2:157" ht="14.85" customHeight="1">
      <c r="B39" s="9" t="s">
        <v>1689</v>
      </c>
      <c r="C39" s="7"/>
      <c r="G39" s="186" t="s">
        <v>1597</v>
      </c>
      <c r="H39" s="193"/>
      <c r="I39" s="201" t="s">
        <v>1598</v>
      </c>
      <c r="J39" s="194"/>
      <c r="K39" s="195"/>
      <c r="L39" s="203" t="s">
        <v>1663</v>
      </c>
      <c r="M39" s="194"/>
      <c r="N39" s="195"/>
      <c r="O39" s="205"/>
      <c r="P39" s="167">
        <v>3</v>
      </c>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row>
    <row r="40" spans="2:157" ht="14.85" customHeight="1">
      <c r="B40" s="24" t="s">
        <v>1690</v>
      </c>
      <c r="G40" s="186" t="s">
        <v>1599</v>
      </c>
      <c r="H40" s="193"/>
      <c r="I40" s="201" t="s">
        <v>13</v>
      </c>
      <c r="J40" s="194"/>
      <c r="K40" s="195"/>
      <c r="L40" s="203" t="s">
        <v>1663</v>
      </c>
      <c r="M40" s="194"/>
      <c r="N40" s="195"/>
      <c r="O40" s="205"/>
      <c r="P40" s="167">
        <v>0</v>
      </c>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row>
    <row r="41" spans="2:157" ht="14.85" customHeight="1">
      <c r="G41" s="186" t="s">
        <v>1600</v>
      </c>
      <c r="H41" s="193"/>
      <c r="I41" s="201" t="s">
        <v>1601</v>
      </c>
      <c r="J41" s="194"/>
      <c r="K41" s="195"/>
      <c r="L41" s="203" t="s">
        <v>1664</v>
      </c>
      <c r="M41" s="194"/>
      <c r="N41" s="195"/>
      <c r="O41" s="205"/>
      <c r="P41" s="167">
        <v>0</v>
      </c>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row>
    <row r="42" spans="2:157" ht="14.85" customHeight="1">
      <c r="B42" s="9" t="s">
        <v>1602</v>
      </c>
      <c r="G42" s="186" t="s">
        <v>1603</v>
      </c>
      <c r="H42" s="193"/>
      <c r="I42" s="201" t="s">
        <v>1604</v>
      </c>
      <c r="J42" s="194"/>
      <c r="K42" s="195"/>
      <c r="L42" s="203" t="s">
        <v>1664</v>
      </c>
      <c r="M42" s="194"/>
      <c r="N42" s="195"/>
      <c r="O42" s="205"/>
      <c r="P42" s="167">
        <v>0</v>
      </c>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row>
    <row r="43" spans="2:157" ht="14.85" customHeight="1">
      <c r="B43" s="24" t="s">
        <v>1605</v>
      </c>
      <c r="G43" s="186" t="s">
        <v>1606</v>
      </c>
      <c r="H43" s="193"/>
      <c r="I43" s="201" t="s">
        <v>1607</v>
      </c>
      <c r="J43" s="194"/>
      <c r="K43" s="195"/>
      <c r="L43" s="203" t="s">
        <v>1663</v>
      </c>
      <c r="M43" s="194"/>
      <c r="N43" s="195"/>
      <c r="O43" s="205"/>
      <c r="P43" s="167">
        <v>0</v>
      </c>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row>
    <row r="44" spans="2:157" ht="14.85" customHeight="1">
      <c r="B44" s="24" t="s">
        <v>1608</v>
      </c>
      <c r="G44" s="186" t="s">
        <v>1609</v>
      </c>
      <c r="H44" s="193"/>
      <c r="I44" s="201" t="s">
        <v>14</v>
      </c>
      <c r="J44" s="194"/>
      <c r="K44" s="196"/>
      <c r="L44" s="203" t="s">
        <v>1664</v>
      </c>
      <c r="M44" s="194"/>
      <c r="N44" s="195"/>
      <c r="O44" s="205"/>
      <c r="P44" s="167">
        <v>0</v>
      </c>
      <c r="S44" s="4"/>
      <c r="T44" s="4"/>
      <c r="U44" s="5"/>
      <c r="V44" s="5"/>
      <c r="W44" s="5"/>
      <c r="X44" s="5"/>
      <c r="Y44" s="5"/>
      <c r="Z44" s="5"/>
      <c r="AA44" s="5"/>
      <c r="AB44" s="5"/>
      <c r="AC44" s="5"/>
      <c r="AD44" s="4"/>
      <c r="AE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row>
    <row r="45" spans="2:157" ht="14.85" customHeight="1" thickBot="1">
      <c r="B45" s="24" t="s">
        <v>1610</v>
      </c>
      <c r="G45" s="187" t="s">
        <v>1611</v>
      </c>
      <c r="H45" s="197"/>
      <c r="I45" s="188" t="s">
        <v>1612</v>
      </c>
      <c r="J45" s="198"/>
      <c r="K45" s="199"/>
      <c r="L45" s="204" t="s">
        <v>1663</v>
      </c>
      <c r="M45" s="198"/>
      <c r="N45" s="199"/>
      <c r="O45" s="206"/>
      <c r="P45" s="168">
        <v>6</v>
      </c>
      <c r="S45" s="4"/>
      <c r="T45" s="4"/>
      <c r="U45" s="5"/>
      <c r="V45" s="5"/>
      <c r="W45" s="5"/>
      <c r="X45" s="5"/>
      <c r="Y45" s="5"/>
      <c r="Z45" s="5"/>
      <c r="AA45" s="5"/>
      <c r="AB45" s="5"/>
      <c r="AC45" s="5"/>
      <c r="AD45" s="4"/>
      <c r="AE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row>
    <row r="46" spans="2:157" ht="14.85" customHeight="1" thickBot="1">
      <c r="B46" s="9"/>
      <c r="G46" s="1"/>
      <c r="H46" s="1"/>
      <c r="I46" s="1"/>
      <c r="M46" s="4"/>
      <c r="N46" s="4"/>
      <c r="O46" s="4"/>
      <c r="P46" s="4"/>
      <c r="Q46" s="4"/>
      <c r="R46" s="4"/>
      <c r="S46" s="4"/>
      <c r="T46" s="4"/>
      <c r="U46" s="4"/>
      <c r="V46" s="4"/>
      <c r="W46" s="4"/>
      <c r="X46" s="4"/>
      <c r="Y46" s="4"/>
      <c r="Z46" s="4"/>
      <c r="AA46" s="4"/>
      <c r="AB46" s="4"/>
      <c r="AC46" s="4"/>
      <c r="AD46" s="6"/>
      <c r="AF46" s="6"/>
      <c r="AH46" s="6"/>
      <c r="AJ46" s="6"/>
      <c r="AL46" s="6"/>
      <c r="AM46" s="4"/>
      <c r="AN46" s="4"/>
      <c r="AO46" s="4"/>
      <c r="AP46" s="4"/>
      <c r="AR46" s="6"/>
      <c r="AT46" s="6"/>
      <c r="AV46" s="6"/>
      <c r="AX46" s="6"/>
      <c r="AZ46" s="6"/>
      <c r="BB46" s="6"/>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row>
    <row r="47" spans="2:157" ht="28.5" customHeight="1" thickBot="1">
      <c r="B47" s="227" t="s">
        <v>9</v>
      </c>
      <c r="C47" s="228" t="s">
        <v>2</v>
      </c>
      <c r="D47" s="229" t="s">
        <v>3</v>
      </c>
      <c r="E47" s="237" t="s">
        <v>4</v>
      </c>
      <c r="G47" s="246" t="s">
        <v>22</v>
      </c>
      <c r="H47" s="247"/>
      <c r="I47" s="247"/>
      <c r="J47" s="247"/>
      <c r="K47" s="247"/>
      <c r="L47" s="247"/>
      <c r="M47" s="247"/>
      <c r="N47" s="247"/>
      <c r="O47" s="247"/>
      <c r="P47" s="247"/>
      <c r="Q47" s="247"/>
      <c r="R47" s="247"/>
      <c r="S47" s="247"/>
      <c r="T47" s="247"/>
      <c r="U47" s="247"/>
      <c r="V47" s="247"/>
      <c r="W47" s="247"/>
      <c r="X47" s="247"/>
      <c r="Y47" s="247"/>
      <c r="Z47" s="247"/>
      <c r="AA47" s="247"/>
      <c r="AB47" s="247"/>
      <c r="AC47" s="247"/>
      <c r="AD47" s="247"/>
      <c r="AE47" s="247"/>
      <c r="AF47" s="247"/>
      <c r="AG47" s="247"/>
      <c r="AH47" s="247"/>
      <c r="AI47" s="247"/>
      <c r="AJ47" s="247"/>
      <c r="AK47" s="247"/>
      <c r="AL47" s="247"/>
      <c r="AM47" s="247"/>
      <c r="AN47" s="247"/>
      <c r="AO47" s="247"/>
      <c r="AP47" s="247"/>
      <c r="AQ47" s="247"/>
      <c r="AR47" s="247"/>
      <c r="AS47" s="247"/>
      <c r="AT47" s="247"/>
      <c r="AU47" s="247"/>
      <c r="AV47" s="247"/>
      <c r="AW47" s="247"/>
      <c r="AX47" s="247"/>
      <c r="AY47" s="247"/>
      <c r="AZ47" s="247"/>
      <c r="BA47" s="247"/>
      <c r="BB47" s="247"/>
      <c r="BC47" s="247"/>
      <c r="BD47" s="247"/>
      <c r="BE47" s="247"/>
      <c r="BF47" s="247"/>
      <c r="BG47" s="247"/>
      <c r="BH47" s="247"/>
      <c r="BI47" s="247"/>
      <c r="BJ47" s="247"/>
      <c r="BK47" s="247"/>
      <c r="BL47" s="247"/>
      <c r="BM47" s="247"/>
      <c r="BN47" s="247"/>
      <c r="BO47" s="247"/>
      <c r="BP47" s="247"/>
      <c r="BQ47" s="247"/>
      <c r="BR47" s="247"/>
      <c r="BS47" s="247"/>
      <c r="BT47" s="247"/>
      <c r="BU47" s="247"/>
      <c r="BV47" s="247"/>
      <c r="BW47" s="247"/>
      <c r="BX47" s="247"/>
      <c r="BY47" s="247"/>
      <c r="BZ47" s="247"/>
      <c r="CA47" s="247"/>
      <c r="CB47" s="247"/>
      <c r="CC47" s="247"/>
      <c r="CD47" s="247"/>
      <c r="CE47" s="247"/>
      <c r="CF47" s="247"/>
      <c r="CG47" s="247"/>
      <c r="CH47" s="247"/>
      <c r="CI47" s="247"/>
      <c r="CJ47" s="247"/>
      <c r="CK47" s="247"/>
      <c r="CL47" s="247"/>
      <c r="CM47" s="247"/>
      <c r="CN47" s="247"/>
      <c r="CO47" s="247"/>
      <c r="CP47" s="247"/>
      <c r="CQ47" s="247"/>
      <c r="CR47" s="247"/>
      <c r="CS47" s="247"/>
      <c r="CT47" s="247"/>
      <c r="CU47" s="247"/>
      <c r="CV47" s="247"/>
      <c r="CW47" s="247"/>
      <c r="CX47" s="247"/>
      <c r="CY47" s="247"/>
      <c r="CZ47" s="247"/>
      <c r="DA47" s="247"/>
      <c r="DB47" s="247"/>
      <c r="DC47" s="247"/>
      <c r="DD47" s="247"/>
      <c r="DE47" s="247"/>
      <c r="DF47" s="247"/>
      <c r="DG47" s="247"/>
      <c r="DH47" s="247"/>
      <c r="DI47" s="247"/>
      <c r="DJ47" s="247"/>
      <c r="DK47" s="247"/>
      <c r="DL47" s="247"/>
      <c r="DM47" s="247"/>
      <c r="DN47" s="247"/>
      <c r="DO47" s="247"/>
      <c r="DP47" s="247"/>
      <c r="DQ47" s="247"/>
      <c r="DR47" s="247"/>
      <c r="DS47" s="247"/>
      <c r="DT47" s="247"/>
      <c r="DU47" s="247"/>
      <c r="DV47" s="247"/>
      <c r="DW47" s="247"/>
      <c r="DX47" s="247"/>
      <c r="DY47" s="247"/>
      <c r="DZ47" s="247"/>
      <c r="EA47" s="247"/>
      <c r="EB47" s="247"/>
      <c r="EC47" s="247"/>
      <c r="ED47" s="247"/>
      <c r="EE47" s="247"/>
      <c r="EF47" s="247"/>
      <c r="EG47" s="247"/>
      <c r="EH47" s="247"/>
      <c r="EI47" s="247"/>
      <c r="EJ47" s="247"/>
      <c r="EK47" s="247"/>
      <c r="EL47" s="247"/>
      <c r="EM47" s="247"/>
      <c r="EN47" s="247"/>
      <c r="EO47" s="247"/>
      <c r="EP47" s="247"/>
      <c r="EQ47" s="247"/>
      <c r="ER47" s="247"/>
      <c r="ES47" s="247"/>
      <c r="ET47" s="247"/>
      <c r="EU47" s="247"/>
      <c r="EV47" s="247"/>
      <c r="EW47" s="247"/>
      <c r="EX47" s="247"/>
      <c r="EY47" s="247"/>
      <c r="EZ47" s="248"/>
      <c r="FA47" s="4"/>
    </row>
    <row r="48" spans="2:157">
      <c r="B48" s="1"/>
      <c r="C48" s="1"/>
      <c r="D48" s="1"/>
      <c r="E48" s="1"/>
      <c r="G48" s="4"/>
      <c r="H48" s="1"/>
      <c r="I48" s="1"/>
      <c r="X48" s="5"/>
      <c r="Y48" s="4"/>
      <c r="AB48" s="6"/>
      <c r="AC48" s="6"/>
      <c r="AD48" s="6"/>
      <c r="AE48" s="6"/>
      <c r="AF48" s="6"/>
      <c r="AG48" s="6"/>
      <c r="AH48" s="6"/>
      <c r="AI48" s="6"/>
      <c r="AJ48" s="6"/>
      <c r="AK48" s="6"/>
      <c r="AL48" s="4"/>
      <c r="AM48" s="6"/>
      <c r="AN48" s="4"/>
      <c r="AO48" s="6"/>
      <c r="AP48" s="6"/>
      <c r="AQ48" s="6"/>
      <c r="AR48" s="6"/>
      <c r="AS48" s="6"/>
      <c r="AT48" s="6"/>
      <c r="AU48" s="6"/>
      <c r="AV48" s="6"/>
      <c r="AW48" s="6"/>
      <c r="AX48" s="6"/>
      <c r="AY48" s="6"/>
      <c r="AZ48" s="6"/>
      <c r="BA48" s="6"/>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row>
    <row r="49" spans="2:157" ht="24" customHeight="1">
      <c r="B49" s="11" t="s">
        <v>16</v>
      </c>
      <c r="C49" s="12">
        <v>1</v>
      </c>
      <c r="D49" s="13">
        <v>0</v>
      </c>
      <c r="E49" s="50">
        <v>8</v>
      </c>
      <c r="G49" s="169" t="s">
        <v>1601</v>
      </c>
      <c r="H49" s="170" t="s">
        <v>14</v>
      </c>
      <c r="I49" s="170" t="s">
        <v>1604</v>
      </c>
      <c r="J49" s="170" t="s">
        <v>1607</v>
      </c>
      <c r="K49" s="170" t="s">
        <v>1601</v>
      </c>
      <c r="L49" s="170" t="s">
        <v>14</v>
      </c>
      <c r="M49" s="170" t="s">
        <v>1604</v>
      </c>
      <c r="N49" s="170" t="s">
        <v>1612</v>
      </c>
      <c r="O49" s="170" t="s">
        <v>14</v>
      </c>
      <c r="P49" s="170" t="s">
        <v>1604</v>
      </c>
      <c r="Q49" s="170" t="s">
        <v>14</v>
      </c>
      <c r="R49" s="170" t="s">
        <v>1601</v>
      </c>
      <c r="S49" s="170" t="s">
        <v>1601</v>
      </c>
      <c r="T49" s="170" t="s">
        <v>13</v>
      </c>
      <c r="U49" s="170" t="s">
        <v>1604</v>
      </c>
      <c r="V49" s="170" t="s">
        <v>1601</v>
      </c>
      <c r="W49" s="170" t="s">
        <v>1612</v>
      </c>
      <c r="X49" s="170" t="s">
        <v>1604</v>
      </c>
      <c r="Y49" s="170" t="s">
        <v>1601</v>
      </c>
      <c r="Z49" s="170" t="s">
        <v>1604</v>
      </c>
      <c r="AA49" s="170" t="s">
        <v>14</v>
      </c>
      <c r="AB49" s="171" t="s">
        <v>1604</v>
      </c>
      <c r="AC49" s="171" t="s">
        <v>1601</v>
      </c>
      <c r="AD49" s="171" t="s">
        <v>14</v>
      </c>
      <c r="AE49" s="171" t="s">
        <v>14</v>
      </c>
      <c r="AF49" s="171" t="s">
        <v>1601</v>
      </c>
      <c r="AG49" s="171" t="s">
        <v>14</v>
      </c>
      <c r="AH49" s="171" t="s">
        <v>1604</v>
      </c>
      <c r="AI49" s="171" t="s">
        <v>14</v>
      </c>
      <c r="AJ49" s="171" t="s">
        <v>14</v>
      </c>
      <c r="AK49" s="171" t="s">
        <v>14</v>
      </c>
      <c r="AL49" s="171" t="s">
        <v>1596</v>
      </c>
      <c r="AM49" s="171" t="s">
        <v>14</v>
      </c>
      <c r="AN49" s="171" t="s">
        <v>14</v>
      </c>
      <c r="AO49" s="171" t="s">
        <v>1612</v>
      </c>
      <c r="AP49" s="171" t="s">
        <v>14</v>
      </c>
      <c r="AQ49" s="171" t="s">
        <v>1604</v>
      </c>
      <c r="AR49" s="171" t="s">
        <v>1604</v>
      </c>
      <c r="AS49" s="171" t="s">
        <v>1601</v>
      </c>
      <c r="AT49" s="171" t="s">
        <v>1607</v>
      </c>
      <c r="AU49" s="171" t="s">
        <v>1601</v>
      </c>
      <c r="AV49" s="171" t="s">
        <v>1604</v>
      </c>
      <c r="AW49" s="171" t="s">
        <v>1601</v>
      </c>
      <c r="AX49" s="171" t="s">
        <v>14</v>
      </c>
      <c r="AY49" s="171" t="s">
        <v>14</v>
      </c>
      <c r="AZ49" s="171" t="s">
        <v>1601</v>
      </c>
      <c r="BA49" s="171" t="s">
        <v>14</v>
      </c>
      <c r="BB49" s="171" t="s">
        <v>1601</v>
      </c>
      <c r="BC49" s="171" t="s">
        <v>14</v>
      </c>
      <c r="BD49" s="171" t="s">
        <v>14</v>
      </c>
      <c r="BE49" s="171" t="s">
        <v>1601</v>
      </c>
      <c r="BF49" s="171" t="s">
        <v>1598</v>
      </c>
      <c r="BG49" s="171" t="s">
        <v>1604</v>
      </c>
      <c r="BH49" s="171" t="s">
        <v>1596</v>
      </c>
      <c r="BI49" s="171" t="s">
        <v>14</v>
      </c>
      <c r="BJ49" s="171" t="s">
        <v>1604</v>
      </c>
      <c r="BK49" s="171" t="s">
        <v>1601</v>
      </c>
      <c r="BL49" s="171" t="s">
        <v>14</v>
      </c>
      <c r="BM49" s="171" t="s">
        <v>1604</v>
      </c>
      <c r="BN49" s="171" t="s">
        <v>1601</v>
      </c>
      <c r="BO49" s="171" t="s">
        <v>1601</v>
      </c>
      <c r="BP49" s="171" t="s">
        <v>1601</v>
      </c>
      <c r="BQ49" s="171" t="s">
        <v>1596</v>
      </c>
      <c r="BR49" s="171" t="s">
        <v>1612</v>
      </c>
      <c r="BS49" s="171" t="s">
        <v>13</v>
      </c>
      <c r="BT49" s="171" t="s">
        <v>1601</v>
      </c>
      <c r="BU49" s="171" t="s">
        <v>14</v>
      </c>
      <c r="BV49" s="171" t="s">
        <v>1601</v>
      </c>
      <c r="BW49" s="171" t="s">
        <v>1601</v>
      </c>
      <c r="BX49" s="171" t="s">
        <v>14</v>
      </c>
      <c r="BY49" s="171" t="s">
        <v>1604</v>
      </c>
      <c r="BZ49" s="171" t="s">
        <v>13</v>
      </c>
      <c r="CA49" s="171" t="s">
        <v>1601</v>
      </c>
      <c r="CB49" s="171" t="s">
        <v>1604</v>
      </c>
      <c r="CC49" s="171" t="s">
        <v>1607</v>
      </c>
      <c r="CD49" s="171" t="s">
        <v>1612</v>
      </c>
      <c r="CE49" s="171" t="s">
        <v>14</v>
      </c>
      <c r="CF49" s="171" t="s">
        <v>1604</v>
      </c>
      <c r="CG49" s="171" t="s">
        <v>1601</v>
      </c>
      <c r="CH49" s="171" t="s">
        <v>14</v>
      </c>
      <c r="CI49" s="171" t="s">
        <v>1601</v>
      </c>
      <c r="CJ49" s="171" t="s">
        <v>1604</v>
      </c>
      <c r="CK49" s="171" t="s">
        <v>1604</v>
      </c>
      <c r="CL49" s="171" t="s">
        <v>1601</v>
      </c>
      <c r="CM49" s="171" t="s">
        <v>1601</v>
      </c>
      <c r="CN49" s="171" t="s">
        <v>14</v>
      </c>
      <c r="CO49" s="171" t="s">
        <v>14</v>
      </c>
      <c r="CP49" s="171" t="s">
        <v>14</v>
      </c>
      <c r="CQ49" s="171" t="s">
        <v>1604</v>
      </c>
      <c r="CR49" s="171" t="s">
        <v>1601</v>
      </c>
      <c r="CS49" s="171" t="s">
        <v>1601</v>
      </c>
      <c r="CT49" s="171" t="s">
        <v>1601</v>
      </c>
      <c r="CU49" s="171" t="s">
        <v>1612</v>
      </c>
      <c r="CV49" s="171" t="s">
        <v>14</v>
      </c>
      <c r="CW49" s="171" t="s">
        <v>1601</v>
      </c>
      <c r="CX49" s="171" t="s">
        <v>13</v>
      </c>
      <c r="CY49" s="171" t="s">
        <v>1604</v>
      </c>
      <c r="CZ49" s="171" t="s">
        <v>1604</v>
      </c>
      <c r="DA49" s="171" t="s">
        <v>1604</v>
      </c>
      <c r="DB49" s="171" t="s">
        <v>14</v>
      </c>
      <c r="DC49" s="171" t="s">
        <v>1612</v>
      </c>
      <c r="DD49" s="171" t="s">
        <v>1598</v>
      </c>
      <c r="DE49" s="171" t="s">
        <v>1601</v>
      </c>
      <c r="DF49" s="171" t="s">
        <v>1596</v>
      </c>
      <c r="DG49" s="171" t="s">
        <v>1601</v>
      </c>
      <c r="DH49" s="171" t="s">
        <v>1598</v>
      </c>
      <c r="DI49" s="171" t="s">
        <v>1598</v>
      </c>
      <c r="DJ49" s="171" t="s">
        <v>14</v>
      </c>
      <c r="DK49" s="171" t="s">
        <v>1601</v>
      </c>
      <c r="DL49" s="171" t="s">
        <v>14</v>
      </c>
      <c r="DM49" s="171" t="s">
        <v>1601</v>
      </c>
      <c r="DN49" s="171" t="s">
        <v>1601</v>
      </c>
      <c r="DO49" s="171" t="s">
        <v>1601</v>
      </c>
      <c r="DP49" s="171" t="s">
        <v>1601</v>
      </c>
      <c r="DQ49" s="171" t="s">
        <v>14</v>
      </c>
      <c r="DR49" s="171" t="s">
        <v>14</v>
      </c>
      <c r="DS49" s="171" t="s">
        <v>13</v>
      </c>
      <c r="DT49" s="171" t="s">
        <v>14</v>
      </c>
      <c r="DU49" s="171" t="s">
        <v>14</v>
      </c>
      <c r="DV49" s="171" t="s">
        <v>14</v>
      </c>
      <c r="DW49" s="171" t="s">
        <v>1601</v>
      </c>
      <c r="DX49" s="171" t="s">
        <v>1598</v>
      </c>
      <c r="DY49" s="171" t="s">
        <v>1604</v>
      </c>
      <c r="DZ49" s="171" t="s">
        <v>1604</v>
      </c>
      <c r="EA49" s="171" t="s">
        <v>1601</v>
      </c>
      <c r="EB49" s="171" t="s">
        <v>1601</v>
      </c>
      <c r="EC49" s="171" t="s">
        <v>1601</v>
      </c>
      <c r="ED49" s="171" t="s">
        <v>1604</v>
      </c>
      <c r="EE49" s="171" t="s">
        <v>1598</v>
      </c>
      <c r="EF49" s="171" t="s">
        <v>1601</v>
      </c>
      <c r="EG49" s="171" t="s">
        <v>1601</v>
      </c>
      <c r="EH49" s="171" t="s">
        <v>1601</v>
      </c>
      <c r="EI49" s="171" t="s">
        <v>1601</v>
      </c>
      <c r="EJ49" s="171" t="s">
        <v>1601</v>
      </c>
      <c r="EK49" s="171" t="s">
        <v>14</v>
      </c>
      <c r="EL49" s="171" t="s">
        <v>1601</v>
      </c>
      <c r="EM49" s="171" t="s">
        <v>1601</v>
      </c>
      <c r="EN49" s="171" t="s">
        <v>13</v>
      </c>
      <c r="EO49" s="171" t="s">
        <v>1604</v>
      </c>
      <c r="EP49" s="171" t="s">
        <v>1607</v>
      </c>
      <c r="EQ49" s="171" t="s">
        <v>1604</v>
      </c>
      <c r="ER49" s="171" t="s">
        <v>1601</v>
      </c>
      <c r="ES49" s="171" t="s">
        <v>1601</v>
      </c>
      <c r="ET49" s="171" t="s">
        <v>14</v>
      </c>
      <c r="EU49" s="171" t="s">
        <v>1612</v>
      </c>
      <c r="EV49" s="171" t="s">
        <v>1607</v>
      </c>
      <c r="EW49" s="171" t="s">
        <v>1601</v>
      </c>
      <c r="EX49" s="171" t="s">
        <v>14</v>
      </c>
      <c r="EY49" s="171" t="s">
        <v>1612</v>
      </c>
      <c r="EZ49" s="171" t="s">
        <v>14</v>
      </c>
      <c r="FA49" s="4"/>
    </row>
    <row r="50" spans="2:157">
      <c r="B50" s="1"/>
      <c r="C50" s="1"/>
      <c r="D50" s="1"/>
      <c r="E50" s="51"/>
      <c r="H50" s="7"/>
      <c r="I50" s="7"/>
      <c r="J50" s="7"/>
      <c r="K50" s="7"/>
      <c r="L50" s="7"/>
      <c r="M50" s="7"/>
      <c r="N50" s="7"/>
      <c r="O50" s="7"/>
      <c r="P50" s="7"/>
      <c r="Q50" s="7"/>
      <c r="R50" s="7"/>
      <c r="S50" s="7"/>
      <c r="T50" s="7"/>
      <c r="U50" s="7"/>
      <c r="V50" s="7"/>
      <c r="W50" s="7"/>
      <c r="X50" s="57"/>
      <c r="Y50" s="7"/>
      <c r="Z50" s="7"/>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4"/>
    </row>
    <row r="51" spans="2:157" ht="23.25" customHeight="1">
      <c r="B51" s="15">
        <v>1</v>
      </c>
      <c r="C51" s="15">
        <v>1</v>
      </c>
      <c r="D51" s="13">
        <v>2</v>
      </c>
      <c r="E51" s="50" cm="1">
        <f t="array" ref="E51:E70">_xlfn.BYROW(l1_,_xlfn.LAMBDA(_xlpm.r, MATCH("TD",_xlpm.r,0)))</f>
        <v>13</v>
      </c>
      <c r="G51" s="169" t="s">
        <v>14</v>
      </c>
      <c r="H51" s="170" t="s">
        <v>1601</v>
      </c>
      <c r="I51" s="170" t="s">
        <v>1604</v>
      </c>
      <c r="J51" s="170" t="s">
        <v>14</v>
      </c>
      <c r="K51" s="170" t="s">
        <v>14</v>
      </c>
      <c r="L51" s="170" t="s">
        <v>1598</v>
      </c>
      <c r="M51" s="170" t="s">
        <v>1604</v>
      </c>
      <c r="N51" s="170" t="s">
        <v>1604</v>
      </c>
      <c r="O51" s="170" t="s">
        <v>14</v>
      </c>
      <c r="P51" s="170" t="s">
        <v>1604</v>
      </c>
      <c r="Q51" s="170" t="s">
        <v>14</v>
      </c>
      <c r="R51" s="170" t="s">
        <v>1607</v>
      </c>
      <c r="S51" s="170" t="s">
        <v>1612</v>
      </c>
      <c r="T51" s="170" t="s">
        <v>1601</v>
      </c>
      <c r="U51" s="170" t="s">
        <v>14</v>
      </c>
      <c r="V51" s="170" t="s">
        <v>1601</v>
      </c>
      <c r="W51" s="170" t="s">
        <v>14</v>
      </c>
      <c r="X51" s="170" t="s">
        <v>1601</v>
      </c>
      <c r="Y51" s="170" t="s">
        <v>1596</v>
      </c>
      <c r="Z51" s="170" t="s">
        <v>14</v>
      </c>
      <c r="AA51" s="170" t="s">
        <v>1604</v>
      </c>
      <c r="AB51" s="171" t="s">
        <v>1596</v>
      </c>
      <c r="AC51" s="171" t="s">
        <v>14</v>
      </c>
      <c r="AD51" s="171" t="s">
        <v>1601</v>
      </c>
      <c r="AE51" s="171" t="s">
        <v>1601</v>
      </c>
      <c r="AF51" s="171" t="s">
        <v>1607</v>
      </c>
      <c r="AG51" s="171" t="s">
        <v>1607</v>
      </c>
      <c r="AH51" s="171" t="s">
        <v>1604</v>
      </c>
      <c r="AI51" s="171" t="s">
        <v>1601</v>
      </c>
      <c r="AJ51" s="171" t="s">
        <v>14</v>
      </c>
      <c r="AK51" s="171" t="s">
        <v>1604</v>
      </c>
      <c r="AL51" s="171" t="s">
        <v>14</v>
      </c>
      <c r="AM51" s="171" t="s">
        <v>1604</v>
      </c>
      <c r="AN51" s="171" t="s">
        <v>14</v>
      </c>
      <c r="AO51" s="171" t="s">
        <v>1601</v>
      </c>
      <c r="AP51" s="171" t="s">
        <v>14</v>
      </c>
      <c r="AQ51" s="171" t="s">
        <v>14</v>
      </c>
      <c r="AR51" s="171" t="s">
        <v>1604</v>
      </c>
      <c r="AS51" s="171" t="s">
        <v>1601</v>
      </c>
      <c r="AT51" s="171" t="s">
        <v>1601</v>
      </c>
      <c r="AU51" s="171" t="s">
        <v>14</v>
      </c>
      <c r="AV51" s="171" t="s">
        <v>1612</v>
      </c>
      <c r="AW51" s="171" t="s">
        <v>1601</v>
      </c>
      <c r="AX51" s="171" t="s">
        <v>1598</v>
      </c>
      <c r="AY51" s="171" t="s">
        <v>14</v>
      </c>
      <c r="AZ51" s="171" t="s">
        <v>1596</v>
      </c>
      <c r="BA51" s="171" t="s">
        <v>14</v>
      </c>
      <c r="BB51" s="171" t="s">
        <v>14</v>
      </c>
      <c r="BC51" s="171" t="s">
        <v>1601</v>
      </c>
      <c r="BD51" s="171" t="s">
        <v>14</v>
      </c>
      <c r="BE51" s="171" t="s">
        <v>1601</v>
      </c>
      <c r="BF51" s="171" t="s">
        <v>1601</v>
      </c>
      <c r="BG51" s="171" t="s">
        <v>14</v>
      </c>
      <c r="BH51" s="171" t="s">
        <v>14</v>
      </c>
      <c r="BI51" s="171" t="s">
        <v>1612</v>
      </c>
      <c r="BJ51" s="171" t="s">
        <v>1601</v>
      </c>
      <c r="BK51" s="171" t="s">
        <v>1604</v>
      </c>
      <c r="BL51" s="171" t="s">
        <v>1604</v>
      </c>
      <c r="BM51" s="171" t="s">
        <v>14</v>
      </c>
      <c r="BN51" s="171" t="s">
        <v>14</v>
      </c>
      <c r="BO51" s="171" t="s">
        <v>14</v>
      </c>
      <c r="BP51" s="171" t="s">
        <v>1598</v>
      </c>
      <c r="BQ51" s="171" t="s">
        <v>1598</v>
      </c>
      <c r="BR51" s="171" t="s">
        <v>1604</v>
      </c>
      <c r="BS51" s="171" t="s">
        <v>1612</v>
      </c>
      <c r="BT51" s="171" t="s">
        <v>1604</v>
      </c>
      <c r="BU51" s="171" t="s">
        <v>1601</v>
      </c>
      <c r="BV51" s="171" t="s">
        <v>14</v>
      </c>
      <c r="BW51" s="171" t="s">
        <v>14</v>
      </c>
      <c r="BX51" s="171" t="s">
        <v>1601</v>
      </c>
      <c r="BY51" s="171" t="s">
        <v>1601</v>
      </c>
      <c r="BZ51" s="171" t="s">
        <v>14</v>
      </c>
      <c r="CA51" s="171" t="s">
        <v>1601</v>
      </c>
      <c r="CB51" s="171" t="s">
        <v>1601</v>
      </c>
      <c r="CC51" s="171" t="s">
        <v>1604</v>
      </c>
      <c r="CD51" s="171" t="s">
        <v>1604</v>
      </c>
      <c r="CE51" s="171" t="s">
        <v>1604</v>
      </c>
      <c r="CF51" s="171" t="s">
        <v>1596</v>
      </c>
      <c r="CG51" s="171" t="s">
        <v>14</v>
      </c>
      <c r="CH51" s="171" t="s">
        <v>14</v>
      </c>
      <c r="CI51" s="171" t="s">
        <v>14</v>
      </c>
      <c r="CJ51" s="171" t="s">
        <v>1604</v>
      </c>
      <c r="CK51" s="171" t="s">
        <v>1604</v>
      </c>
      <c r="CL51" s="171" t="s">
        <v>14</v>
      </c>
      <c r="CM51" s="171" t="s">
        <v>14</v>
      </c>
      <c r="CN51" s="171" t="s">
        <v>1601</v>
      </c>
      <c r="CO51" s="171" t="s">
        <v>14</v>
      </c>
      <c r="CP51" s="171" t="s">
        <v>1601</v>
      </c>
      <c r="CQ51" s="171" t="s">
        <v>1601</v>
      </c>
      <c r="CR51" s="171" t="s">
        <v>1612</v>
      </c>
      <c r="CS51" s="171" t="s">
        <v>14</v>
      </c>
      <c r="CT51" s="171" t="s">
        <v>1598</v>
      </c>
      <c r="CU51" s="171" t="s">
        <v>14</v>
      </c>
      <c r="CV51" s="171" t="s">
        <v>1607</v>
      </c>
      <c r="CW51" s="171" t="s">
        <v>14</v>
      </c>
      <c r="CX51" s="171" t="s">
        <v>14</v>
      </c>
      <c r="CY51" s="171" t="s">
        <v>14</v>
      </c>
      <c r="CZ51" s="171" t="s">
        <v>14</v>
      </c>
      <c r="DA51" s="171" t="s">
        <v>14</v>
      </c>
      <c r="DB51" s="171" t="s">
        <v>14</v>
      </c>
      <c r="DC51" s="171" t="s">
        <v>14</v>
      </c>
      <c r="DD51" s="171" t="s">
        <v>1607</v>
      </c>
      <c r="DE51" s="171" t="s">
        <v>1604</v>
      </c>
      <c r="DF51" s="171" t="s">
        <v>1601</v>
      </c>
      <c r="DG51" s="171" t="s">
        <v>1601</v>
      </c>
      <c r="DH51" s="171" t="s">
        <v>14</v>
      </c>
      <c r="DI51" s="171" t="s">
        <v>14</v>
      </c>
      <c r="DJ51" s="171" t="s">
        <v>1601</v>
      </c>
      <c r="DK51" s="171" t="s">
        <v>1601</v>
      </c>
      <c r="DL51" s="171" t="s">
        <v>1612</v>
      </c>
      <c r="DM51" s="171" t="s">
        <v>1604</v>
      </c>
      <c r="DN51" s="171" t="s">
        <v>1604</v>
      </c>
      <c r="DO51" s="171" t="s">
        <v>14</v>
      </c>
      <c r="DP51" s="171" t="s">
        <v>14</v>
      </c>
      <c r="DQ51" s="171" t="s">
        <v>14</v>
      </c>
      <c r="DR51" s="171" t="s">
        <v>1612</v>
      </c>
      <c r="DS51" s="171" t="s">
        <v>14</v>
      </c>
      <c r="DT51" s="171" t="s">
        <v>14</v>
      </c>
      <c r="DU51" s="171" t="s">
        <v>1604</v>
      </c>
      <c r="DV51" s="171" t="s">
        <v>1604</v>
      </c>
      <c r="DW51" s="171" t="s">
        <v>1604</v>
      </c>
      <c r="DX51" s="171" t="s">
        <v>14</v>
      </c>
      <c r="DY51" s="171" t="s">
        <v>1601</v>
      </c>
      <c r="DZ51" s="171" t="s">
        <v>14</v>
      </c>
      <c r="EA51" s="171" t="s">
        <v>14</v>
      </c>
      <c r="EB51" s="171" t="s">
        <v>14</v>
      </c>
      <c r="EC51" s="171" t="s">
        <v>14</v>
      </c>
      <c r="ED51" s="171" t="s">
        <v>1604</v>
      </c>
      <c r="EE51" s="171" t="s">
        <v>14</v>
      </c>
      <c r="EF51" s="171" t="s">
        <v>1604</v>
      </c>
      <c r="EG51" s="171" t="s">
        <v>14</v>
      </c>
      <c r="EH51" s="171" t="s">
        <v>13</v>
      </c>
      <c r="EI51" s="171" t="s">
        <v>1598</v>
      </c>
      <c r="EJ51" s="171" t="s">
        <v>14</v>
      </c>
      <c r="EK51" s="171" t="s">
        <v>1612</v>
      </c>
      <c r="EL51" s="171" t="s">
        <v>1601</v>
      </c>
      <c r="EM51" s="171" t="s">
        <v>1601</v>
      </c>
      <c r="EN51" s="171" t="s">
        <v>14</v>
      </c>
      <c r="EO51" s="171" t="s">
        <v>14</v>
      </c>
      <c r="EP51" s="171" t="s">
        <v>14</v>
      </c>
      <c r="EQ51" s="171" t="s">
        <v>14</v>
      </c>
      <c r="ER51" s="171" t="s">
        <v>14</v>
      </c>
      <c r="ES51" s="171" t="s">
        <v>13</v>
      </c>
      <c r="ET51" s="171" t="s">
        <v>14</v>
      </c>
      <c r="EU51" s="171" t="s">
        <v>1598</v>
      </c>
      <c r="EV51" s="171" t="s">
        <v>1604</v>
      </c>
      <c r="EW51" s="171" t="s">
        <v>1601</v>
      </c>
      <c r="EX51" s="171" t="s">
        <v>13</v>
      </c>
      <c r="EY51" s="171" t="s">
        <v>14</v>
      </c>
      <c r="EZ51" s="171" t="s">
        <v>1601</v>
      </c>
      <c r="FA51" s="4"/>
    </row>
    <row r="52" spans="2:157" ht="23.25" customHeight="1">
      <c r="B52" s="15">
        <f>B51+1</f>
        <v>2</v>
      </c>
      <c r="C52" s="15">
        <v>1</v>
      </c>
      <c r="D52" s="13">
        <v>2</v>
      </c>
      <c r="E52" s="50">
        <v>3</v>
      </c>
      <c r="G52" s="169" t="s">
        <v>14</v>
      </c>
      <c r="H52" s="170" t="s">
        <v>14</v>
      </c>
      <c r="I52" s="170" t="s">
        <v>1612</v>
      </c>
      <c r="J52" s="170" t="s">
        <v>1601</v>
      </c>
      <c r="K52" s="170" t="s">
        <v>14</v>
      </c>
      <c r="L52" s="170" t="s">
        <v>14</v>
      </c>
      <c r="M52" s="170" t="s">
        <v>1604</v>
      </c>
      <c r="N52" s="170" t="s">
        <v>14</v>
      </c>
      <c r="O52" s="170" t="s">
        <v>1601</v>
      </c>
      <c r="P52" s="170" t="s">
        <v>14</v>
      </c>
      <c r="Q52" s="170" t="s">
        <v>14</v>
      </c>
      <c r="R52" s="170" t="s">
        <v>14</v>
      </c>
      <c r="S52" s="170" t="s">
        <v>1604</v>
      </c>
      <c r="T52" s="170" t="s">
        <v>14</v>
      </c>
      <c r="U52" s="170" t="s">
        <v>1604</v>
      </c>
      <c r="V52" s="170" t="s">
        <v>1607</v>
      </c>
      <c r="W52" s="170" t="s">
        <v>1601</v>
      </c>
      <c r="X52" s="170" t="s">
        <v>14</v>
      </c>
      <c r="Y52" s="170" t="s">
        <v>1604</v>
      </c>
      <c r="Z52" s="170" t="s">
        <v>1612</v>
      </c>
      <c r="AA52" s="170" t="s">
        <v>1612</v>
      </c>
      <c r="AB52" s="171" t="s">
        <v>1601</v>
      </c>
      <c r="AC52" s="171" t="s">
        <v>14</v>
      </c>
      <c r="AD52" s="171" t="s">
        <v>14</v>
      </c>
      <c r="AE52" s="171" t="s">
        <v>1604</v>
      </c>
      <c r="AF52" s="171" t="s">
        <v>14</v>
      </c>
      <c r="AG52" s="171" t="s">
        <v>1607</v>
      </c>
      <c r="AH52" s="171" t="s">
        <v>14</v>
      </c>
      <c r="AI52" s="171" t="s">
        <v>1604</v>
      </c>
      <c r="AJ52" s="171" t="s">
        <v>1604</v>
      </c>
      <c r="AK52" s="171" t="s">
        <v>14</v>
      </c>
      <c r="AL52" s="171" t="s">
        <v>1604</v>
      </c>
      <c r="AM52" s="171" t="s">
        <v>1601</v>
      </c>
      <c r="AN52" s="171" t="s">
        <v>14</v>
      </c>
      <c r="AO52" s="171" t="s">
        <v>1607</v>
      </c>
      <c r="AP52" s="171" t="s">
        <v>1604</v>
      </c>
      <c r="AQ52" s="171" t="s">
        <v>1612</v>
      </c>
      <c r="AR52" s="171" t="s">
        <v>1604</v>
      </c>
      <c r="AS52" s="171" t="s">
        <v>1612</v>
      </c>
      <c r="AT52" s="171" t="s">
        <v>1604</v>
      </c>
      <c r="AU52" s="171" t="s">
        <v>13</v>
      </c>
      <c r="AV52" s="171" t="s">
        <v>14</v>
      </c>
      <c r="AW52" s="171" t="s">
        <v>1601</v>
      </c>
      <c r="AX52" s="171" t="s">
        <v>1598</v>
      </c>
      <c r="AY52" s="171" t="s">
        <v>1601</v>
      </c>
      <c r="AZ52" s="171" t="s">
        <v>1598</v>
      </c>
      <c r="BA52" s="171" t="s">
        <v>13</v>
      </c>
      <c r="BB52" s="171" t="s">
        <v>1601</v>
      </c>
      <c r="BC52" s="171" t="s">
        <v>14</v>
      </c>
      <c r="BD52" s="171" t="s">
        <v>1607</v>
      </c>
      <c r="BE52" s="171" t="s">
        <v>1601</v>
      </c>
      <c r="BF52" s="171" t="s">
        <v>1607</v>
      </c>
      <c r="BG52" s="171" t="s">
        <v>1604</v>
      </c>
      <c r="BH52" s="171" t="s">
        <v>1612</v>
      </c>
      <c r="BI52" s="171" t="s">
        <v>1604</v>
      </c>
      <c r="BJ52" s="171" t="s">
        <v>1601</v>
      </c>
      <c r="BK52" s="171" t="s">
        <v>1601</v>
      </c>
      <c r="BL52" s="171" t="s">
        <v>14</v>
      </c>
      <c r="BM52" s="171" t="s">
        <v>14</v>
      </c>
      <c r="BN52" s="171" t="s">
        <v>14</v>
      </c>
      <c r="BO52" s="171" t="s">
        <v>1604</v>
      </c>
      <c r="BP52" s="171" t="s">
        <v>1601</v>
      </c>
      <c r="BQ52" s="171" t="s">
        <v>14</v>
      </c>
      <c r="BR52" s="171" t="s">
        <v>1612</v>
      </c>
      <c r="BS52" s="171" t="s">
        <v>1612</v>
      </c>
      <c r="BT52" s="171" t="s">
        <v>1612</v>
      </c>
      <c r="BU52" s="171" t="s">
        <v>1612</v>
      </c>
      <c r="BV52" s="171" t="s">
        <v>14</v>
      </c>
      <c r="BW52" s="171" t="s">
        <v>1604</v>
      </c>
      <c r="BX52" s="171" t="s">
        <v>1604</v>
      </c>
      <c r="BY52" s="171" t="s">
        <v>1604</v>
      </c>
      <c r="BZ52" s="171" t="s">
        <v>1601</v>
      </c>
      <c r="CA52" s="171" t="s">
        <v>1604</v>
      </c>
      <c r="CB52" s="171" t="s">
        <v>1596</v>
      </c>
      <c r="CC52" s="171" t="s">
        <v>1601</v>
      </c>
      <c r="CD52" s="171" t="s">
        <v>1601</v>
      </c>
      <c r="CE52" s="171" t="s">
        <v>1601</v>
      </c>
      <c r="CF52" s="171" t="s">
        <v>14</v>
      </c>
      <c r="CG52" s="171" t="s">
        <v>13</v>
      </c>
      <c r="CH52" s="171" t="s">
        <v>1604</v>
      </c>
      <c r="CI52" s="171" t="s">
        <v>1612</v>
      </c>
      <c r="CJ52" s="171" t="s">
        <v>14</v>
      </c>
      <c r="CK52" s="171" t="s">
        <v>1604</v>
      </c>
      <c r="CL52" s="171" t="s">
        <v>1604</v>
      </c>
      <c r="CM52" s="171" t="s">
        <v>14</v>
      </c>
      <c r="CN52" s="171" t="s">
        <v>1601</v>
      </c>
      <c r="CO52" s="171" t="s">
        <v>14</v>
      </c>
      <c r="CP52" s="171" t="s">
        <v>1601</v>
      </c>
      <c r="CQ52" s="171" t="s">
        <v>14</v>
      </c>
      <c r="CR52" s="171" t="s">
        <v>1601</v>
      </c>
      <c r="CS52" s="171" t="s">
        <v>14</v>
      </c>
      <c r="CT52" s="171" t="s">
        <v>1604</v>
      </c>
      <c r="CU52" s="171" t="s">
        <v>14</v>
      </c>
      <c r="CV52" s="171" t="s">
        <v>13</v>
      </c>
      <c r="CW52" s="171" t="s">
        <v>14</v>
      </c>
      <c r="CX52" s="171" t="s">
        <v>1604</v>
      </c>
      <c r="CY52" s="171" t="s">
        <v>1601</v>
      </c>
      <c r="CZ52" s="171" t="s">
        <v>1598</v>
      </c>
      <c r="DA52" s="171" t="s">
        <v>14</v>
      </c>
      <c r="DB52" s="171" t="s">
        <v>1604</v>
      </c>
      <c r="DC52" s="171" t="s">
        <v>1601</v>
      </c>
      <c r="DD52" s="171" t="s">
        <v>14</v>
      </c>
      <c r="DE52" s="171" t="s">
        <v>14</v>
      </c>
      <c r="DF52" s="171" t="s">
        <v>1604</v>
      </c>
      <c r="DG52" s="171" t="s">
        <v>14</v>
      </c>
      <c r="DH52" s="171" t="s">
        <v>1604</v>
      </c>
      <c r="DI52" s="171" t="s">
        <v>1601</v>
      </c>
      <c r="DJ52" s="171" t="s">
        <v>1604</v>
      </c>
      <c r="DK52" s="171" t="s">
        <v>1601</v>
      </c>
      <c r="DL52" s="171" t="s">
        <v>14</v>
      </c>
      <c r="DM52" s="171" t="s">
        <v>1604</v>
      </c>
      <c r="DN52" s="171" t="s">
        <v>1601</v>
      </c>
      <c r="DO52" s="171" t="s">
        <v>1601</v>
      </c>
      <c r="DP52" s="171" t="s">
        <v>1607</v>
      </c>
      <c r="DQ52" s="171" t="s">
        <v>14</v>
      </c>
      <c r="DR52" s="171" t="s">
        <v>14</v>
      </c>
      <c r="DS52" s="171" t="s">
        <v>1601</v>
      </c>
      <c r="DT52" s="171" t="s">
        <v>14</v>
      </c>
      <c r="DU52" s="171" t="s">
        <v>13</v>
      </c>
      <c r="DV52" s="171" t="s">
        <v>14</v>
      </c>
      <c r="DW52" s="171" t="s">
        <v>1607</v>
      </c>
      <c r="DX52" s="171" t="s">
        <v>14</v>
      </c>
      <c r="DY52" s="171" t="s">
        <v>14</v>
      </c>
      <c r="DZ52" s="171" t="s">
        <v>14</v>
      </c>
      <c r="EA52" s="171" t="s">
        <v>1604</v>
      </c>
      <c r="EB52" s="171" t="s">
        <v>14</v>
      </c>
      <c r="EC52" s="171" t="s">
        <v>1601</v>
      </c>
      <c r="ED52" s="171" t="s">
        <v>14</v>
      </c>
      <c r="EE52" s="171" t="s">
        <v>1604</v>
      </c>
      <c r="EF52" s="171" t="s">
        <v>14</v>
      </c>
      <c r="EG52" s="171" t="s">
        <v>1604</v>
      </c>
      <c r="EH52" s="171" t="s">
        <v>1604</v>
      </c>
      <c r="EI52" s="171" t="s">
        <v>1601</v>
      </c>
      <c r="EJ52" s="171" t="s">
        <v>1601</v>
      </c>
      <c r="EK52" s="171" t="s">
        <v>1604</v>
      </c>
      <c r="EL52" s="171" t="s">
        <v>1604</v>
      </c>
      <c r="EM52" s="171" t="s">
        <v>14</v>
      </c>
      <c r="EN52" s="171" t="s">
        <v>1604</v>
      </c>
      <c r="EO52" s="171" t="s">
        <v>14</v>
      </c>
      <c r="EP52" s="171" t="s">
        <v>1601</v>
      </c>
      <c r="EQ52" s="171" t="s">
        <v>14</v>
      </c>
      <c r="ER52" s="171" t="s">
        <v>1601</v>
      </c>
      <c r="ES52" s="171" t="s">
        <v>14</v>
      </c>
      <c r="ET52" s="171" t="s">
        <v>14</v>
      </c>
      <c r="EU52" s="171" t="s">
        <v>1601</v>
      </c>
      <c r="EV52" s="171" t="s">
        <v>14</v>
      </c>
      <c r="EW52" s="171" t="s">
        <v>1601</v>
      </c>
      <c r="EX52" s="171" t="s">
        <v>1601</v>
      </c>
      <c r="EY52" s="171" t="s">
        <v>14</v>
      </c>
      <c r="EZ52" s="171" t="s">
        <v>1601</v>
      </c>
      <c r="FA52" s="4"/>
    </row>
    <row r="53" spans="2:157" ht="23.25" customHeight="1">
      <c r="B53" s="15">
        <f>B52+1</f>
        <v>3</v>
      </c>
      <c r="C53" s="15">
        <v>1</v>
      </c>
      <c r="D53" s="13">
        <v>2</v>
      </c>
      <c r="E53" s="50">
        <v>32</v>
      </c>
      <c r="G53" s="169" t="s">
        <v>14</v>
      </c>
      <c r="H53" s="170" t="s">
        <v>1601</v>
      </c>
      <c r="I53" s="170" t="s">
        <v>14</v>
      </c>
      <c r="J53" s="170" t="s">
        <v>14</v>
      </c>
      <c r="K53" s="170" t="s">
        <v>14</v>
      </c>
      <c r="L53" s="170" t="s">
        <v>1604</v>
      </c>
      <c r="M53" s="170" t="s">
        <v>14</v>
      </c>
      <c r="N53" s="170" t="s">
        <v>14</v>
      </c>
      <c r="O53" s="170" t="s">
        <v>1604</v>
      </c>
      <c r="P53" s="170" t="s">
        <v>1601</v>
      </c>
      <c r="Q53" s="170" t="s">
        <v>14</v>
      </c>
      <c r="R53" s="170" t="s">
        <v>14</v>
      </c>
      <c r="S53" s="170" t="s">
        <v>1601</v>
      </c>
      <c r="T53" s="170" t="s">
        <v>13</v>
      </c>
      <c r="U53" s="170" t="s">
        <v>14</v>
      </c>
      <c r="V53" s="170" t="s">
        <v>1601</v>
      </c>
      <c r="W53" s="170" t="s">
        <v>1604</v>
      </c>
      <c r="X53" s="170" t="s">
        <v>1601</v>
      </c>
      <c r="Y53" s="170" t="s">
        <v>14</v>
      </c>
      <c r="Z53" s="170" t="s">
        <v>14</v>
      </c>
      <c r="AA53" s="170" t="s">
        <v>1601</v>
      </c>
      <c r="AB53" s="171" t="s">
        <v>1601</v>
      </c>
      <c r="AC53" s="171" t="s">
        <v>1601</v>
      </c>
      <c r="AD53" s="171" t="s">
        <v>1598</v>
      </c>
      <c r="AE53" s="171" t="s">
        <v>1604</v>
      </c>
      <c r="AF53" s="171" t="s">
        <v>1601</v>
      </c>
      <c r="AG53" s="171" t="s">
        <v>14</v>
      </c>
      <c r="AH53" s="171" t="s">
        <v>14</v>
      </c>
      <c r="AI53" s="171" t="s">
        <v>13</v>
      </c>
      <c r="AJ53" s="171" t="s">
        <v>14</v>
      </c>
      <c r="AK53" s="171" t="s">
        <v>1596</v>
      </c>
      <c r="AL53" s="171" t="s">
        <v>1612</v>
      </c>
      <c r="AM53" s="171" t="s">
        <v>1601</v>
      </c>
      <c r="AN53" s="171" t="s">
        <v>1612</v>
      </c>
      <c r="AO53" s="171" t="s">
        <v>1612</v>
      </c>
      <c r="AP53" s="171" t="s">
        <v>14</v>
      </c>
      <c r="AQ53" s="171" t="s">
        <v>14</v>
      </c>
      <c r="AR53" s="171" t="s">
        <v>14</v>
      </c>
      <c r="AS53" s="171" t="s">
        <v>14</v>
      </c>
      <c r="AT53" s="171" t="s">
        <v>1604</v>
      </c>
      <c r="AU53" s="171" t="s">
        <v>14</v>
      </c>
      <c r="AV53" s="171" t="s">
        <v>1598</v>
      </c>
      <c r="AW53" s="171" t="s">
        <v>1601</v>
      </c>
      <c r="AX53" s="171" t="s">
        <v>1612</v>
      </c>
      <c r="AY53" s="171" t="s">
        <v>1601</v>
      </c>
      <c r="AZ53" s="171" t="s">
        <v>1607</v>
      </c>
      <c r="BA53" s="171" t="s">
        <v>1601</v>
      </c>
      <c r="BB53" s="171" t="s">
        <v>1601</v>
      </c>
      <c r="BC53" s="171" t="s">
        <v>1604</v>
      </c>
      <c r="BD53" s="171" t="s">
        <v>14</v>
      </c>
      <c r="BE53" s="171" t="s">
        <v>1601</v>
      </c>
      <c r="BF53" s="171" t="s">
        <v>1601</v>
      </c>
      <c r="BG53" s="171" t="s">
        <v>14</v>
      </c>
      <c r="BH53" s="171" t="s">
        <v>14</v>
      </c>
      <c r="BI53" s="171" t="s">
        <v>1604</v>
      </c>
      <c r="BJ53" s="171" t="s">
        <v>14</v>
      </c>
      <c r="BK53" s="171" t="s">
        <v>1612</v>
      </c>
      <c r="BL53" s="171" t="s">
        <v>14</v>
      </c>
      <c r="BM53" s="171" t="s">
        <v>14</v>
      </c>
      <c r="BN53" s="171" t="s">
        <v>1604</v>
      </c>
      <c r="BO53" s="171" t="s">
        <v>14</v>
      </c>
      <c r="BP53" s="171" t="s">
        <v>1612</v>
      </c>
      <c r="BQ53" s="171" t="s">
        <v>1601</v>
      </c>
      <c r="BR53" s="171" t="s">
        <v>1604</v>
      </c>
      <c r="BS53" s="171" t="s">
        <v>1601</v>
      </c>
      <c r="BT53" s="171" t="s">
        <v>1607</v>
      </c>
      <c r="BU53" s="171" t="s">
        <v>1604</v>
      </c>
      <c r="BV53" s="171" t="s">
        <v>1604</v>
      </c>
      <c r="BW53" s="171" t="s">
        <v>1598</v>
      </c>
      <c r="BX53" s="171" t="s">
        <v>1612</v>
      </c>
      <c r="BY53" s="171" t="s">
        <v>1604</v>
      </c>
      <c r="BZ53" s="171" t="s">
        <v>1604</v>
      </c>
      <c r="CA53" s="171" t="s">
        <v>14</v>
      </c>
      <c r="CB53" s="171" t="s">
        <v>13</v>
      </c>
      <c r="CC53" s="171" t="s">
        <v>1604</v>
      </c>
      <c r="CD53" s="171" t="s">
        <v>1601</v>
      </c>
      <c r="CE53" s="171" t="s">
        <v>14</v>
      </c>
      <c r="CF53" s="171" t="s">
        <v>1612</v>
      </c>
      <c r="CG53" s="171" t="s">
        <v>1601</v>
      </c>
      <c r="CH53" s="171" t="s">
        <v>1604</v>
      </c>
      <c r="CI53" s="171" t="s">
        <v>1601</v>
      </c>
      <c r="CJ53" s="171" t="s">
        <v>14</v>
      </c>
      <c r="CK53" s="171" t="s">
        <v>13</v>
      </c>
      <c r="CL53" s="171" t="s">
        <v>1598</v>
      </c>
      <c r="CM53" s="171" t="s">
        <v>14</v>
      </c>
      <c r="CN53" s="171" t="s">
        <v>14</v>
      </c>
      <c r="CO53" s="171" t="s">
        <v>1612</v>
      </c>
      <c r="CP53" s="171" t="s">
        <v>1601</v>
      </c>
      <c r="CQ53" s="171" t="s">
        <v>1601</v>
      </c>
      <c r="CR53" s="171" t="s">
        <v>1596</v>
      </c>
      <c r="CS53" s="171" t="s">
        <v>14</v>
      </c>
      <c r="CT53" s="171" t="s">
        <v>14</v>
      </c>
      <c r="CU53" s="171" t="s">
        <v>1604</v>
      </c>
      <c r="CV53" s="171" t="s">
        <v>1612</v>
      </c>
      <c r="CW53" s="171" t="s">
        <v>1612</v>
      </c>
      <c r="CX53" s="171" t="s">
        <v>1601</v>
      </c>
      <c r="CY53" s="171" t="s">
        <v>1601</v>
      </c>
      <c r="CZ53" s="171" t="s">
        <v>1604</v>
      </c>
      <c r="DA53" s="171" t="s">
        <v>13</v>
      </c>
      <c r="DB53" s="171" t="s">
        <v>1601</v>
      </c>
      <c r="DC53" s="171" t="s">
        <v>14</v>
      </c>
      <c r="DD53" s="171" t="s">
        <v>1612</v>
      </c>
      <c r="DE53" s="171" t="s">
        <v>14</v>
      </c>
      <c r="DF53" s="171" t="s">
        <v>1598</v>
      </c>
      <c r="DG53" s="171" t="s">
        <v>1601</v>
      </c>
      <c r="DH53" s="171" t="s">
        <v>1601</v>
      </c>
      <c r="DI53" s="171" t="s">
        <v>14</v>
      </c>
      <c r="DJ53" s="171" t="s">
        <v>1612</v>
      </c>
      <c r="DK53" s="171" t="s">
        <v>14</v>
      </c>
      <c r="DL53" s="171" t="s">
        <v>1601</v>
      </c>
      <c r="DM53" s="171" t="s">
        <v>1612</v>
      </c>
      <c r="DN53" s="171" t="s">
        <v>14</v>
      </c>
      <c r="DO53" s="171" t="s">
        <v>14</v>
      </c>
      <c r="DP53" s="171" t="s">
        <v>1604</v>
      </c>
      <c r="DQ53" s="171" t="s">
        <v>1601</v>
      </c>
      <c r="DR53" s="171" t="s">
        <v>13</v>
      </c>
      <c r="DS53" s="171" t="s">
        <v>14</v>
      </c>
      <c r="DT53" s="171" t="s">
        <v>14</v>
      </c>
      <c r="DU53" s="171" t="s">
        <v>13</v>
      </c>
      <c r="DV53" s="171" t="s">
        <v>14</v>
      </c>
      <c r="DW53" s="171" t="s">
        <v>14</v>
      </c>
      <c r="DX53" s="171" t="s">
        <v>14</v>
      </c>
      <c r="DY53" s="171" t="s">
        <v>1604</v>
      </c>
      <c r="DZ53" s="171" t="s">
        <v>14</v>
      </c>
      <c r="EA53" s="171" t="s">
        <v>1601</v>
      </c>
      <c r="EB53" s="171" t="s">
        <v>1607</v>
      </c>
      <c r="EC53" s="171" t="s">
        <v>14</v>
      </c>
      <c r="ED53" s="171" t="s">
        <v>1604</v>
      </c>
      <c r="EE53" s="171" t="s">
        <v>1607</v>
      </c>
      <c r="EF53" s="171" t="s">
        <v>1601</v>
      </c>
      <c r="EG53" s="171" t="s">
        <v>14</v>
      </c>
      <c r="EH53" s="171" t="s">
        <v>14</v>
      </c>
      <c r="EI53" s="171" t="s">
        <v>1604</v>
      </c>
      <c r="EJ53" s="171" t="s">
        <v>1601</v>
      </c>
      <c r="EK53" s="171" t="s">
        <v>1604</v>
      </c>
      <c r="EL53" s="171" t="s">
        <v>14</v>
      </c>
      <c r="EM53" s="171" t="s">
        <v>1601</v>
      </c>
      <c r="EN53" s="171" t="s">
        <v>1601</v>
      </c>
      <c r="EO53" s="171" t="s">
        <v>13</v>
      </c>
      <c r="EP53" s="171" t="s">
        <v>1604</v>
      </c>
      <c r="EQ53" s="171" t="s">
        <v>1604</v>
      </c>
      <c r="ER53" s="171" t="s">
        <v>1604</v>
      </c>
      <c r="ES53" s="171" t="s">
        <v>1601</v>
      </c>
      <c r="ET53" s="171" t="s">
        <v>1601</v>
      </c>
      <c r="EU53" s="171" t="s">
        <v>1601</v>
      </c>
      <c r="EV53" s="171" t="s">
        <v>14</v>
      </c>
      <c r="EW53" s="171" t="s">
        <v>14</v>
      </c>
      <c r="EX53" s="171" t="s">
        <v>14</v>
      </c>
      <c r="EY53" s="171" t="s">
        <v>1601</v>
      </c>
      <c r="EZ53" s="171" t="s">
        <v>14</v>
      </c>
      <c r="FA53" s="4"/>
    </row>
    <row r="54" spans="2:157" ht="23.25" customHeight="1">
      <c r="B54" s="15">
        <f t="shared" ref="B54:B70" si="0">B53+1</f>
        <v>4</v>
      </c>
      <c r="C54" s="15">
        <v>1</v>
      </c>
      <c r="D54" s="13">
        <v>2</v>
      </c>
      <c r="E54" s="50">
        <v>16</v>
      </c>
      <c r="G54" s="169" t="s">
        <v>13</v>
      </c>
      <c r="H54" s="170" t="s">
        <v>1604</v>
      </c>
      <c r="I54" s="170" t="s">
        <v>14</v>
      </c>
      <c r="J54" s="170" t="s">
        <v>1607</v>
      </c>
      <c r="K54" s="170" t="s">
        <v>1601</v>
      </c>
      <c r="L54" s="170" t="s">
        <v>1601</v>
      </c>
      <c r="M54" s="170" t="s">
        <v>1601</v>
      </c>
      <c r="N54" s="170" t="s">
        <v>14</v>
      </c>
      <c r="O54" s="170" t="s">
        <v>1601</v>
      </c>
      <c r="P54" s="170" t="s">
        <v>1601</v>
      </c>
      <c r="Q54" s="170" t="s">
        <v>14</v>
      </c>
      <c r="R54" s="170" t="s">
        <v>1607</v>
      </c>
      <c r="S54" s="170" t="s">
        <v>1604</v>
      </c>
      <c r="T54" s="170" t="s">
        <v>14</v>
      </c>
      <c r="U54" s="170" t="s">
        <v>1604</v>
      </c>
      <c r="V54" s="170" t="s">
        <v>1612</v>
      </c>
      <c r="W54" s="170" t="s">
        <v>14</v>
      </c>
      <c r="X54" s="170" t="s">
        <v>14</v>
      </c>
      <c r="Y54" s="170" t="s">
        <v>14</v>
      </c>
      <c r="Z54" s="170" t="s">
        <v>1601</v>
      </c>
      <c r="AA54" s="170" t="s">
        <v>1612</v>
      </c>
      <c r="AB54" s="171" t="s">
        <v>1601</v>
      </c>
      <c r="AC54" s="171" t="s">
        <v>14</v>
      </c>
      <c r="AD54" s="171" t="s">
        <v>1601</v>
      </c>
      <c r="AE54" s="171" t="s">
        <v>1604</v>
      </c>
      <c r="AF54" s="171" t="s">
        <v>1612</v>
      </c>
      <c r="AG54" s="171" t="s">
        <v>1604</v>
      </c>
      <c r="AH54" s="171" t="s">
        <v>13</v>
      </c>
      <c r="AI54" s="171" t="s">
        <v>1604</v>
      </c>
      <c r="AJ54" s="171" t="s">
        <v>1604</v>
      </c>
      <c r="AK54" s="171" t="s">
        <v>1601</v>
      </c>
      <c r="AL54" s="171" t="s">
        <v>1601</v>
      </c>
      <c r="AM54" s="171" t="s">
        <v>1598</v>
      </c>
      <c r="AN54" s="171" t="s">
        <v>14</v>
      </c>
      <c r="AO54" s="171" t="s">
        <v>1604</v>
      </c>
      <c r="AP54" s="171" t="s">
        <v>14</v>
      </c>
      <c r="AQ54" s="171" t="s">
        <v>14</v>
      </c>
      <c r="AR54" s="171" t="s">
        <v>1601</v>
      </c>
      <c r="AS54" s="171" t="s">
        <v>14</v>
      </c>
      <c r="AT54" s="171" t="s">
        <v>14</v>
      </c>
      <c r="AU54" s="171" t="s">
        <v>1612</v>
      </c>
      <c r="AV54" s="171" t="s">
        <v>1612</v>
      </c>
      <c r="AW54" s="171" t="s">
        <v>1612</v>
      </c>
      <c r="AX54" s="171" t="s">
        <v>1601</v>
      </c>
      <c r="AY54" s="171" t="s">
        <v>1598</v>
      </c>
      <c r="AZ54" s="171" t="s">
        <v>1604</v>
      </c>
      <c r="BA54" s="171" t="s">
        <v>14</v>
      </c>
      <c r="BB54" s="171" t="s">
        <v>1604</v>
      </c>
      <c r="BC54" s="171" t="s">
        <v>14</v>
      </c>
      <c r="BD54" s="171" t="s">
        <v>1604</v>
      </c>
      <c r="BE54" s="171" t="s">
        <v>1601</v>
      </c>
      <c r="BF54" s="171" t="s">
        <v>14</v>
      </c>
      <c r="BG54" s="171" t="s">
        <v>1604</v>
      </c>
      <c r="BH54" s="171" t="s">
        <v>1601</v>
      </c>
      <c r="BI54" s="171" t="s">
        <v>14</v>
      </c>
      <c r="BJ54" s="171" t="s">
        <v>1612</v>
      </c>
      <c r="BK54" s="171" t="s">
        <v>14</v>
      </c>
      <c r="BL54" s="171" t="s">
        <v>1604</v>
      </c>
      <c r="BM54" s="171" t="s">
        <v>13</v>
      </c>
      <c r="BN54" s="171" t="s">
        <v>1604</v>
      </c>
      <c r="BO54" s="171" t="s">
        <v>14</v>
      </c>
      <c r="BP54" s="171" t="s">
        <v>13</v>
      </c>
      <c r="BQ54" s="171" t="s">
        <v>1601</v>
      </c>
      <c r="BR54" s="171" t="s">
        <v>1604</v>
      </c>
      <c r="BS54" s="171" t="s">
        <v>1601</v>
      </c>
      <c r="BT54" s="171" t="s">
        <v>14</v>
      </c>
      <c r="BU54" s="171" t="s">
        <v>1604</v>
      </c>
      <c r="BV54" s="171" t="s">
        <v>1601</v>
      </c>
      <c r="BW54" s="171" t="s">
        <v>14</v>
      </c>
      <c r="BX54" s="171" t="s">
        <v>1612</v>
      </c>
      <c r="BY54" s="171" t="s">
        <v>1604</v>
      </c>
      <c r="BZ54" s="171" t="s">
        <v>1612</v>
      </c>
      <c r="CA54" s="171" t="s">
        <v>1601</v>
      </c>
      <c r="CB54" s="171" t="s">
        <v>14</v>
      </c>
      <c r="CC54" s="171" t="s">
        <v>1596</v>
      </c>
      <c r="CD54" s="171" t="s">
        <v>1598</v>
      </c>
      <c r="CE54" s="171" t="s">
        <v>1604</v>
      </c>
      <c r="CF54" s="171" t="s">
        <v>14</v>
      </c>
      <c r="CG54" s="171" t="s">
        <v>1601</v>
      </c>
      <c r="CH54" s="171" t="s">
        <v>1601</v>
      </c>
      <c r="CI54" s="171" t="s">
        <v>1601</v>
      </c>
      <c r="CJ54" s="171" t="s">
        <v>14</v>
      </c>
      <c r="CK54" s="171" t="s">
        <v>1612</v>
      </c>
      <c r="CL54" s="171" t="s">
        <v>14</v>
      </c>
      <c r="CM54" s="171" t="s">
        <v>1601</v>
      </c>
      <c r="CN54" s="171" t="s">
        <v>1601</v>
      </c>
      <c r="CO54" s="171" t="s">
        <v>14</v>
      </c>
      <c r="CP54" s="171" t="s">
        <v>1604</v>
      </c>
      <c r="CQ54" s="171" t="s">
        <v>13</v>
      </c>
      <c r="CR54" s="171" t="s">
        <v>1604</v>
      </c>
      <c r="CS54" s="171" t="s">
        <v>1601</v>
      </c>
      <c r="CT54" s="171" t="s">
        <v>13</v>
      </c>
      <c r="CU54" s="171" t="s">
        <v>1601</v>
      </c>
      <c r="CV54" s="171" t="s">
        <v>1601</v>
      </c>
      <c r="CW54" s="171" t="s">
        <v>14</v>
      </c>
      <c r="CX54" s="171" t="s">
        <v>1612</v>
      </c>
      <c r="CY54" s="171" t="s">
        <v>14</v>
      </c>
      <c r="CZ54" s="171" t="s">
        <v>1598</v>
      </c>
      <c r="DA54" s="171" t="s">
        <v>14</v>
      </c>
      <c r="DB54" s="171" t="s">
        <v>1604</v>
      </c>
      <c r="DC54" s="171" t="s">
        <v>14</v>
      </c>
      <c r="DD54" s="171" t="s">
        <v>14</v>
      </c>
      <c r="DE54" s="171" t="s">
        <v>1601</v>
      </c>
      <c r="DF54" s="171" t="s">
        <v>14</v>
      </c>
      <c r="DG54" s="171" t="s">
        <v>1604</v>
      </c>
      <c r="DH54" s="171" t="s">
        <v>13</v>
      </c>
      <c r="DI54" s="171" t="s">
        <v>1601</v>
      </c>
      <c r="DJ54" s="171" t="s">
        <v>14</v>
      </c>
      <c r="DK54" s="171" t="s">
        <v>1601</v>
      </c>
      <c r="DL54" s="171" t="s">
        <v>1612</v>
      </c>
      <c r="DM54" s="171" t="s">
        <v>1604</v>
      </c>
      <c r="DN54" s="171" t="s">
        <v>1604</v>
      </c>
      <c r="DO54" s="171" t="s">
        <v>1612</v>
      </c>
      <c r="DP54" s="171" t="s">
        <v>1601</v>
      </c>
      <c r="DQ54" s="171" t="s">
        <v>13</v>
      </c>
      <c r="DR54" s="171" t="s">
        <v>14</v>
      </c>
      <c r="DS54" s="171" t="s">
        <v>14</v>
      </c>
      <c r="DT54" s="171" t="s">
        <v>1607</v>
      </c>
      <c r="DU54" s="171" t="s">
        <v>14</v>
      </c>
      <c r="DV54" s="171" t="s">
        <v>14</v>
      </c>
      <c r="DW54" s="171" t="s">
        <v>1601</v>
      </c>
      <c r="DX54" s="171" t="s">
        <v>1601</v>
      </c>
      <c r="DY54" s="171" t="s">
        <v>1601</v>
      </c>
      <c r="DZ54" s="171" t="s">
        <v>14</v>
      </c>
      <c r="EA54" s="171" t="s">
        <v>1601</v>
      </c>
      <c r="EB54" s="171" t="s">
        <v>1601</v>
      </c>
      <c r="EC54" s="171" t="s">
        <v>1601</v>
      </c>
      <c r="ED54" s="171" t="s">
        <v>1601</v>
      </c>
      <c r="EE54" s="171" t="s">
        <v>14</v>
      </c>
      <c r="EF54" s="171" t="s">
        <v>1601</v>
      </c>
      <c r="EG54" s="171" t="s">
        <v>14</v>
      </c>
      <c r="EH54" s="171" t="s">
        <v>14</v>
      </c>
      <c r="EI54" s="171" t="s">
        <v>1601</v>
      </c>
      <c r="EJ54" s="171" t="s">
        <v>1601</v>
      </c>
      <c r="EK54" s="171" t="s">
        <v>1604</v>
      </c>
      <c r="EL54" s="171" t="s">
        <v>1604</v>
      </c>
      <c r="EM54" s="171" t="s">
        <v>14</v>
      </c>
      <c r="EN54" s="171" t="s">
        <v>14</v>
      </c>
      <c r="EO54" s="171" t="s">
        <v>14</v>
      </c>
      <c r="EP54" s="171" t="s">
        <v>1601</v>
      </c>
      <c r="EQ54" s="171" t="s">
        <v>14</v>
      </c>
      <c r="ER54" s="171" t="s">
        <v>14</v>
      </c>
      <c r="ES54" s="171" t="s">
        <v>14</v>
      </c>
      <c r="ET54" s="171" t="s">
        <v>14</v>
      </c>
      <c r="EU54" s="171" t="s">
        <v>14</v>
      </c>
      <c r="EV54" s="171" t="s">
        <v>14</v>
      </c>
      <c r="EW54" s="171" t="s">
        <v>14</v>
      </c>
      <c r="EX54" s="171" t="s">
        <v>1596</v>
      </c>
      <c r="EY54" s="171" t="s">
        <v>14</v>
      </c>
      <c r="EZ54" s="171" t="s">
        <v>1601</v>
      </c>
      <c r="FA54" s="4"/>
    </row>
    <row r="55" spans="2:157" ht="23.25" customHeight="1">
      <c r="B55" s="15">
        <f t="shared" si="0"/>
        <v>5</v>
      </c>
      <c r="C55" s="15">
        <v>1</v>
      </c>
      <c r="D55" s="13">
        <v>2</v>
      </c>
      <c r="E55" s="50">
        <v>29</v>
      </c>
      <c r="G55" s="169" t="s">
        <v>1604</v>
      </c>
      <c r="H55" s="170" t="s">
        <v>14</v>
      </c>
      <c r="I55" s="170" t="s">
        <v>1601</v>
      </c>
      <c r="J55" s="170" t="s">
        <v>14</v>
      </c>
      <c r="K55" s="170" t="s">
        <v>14</v>
      </c>
      <c r="L55" s="170" t="s">
        <v>1601</v>
      </c>
      <c r="M55" s="170" t="s">
        <v>1598</v>
      </c>
      <c r="N55" s="170" t="s">
        <v>14</v>
      </c>
      <c r="O55" s="170" t="s">
        <v>1601</v>
      </c>
      <c r="P55" s="170" t="s">
        <v>1607</v>
      </c>
      <c r="Q55" s="170" t="s">
        <v>1601</v>
      </c>
      <c r="R55" s="170" t="s">
        <v>1601</v>
      </c>
      <c r="S55" s="170" t="s">
        <v>1601</v>
      </c>
      <c r="T55" s="170" t="s">
        <v>14</v>
      </c>
      <c r="U55" s="170" t="s">
        <v>14</v>
      </c>
      <c r="V55" s="170" t="s">
        <v>1604</v>
      </c>
      <c r="W55" s="170" t="s">
        <v>13</v>
      </c>
      <c r="X55" s="170" t="s">
        <v>1607</v>
      </c>
      <c r="Y55" s="170" t="s">
        <v>1604</v>
      </c>
      <c r="Z55" s="170" t="s">
        <v>1604</v>
      </c>
      <c r="AA55" s="170" t="s">
        <v>1598</v>
      </c>
      <c r="AB55" s="171" t="s">
        <v>1604</v>
      </c>
      <c r="AC55" s="171" t="s">
        <v>14</v>
      </c>
      <c r="AD55" s="171" t="s">
        <v>1601</v>
      </c>
      <c r="AE55" s="171" t="s">
        <v>1601</v>
      </c>
      <c r="AF55" s="171" t="s">
        <v>1601</v>
      </c>
      <c r="AG55" s="171" t="s">
        <v>1607</v>
      </c>
      <c r="AH55" s="171" t="s">
        <v>1604</v>
      </c>
      <c r="AI55" s="171" t="s">
        <v>1612</v>
      </c>
      <c r="AJ55" s="171" t="s">
        <v>1601</v>
      </c>
      <c r="AK55" s="171" t="s">
        <v>1601</v>
      </c>
      <c r="AL55" s="171" t="s">
        <v>1604</v>
      </c>
      <c r="AM55" s="171" t="s">
        <v>1612</v>
      </c>
      <c r="AN55" s="171" t="s">
        <v>1601</v>
      </c>
      <c r="AO55" s="171" t="s">
        <v>1601</v>
      </c>
      <c r="AP55" s="171" t="s">
        <v>1601</v>
      </c>
      <c r="AQ55" s="171" t="s">
        <v>1601</v>
      </c>
      <c r="AR55" s="171" t="s">
        <v>14</v>
      </c>
      <c r="AS55" s="171" t="s">
        <v>1601</v>
      </c>
      <c r="AT55" s="171" t="s">
        <v>1601</v>
      </c>
      <c r="AU55" s="171" t="s">
        <v>1604</v>
      </c>
      <c r="AV55" s="171" t="s">
        <v>14</v>
      </c>
      <c r="AW55" s="171" t="s">
        <v>14</v>
      </c>
      <c r="AX55" s="171" t="s">
        <v>13</v>
      </c>
      <c r="AY55" s="171" t="s">
        <v>1604</v>
      </c>
      <c r="AZ55" s="171" t="s">
        <v>14</v>
      </c>
      <c r="BA55" s="171" t="s">
        <v>1604</v>
      </c>
      <c r="BB55" s="171" t="s">
        <v>1601</v>
      </c>
      <c r="BC55" s="171" t="s">
        <v>1601</v>
      </c>
      <c r="BD55" s="171" t="s">
        <v>14</v>
      </c>
      <c r="BE55" s="171" t="s">
        <v>14</v>
      </c>
      <c r="BF55" s="171" t="s">
        <v>14</v>
      </c>
      <c r="BG55" s="171" t="s">
        <v>1604</v>
      </c>
      <c r="BH55" s="171" t="s">
        <v>14</v>
      </c>
      <c r="BI55" s="171" t="s">
        <v>14</v>
      </c>
      <c r="BJ55" s="171" t="s">
        <v>14</v>
      </c>
      <c r="BK55" s="171" t="s">
        <v>1601</v>
      </c>
      <c r="BL55" s="171" t="s">
        <v>1601</v>
      </c>
      <c r="BM55" s="171" t="s">
        <v>1601</v>
      </c>
      <c r="BN55" s="171" t="s">
        <v>1601</v>
      </c>
      <c r="BO55" s="171" t="s">
        <v>1601</v>
      </c>
      <c r="BP55" s="171" t="s">
        <v>1601</v>
      </c>
      <c r="BQ55" s="171" t="s">
        <v>1607</v>
      </c>
      <c r="BR55" s="171" t="s">
        <v>14</v>
      </c>
      <c r="BS55" s="171" t="s">
        <v>1601</v>
      </c>
      <c r="BT55" s="171" t="s">
        <v>1604</v>
      </c>
      <c r="BU55" s="171" t="s">
        <v>1612</v>
      </c>
      <c r="BV55" s="171" t="s">
        <v>1601</v>
      </c>
      <c r="BW55" s="171" t="s">
        <v>1601</v>
      </c>
      <c r="BX55" s="171" t="s">
        <v>14</v>
      </c>
      <c r="BY55" s="171" t="s">
        <v>1604</v>
      </c>
      <c r="BZ55" s="171" t="s">
        <v>14</v>
      </c>
      <c r="CA55" s="171" t="s">
        <v>1604</v>
      </c>
      <c r="CB55" s="171" t="s">
        <v>1601</v>
      </c>
      <c r="CC55" s="171" t="s">
        <v>14</v>
      </c>
      <c r="CD55" s="171" t="s">
        <v>14</v>
      </c>
      <c r="CE55" s="171" t="s">
        <v>1604</v>
      </c>
      <c r="CF55" s="171" t="s">
        <v>13</v>
      </c>
      <c r="CG55" s="171" t="s">
        <v>1598</v>
      </c>
      <c r="CH55" s="171" t="s">
        <v>14</v>
      </c>
      <c r="CI55" s="171" t="s">
        <v>1601</v>
      </c>
      <c r="CJ55" s="171" t="s">
        <v>14</v>
      </c>
      <c r="CK55" s="171" t="s">
        <v>1604</v>
      </c>
      <c r="CL55" s="171" t="s">
        <v>14</v>
      </c>
      <c r="CM55" s="171" t="s">
        <v>1607</v>
      </c>
      <c r="CN55" s="171" t="s">
        <v>1601</v>
      </c>
      <c r="CO55" s="171" t="s">
        <v>14</v>
      </c>
      <c r="CP55" s="171" t="s">
        <v>14</v>
      </c>
      <c r="CQ55" s="171" t="s">
        <v>1604</v>
      </c>
      <c r="CR55" s="171" t="s">
        <v>14</v>
      </c>
      <c r="CS55" s="171" t="s">
        <v>1601</v>
      </c>
      <c r="CT55" s="171" t="s">
        <v>14</v>
      </c>
      <c r="CU55" s="171" t="s">
        <v>1601</v>
      </c>
      <c r="CV55" s="171" t="s">
        <v>1612</v>
      </c>
      <c r="CW55" s="171" t="s">
        <v>14</v>
      </c>
      <c r="CX55" s="171" t="s">
        <v>1604</v>
      </c>
      <c r="CY55" s="171" t="s">
        <v>1601</v>
      </c>
      <c r="CZ55" s="171" t="s">
        <v>1604</v>
      </c>
      <c r="DA55" s="171" t="s">
        <v>14</v>
      </c>
      <c r="DB55" s="171" t="s">
        <v>1612</v>
      </c>
      <c r="DC55" s="171" t="s">
        <v>14</v>
      </c>
      <c r="DD55" s="171" t="s">
        <v>1601</v>
      </c>
      <c r="DE55" s="171" t="s">
        <v>1604</v>
      </c>
      <c r="DF55" s="171" t="s">
        <v>1601</v>
      </c>
      <c r="DG55" s="171" t="s">
        <v>14</v>
      </c>
      <c r="DH55" s="171" t="s">
        <v>14</v>
      </c>
      <c r="DI55" s="171" t="s">
        <v>14</v>
      </c>
      <c r="DJ55" s="171" t="s">
        <v>1612</v>
      </c>
      <c r="DK55" s="171" t="s">
        <v>1601</v>
      </c>
      <c r="DL55" s="171" t="s">
        <v>1601</v>
      </c>
      <c r="DM55" s="171" t="s">
        <v>14</v>
      </c>
      <c r="DN55" s="171" t="s">
        <v>1601</v>
      </c>
      <c r="DO55" s="171" t="s">
        <v>14</v>
      </c>
      <c r="DP55" s="171" t="s">
        <v>1604</v>
      </c>
      <c r="DQ55" s="171" t="s">
        <v>14</v>
      </c>
      <c r="DR55" s="171" t="s">
        <v>1601</v>
      </c>
      <c r="DS55" s="171" t="s">
        <v>14</v>
      </c>
      <c r="DT55" s="171" t="s">
        <v>14</v>
      </c>
      <c r="DU55" s="171" t="s">
        <v>14</v>
      </c>
      <c r="DV55" s="171" t="s">
        <v>13</v>
      </c>
      <c r="DW55" s="171" t="s">
        <v>14</v>
      </c>
      <c r="DX55" s="171" t="s">
        <v>14</v>
      </c>
      <c r="DY55" s="171" t="s">
        <v>1607</v>
      </c>
      <c r="DZ55" s="171" t="s">
        <v>14</v>
      </c>
      <c r="EA55" s="171" t="s">
        <v>1601</v>
      </c>
      <c r="EB55" s="171" t="s">
        <v>1601</v>
      </c>
      <c r="EC55" s="171" t="s">
        <v>14</v>
      </c>
      <c r="ED55" s="171" t="s">
        <v>14</v>
      </c>
      <c r="EE55" s="171" t="s">
        <v>13</v>
      </c>
      <c r="EF55" s="171" t="s">
        <v>1612</v>
      </c>
      <c r="EG55" s="171" t="s">
        <v>14</v>
      </c>
      <c r="EH55" s="171" t="s">
        <v>1604</v>
      </c>
      <c r="EI55" s="171" t="s">
        <v>1601</v>
      </c>
      <c r="EJ55" s="171" t="s">
        <v>1607</v>
      </c>
      <c r="EK55" s="171" t="s">
        <v>1596</v>
      </c>
      <c r="EL55" s="171" t="s">
        <v>14</v>
      </c>
      <c r="EM55" s="171" t="s">
        <v>14</v>
      </c>
      <c r="EN55" s="171" t="s">
        <v>1601</v>
      </c>
      <c r="EO55" s="171" t="s">
        <v>1604</v>
      </c>
      <c r="EP55" s="171" t="s">
        <v>1604</v>
      </c>
      <c r="EQ55" s="171" t="s">
        <v>14</v>
      </c>
      <c r="ER55" s="171" t="s">
        <v>14</v>
      </c>
      <c r="ES55" s="171" t="s">
        <v>13</v>
      </c>
      <c r="ET55" s="171" t="s">
        <v>14</v>
      </c>
      <c r="EU55" s="171" t="s">
        <v>14</v>
      </c>
      <c r="EV55" s="171" t="s">
        <v>14</v>
      </c>
      <c r="EW55" s="171" t="s">
        <v>1596</v>
      </c>
      <c r="EX55" s="171" t="s">
        <v>1598</v>
      </c>
      <c r="EY55" s="171" t="s">
        <v>1604</v>
      </c>
      <c r="EZ55" s="171" t="s">
        <v>14</v>
      </c>
      <c r="FA55" s="4"/>
    </row>
    <row r="56" spans="2:157" ht="23.25" customHeight="1">
      <c r="B56" s="15">
        <f t="shared" si="0"/>
        <v>6</v>
      </c>
      <c r="C56" s="15">
        <v>1</v>
      </c>
      <c r="D56" s="13">
        <v>2</v>
      </c>
      <c r="E56" s="50">
        <v>15</v>
      </c>
      <c r="G56" s="169" t="s">
        <v>1604</v>
      </c>
      <c r="H56" s="170" t="s">
        <v>1601</v>
      </c>
      <c r="I56" s="170" t="s">
        <v>14</v>
      </c>
      <c r="J56" s="170" t="s">
        <v>1598</v>
      </c>
      <c r="K56" s="170" t="s">
        <v>14</v>
      </c>
      <c r="L56" s="170" t="s">
        <v>14</v>
      </c>
      <c r="M56" s="170" t="s">
        <v>1601</v>
      </c>
      <c r="N56" s="170" t="s">
        <v>13</v>
      </c>
      <c r="O56" s="170" t="s">
        <v>13</v>
      </c>
      <c r="P56" s="170" t="s">
        <v>14</v>
      </c>
      <c r="Q56" s="170" t="s">
        <v>1601</v>
      </c>
      <c r="R56" s="170" t="s">
        <v>1601</v>
      </c>
      <c r="S56" s="170" t="s">
        <v>1596</v>
      </c>
      <c r="T56" s="170" t="s">
        <v>13</v>
      </c>
      <c r="U56" s="170" t="s">
        <v>1612</v>
      </c>
      <c r="V56" s="170" t="s">
        <v>1601</v>
      </c>
      <c r="W56" s="170" t="s">
        <v>14</v>
      </c>
      <c r="X56" s="170" t="s">
        <v>1604</v>
      </c>
      <c r="Y56" s="170" t="s">
        <v>1601</v>
      </c>
      <c r="Z56" s="170" t="s">
        <v>1604</v>
      </c>
      <c r="AA56" s="170" t="s">
        <v>14</v>
      </c>
      <c r="AB56" s="171" t="s">
        <v>14</v>
      </c>
      <c r="AC56" s="171" t="s">
        <v>14</v>
      </c>
      <c r="AD56" s="171" t="s">
        <v>14</v>
      </c>
      <c r="AE56" s="171" t="s">
        <v>1601</v>
      </c>
      <c r="AF56" s="171" t="s">
        <v>1612</v>
      </c>
      <c r="AG56" s="171" t="s">
        <v>1601</v>
      </c>
      <c r="AH56" s="171" t="s">
        <v>14</v>
      </c>
      <c r="AI56" s="171" t="s">
        <v>14</v>
      </c>
      <c r="AJ56" s="171" t="s">
        <v>14</v>
      </c>
      <c r="AK56" s="171" t="s">
        <v>1604</v>
      </c>
      <c r="AL56" s="171" t="s">
        <v>1601</v>
      </c>
      <c r="AM56" s="171" t="s">
        <v>1604</v>
      </c>
      <c r="AN56" s="171" t="s">
        <v>1601</v>
      </c>
      <c r="AO56" s="171" t="s">
        <v>1604</v>
      </c>
      <c r="AP56" s="171" t="s">
        <v>13</v>
      </c>
      <c r="AQ56" s="171" t="s">
        <v>14</v>
      </c>
      <c r="AR56" s="171" t="s">
        <v>14</v>
      </c>
      <c r="AS56" s="171" t="s">
        <v>1601</v>
      </c>
      <c r="AT56" s="171" t="s">
        <v>1601</v>
      </c>
      <c r="AU56" s="171" t="s">
        <v>1601</v>
      </c>
      <c r="AV56" s="171" t="s">
        <v>1604</v>
      </c>
      <c r="AW56" s="171" t="s">
        <v>1601</v>
      </c>
      <c r="AX56" s="171" t="s">
        <v>1612</v>
      </c>
      <c r="AY56" s="171" t="s">
        <v>1604</v>
      </c>
      <c r="AZ56" s="171" t="s">
        <v>1612</v>
      </c>
      <c r="BA56" s="171" t="s">
        <v>1601</v>
      </c>
      <c r="BB56" s="171" t="s">
        <v>1612</v>
      </c>
      <c r="BC56" s="171" t="s">
        <v>1604</v>
      </c>
      <c r="BD56" s="171" t="s">
        <v>1604</v>
      </c>
      <c r="BE56" s="171" t="s">
        <v>14</v>
      </c>
      <c r="BF56" s="171" t="s">
        <v>13</v>
      </c>
      <c r="BG56" s="171" t="s">
        <v>14</v>
      </c>
      <c r="BH56" s="171" t="s">
        <v>1601</v>
      </c>
      <c r="BI56" s="171" t="s">
        <v>1601</v>
      </c>
      <c r="BJ56" s="171" t="s">
        <v>1598</v>
      </c>
      <c r="BK56" s="171" t="s">
        <v>14</v>
      </c>
      <c r="BL56" s="171" t="s">
        <v>1601</v>
      </c>
      <c r="BM56" s="171" t="s">
        <v>14</v>
      </c>
      <c r="BN56" s="171" t="s">
        <v>1601</v>
      </c>
      <c r="BO56" s="171" t="s">
        <v>14</v>
      </c>
      <c r="BP56" s="171" t="s">
        <v>1601</v>
      </c>
      <c r="BQ56" s="171" t="s">
        <v>14</v>
      </c>
      <c r="BR56" s="171" t="s">
        <v>14</v>
      </c>
      <c r="BS56" s="171" t="s">
        <v>13</v>
      </c>
      <c r="BT56" s="171" t="s">
        <v>1601</v>
      </c>
      <c r="BU56" s="171" t="s">
        <v>14</v>
      </c>
      <c r="BV56" s="171" t="s">
        <v>14</v>
      </c>
      <c r="BW56" s="171" t="s">
        <v>14</v>
      </c>
      <c r="BX56" s="171" t="s">
        <v>13</v>
      </c>
      <c r="BY56" s="171" t="s">
        <v>14</v>
      </c>
      <c r="BZ56" s="171" t="s">
        <v>1598</v>
      </c>
      <c r="CA56" s="171" t="s">
        <v>14</v>
      </c>
      <c r="CB56" s="171" t="s">
        <v>1604</v>
      </c>
      <c r="CC56" s="171" t="s">
        <v>1601</v>
      </c>
      <c r="CD56" s="171" t="s">
        <v>1604</v>
      </c>
      <c r="CE56" s="171" t="s">
        <v>13</v>
      </c>
      <c r="CF56" s="171" t="s">
        <v>14</v>
      </c>
      <c r="CG56" s="171" t="s">
        <v>1604</v>
      </c>
      <c r="CH56" s="171" t="s">
        <v>1612</v>
      </c>
      <c r="CI56" s="171" t="s">
        <v>1604</v>
      </c>
      <c r="CJ56" s="171" t="s">
        <v>1601</v>
      </c>
      <c r="CK56" s="171" t="s">
        <v>1601</v>
      </c>
      <c r="CL56" s="171" t="s">
        <v>1604</v>
      </c>
      <c r="CM56" s="171" t="s">
        <v>14</v>
      </c>
      <c r="CN56" s="171" t="s">
        <v>14</v>
      </c>
      <c r="CO56" s="171" t="s">
        <v>1607</v>
      </c>
      <c r="CP56" s="171" t="s">
        <v>14</v>
      </c>
      <c r="CQ56" s="171" t="s">
        <v>1612</v>
      </c>
      <c r="CR56" s="171" t="s">
        <v>1604</v>
      </c>
      <c r="CS56" s="171" t="s">
        <v>1607</v>
      </c>
      <c r="CT56" s="171" t="s">
        <v>1598</v>
      </c>
      <c r="CU56" s="171" t="s">
        <v>1601</v>
      </c>
      <c r="CV56" s="171" t="s">
        <v>1604</v>
      </c>
      <c r="CW56" s="171" t="s">
        <v>1601</v>
      </c>
      <c r="CX56" s="171" t="s">
        <v>1612</v>
      </c>
      <c r="CY56" s="171" t="s">
        <v>1601</v>
      </c>
      <c r="CZ56" s="171" t="s">
        <v>1604</v>
      </c>
      <c r="DA56" s="171" t="s">
        <v>1601</v>
      </c>
      <c r="DB56" s="171" t="s">
        <v>13</v>
      </c>
      <c r="DC56" s="171" t="s">
        <v>1601</v>
      </c>
      <c r="DD56" s="171" t="s">
        <v>1601</v>
      </c>
      <c r="DE56" s="171" t="s">
        <v>1601</v>
      </c>
      <c r="DF56" s="171" t="s">
        <v>1612</v>
      </c>
      <c r="DG56" s="171" t="s">
        <v>14</v>
      </c>
      <c r="DH56" s="171" t="s">
        <v>1601</v>
      </c>
      <c r="DI56" s="171" t="s">
        <v>14</v>
      </c>
      <c r="DJ56" s="171" t="s">
        <v>1604</v>
      </c>
      <c r="DK56" s="171" t="s">
        <v>1604</v>
      </c>
      <c r="DL56" s="171" t="s">
        <v>1601</v>
      </c>
      <c r="DM56" s="171" t="s">
        <v>14</v>
      </c>
      <c r="DN56" s="171" t="s">
        <v>1601</v>
      </c>
      <c r="DO56" s="171" t="s">
        <v>1604</v>
      </c>
      <c r="DP56" s="171" t="s">
        <v>14</v>
      </c>
      <c r="DQ56" s="171" t="s">
        <v>1601</v>
      </c>
      <c r="DR56" s="171" t="s">
        <v>1601</v>
      </c>
      <c r="DS56" s="171" t="s">
        <v>1604</v>
      </c>
      <c r="DT56" s="171" t="s">
        <v>1601</v>
      </c>
      <c r="DU56" s="171" t="s">
        <v>14</v>
      </c>
      <c r="DV56" s="171" t="s">
        <v>14</v>
      </c>
      <c r="DW56" s="171" t="s">
        <v>1601</v>
      </c>
      <c r="DX56" s="171" t="s">
        <v>1612</v>
      </c>
      <c r="DY56" s="171" t="s">
        <v>1612</v>
      </c>
      <c r="DZ56" s="171" t="s">
        <v>1604</v>
      </c>
      <c r="EA56" s="171" t="s">
        <v>1596</v>
      </c>
      <c r="EB56" s="171" t="s">
        <v>14</v>
      </c>
      <c r="EC56" s="171" t="s">
        <v>1604</v>
      </c>
      <c r="ED56" s="171" t="s">
        <v>14</v>
      </c>
      <c r="EE56" s="171" t="s">
        <v>1601</v>
      </c>
      <c r="EF56" s="171" t="s">
        <v>1601</v>
      </c>
      <c r="EG56" s="171" t="s">
        <v>14</v>
      </c>
      <c r="EH56" s="171" t="s">
        <v>14</v>
      </c>
      <c r="EI56" s="171" t="s">
        <v>1604</v>
      </c>
      <c r="EJ56" s="171" t="s">
        <v>14</v>
      </c>
      <c r="EK56" s="171" t="s">
        <v>13</v>
      </c>
      <c r="EL56" s="171" t="s">
        <v>1601</v>
      </c>
      <c r="EM56" s="171" t="s">
        <v>14</v>
      </c>
      <c r="EN56" s="171" t="s">
        <v>14</v>
      </c>
      <c r="EO56" s="171" t="s">
        <v>14</v>
      </c>
      <c r="EP56" s="171" t="s">
        <v>1601</v>
      </c>
      <c r="EQ56" s="171" t="s">
        <v>1604</v>
      </c>
      <c r="ER56" s="171" t="s">
        <v>1601</v>
      </c>
      <c r="ES56" s="171" t="s">
        <v>1601</v>
      </c>
      <c r="ET56" s="171" t="s">
        <v>1601</v>
      </c>
      <c r="EU56" s="171" t="s">
        <v>14</v>
      </c>
      <c r="EV56" s="171" t="s">
        <v>14</v>
      </c>
      <c r="EW56" s="171" t="s">
        <v>14</v>
      </c>
      <c r="EX56" s="171" t="s">
        <v>1607</v>
      </c>
      <c r="EY56" s="171" t="s">
        <v>1601</v>
      </c>
      <c r="EZ56" s="171" t="s">
        <v>1601</v>
      </c>
      <c r="FA56" s="4"/>
    </row>
    <row r="57" spans="2:157" ht="23.25" customHeight="1">
      <c r="B57" s="15">
        <f t="shared" si="0"/>
        <v>7</v>
      </c>
      <c r="C57" s="15">
        <v>1</v>
      </c>
      <c r="D57" s="13">
        <v>2</v>
      </c>
      <c r="E57" s="50">
        <v>13</v>
      </c>
      <c r="G57" s="169" t="s">
        <v>1601</v>
      </c>
      <c r="H57" s="170" t="s">
        <v>1601</v>
      </c>
      <c r="I57" s="170" t="s">
        <v>1607</v>
      </c>
      <c r="J57" s="170" t="s">
        <v>1601</v>
      </c>
      <c r="K57" s="170" t="s">
        <v>14</v>
      </c>
      <c r="L57" s="170" t="s">
        <v>1601</v>
      </c>
      <c r="M57" s="170" t="s">
        <v>1604</v>
      </c>
      <c r="N57" s="170" t="s">
        <v>14</v>
      </c>
      <c r="O57" s="170" t="s">
        <v>1601</v>
      </c>
      <c r="P57" s="170" t="s">
        <v>14</v>
      </c>
      <c r="Q57" s="170" t="s">
        <v>13</v>
      </c>
      <c r="R57" s="170" t="s">
        <v>1601</v>
      </c>
      <c r="S57" s="170" t="s">
        <v>1612</v>
      </c>
      <c r="T57" s="170" t="s">
        <v>13</v>
      </c>
      <c r="U57" s="170" t="s">
        <v>14</v>
      </c>
      <c r="V57" s="170" t="s">
        <v>14</v>
      </c>
      <c r="W57" s="170" t="s">
        <v>1607</v>
      </c>
      <c r="X57" s="170" t="s">
        <v>14</v>
      </c>
      <c r="Y57" s="170" t="s">
        <v>1601</v>
      </c>
      <c r="Z57" s="170" t="s">
        <v>1601</v>
      </c>
      <c r="AA57" s="170" t="s">
        <v>14</v>
      </c>
      <c r="AB57" s="171" t="s">
        <v>1601</v>
      </c>
      <c r="AC57" s="171" t="s">
        <v>1604</v>
      </c>
      <c r="AD57" s="171" t="s">
        <v>1601</v>
      </c>
      <c r="AE57" s="171" t="s">
        <v>1601</v>
      </c>
      <c r="AF57" s="171" t="s">
        <v>1596</v>
      </c>
      <c r="AG57" s="171" t="s">
        <v>14</v>
      </c>
      <c r="AH57" s="171" t="s">
        <v>14</v>
      </c>
      <c r="AI57" s="171" t="s">
        <v>1601</v>
      </c>
      <c r="AJ57" s="171" t="s">
        <v>1612</v>
      </c>
      <c r="AK57" s="171" t="s">
        <v>1601</v>
      </c>
      <c r="AL57" s="171" t="s">
        <v>1604</v>
      </c>
      <c r="AM57" s="171" t="s">
        <v>1601</v>
      </c>
      <c r="AN57" s="171" t="s">
        <v>14</v>
      </c>
      <c r="AO57" s="171" t="s">
        <v>1601</v>
      </c>
      <c r="AP57" s="171" t="s">
        <v>1601</v>
      </c>
      <c r="AQ57" s="171" t="s">
        <v>14</v>
      </c>
      <c r="AR57" s="171" t="s">
        <v>1601</v>
      </c>
      <c r="AS57" s="171" t="s">
        <v>1601</v>
      </c>
      <c r="AT57" s="171" t="s">
        <v>1612</v>
      </c>
      <c r="AU57" s="171" t="s">
        <v>1604</v>
      </c>
      <c r="AV57" s="171" t="s">
        <v>14</v>
      </c>
      <c r="AW57" s="171" t="s">
        <v>14</v>
      </c>
      <c r="AX57" s="171" t="s">
        <v>1601</v>
      </c>
      <c r="AY57" s="171" t="s">
        <v>1604</v>
      </c>
      <c r="AZ57" s="171" t="s">
        <v>13</v>
      </c>
      <c r="BA57" s="171" t="s">
        <v>1601</v>
      </c>
      <c r="BB57" s="171" t="s">
        <v>1601</v>
      </c>
      <c r="BC57" s="171" t="s">
        <v>14</v>
      </c>
      <c r="BD57" s="171" t="s">
        <v>1612</v>
      </c>
      <c r="BE57" s="171" t="s">
        <v>1601</v>
      </c>
      <c r="BF57" s="171" t="s">
        <v>1604</v>
      </c>
      <c r="BG57" s="171" t="s">
        <v>14</v>
      </c>
      <c r="BH57" s="171" t="s">
        <v>1604</v>
      </c>
      <c r="BI57" s="171" t="s">
        <v>1612</v>
      </c>
      <c r="BJ57" s="171" t="s">
        <v>1601</v>
      </c>
      <c r="BK57" s="171" t="s">
        <v>14</v>
      </c>
      <c r="BL57" s="171" t="s">
        <v>14</v>
      </c>
      <c r="BM57" s="171" t="s">
        <v>1598</v>
      </c>
      <c r="BN57" s="171" t="s">
        <v>1604</v>
      </c>
      <c r="BO57" s="171" t="s">
        <v>14</v>
      </c>
      <c r="BP57" s="171" t="s">
        <v>14</v>
      </c>
      <c r="BQ57" s="171" t="s">
        <v>1604</v>
      </c>
      <c r="BR57" s="171" t="s">
        <v>14</v>
      </c>
      <c r="BS57" s="171" t="s">
        <v>1604</v>
      </c>
      <c r="BT57" s="171" t="s">
        <v>14</v>
      </c>
      <c r="BU57" s="171" t="s">
        <v>1601</v>
      </c>
      <c r="BV57" s="171" t="s">
        <v>1601</v>
      </c>
      <c r="BW57" s="171" t="s">
        <v>1601</v>
      </c>
      <c r="BX57" s="171" t="s">
        <v>1612</v>
      </c>
      <c r="BY57" s="171" t="s">
        <v>14</v>
      </c>
      <c r="BZ57" s="171" t="s">
        <v>14</v>
      </c>
      <c r="CA57" s="171" t="s">
        <v>1598</v>
      </c>
      <c r="CB57" s="171" t="s">
        <v>14</v>
      </c>
      <c r="CC57" s="171" t="s">
        <v>1607</v>
      </c>
      <c r="CD57" s="171" t="s">
        <v>14</v>
      </c>
      <c r="CE57" s="171" t="s">
        <v>1601</v>
      </c>
      <c r="CF57" s="171" t="s">
        <v>1601</v>
      </c>
      <c r="CG57" s="171" t="s">
        <v>14</v>
      </c>
      <c r="CH57" s="171" t="s">
        <v>1601</v>
      </c>
      <c r="CI57" s="171" t="s">
        <v>1612</v>
      </c>
      <c r="CJ57" s="171" t="s">
        <v>1612</v>
      </c>
      <c r="CK57" s="171" t="s">
        <v>1601</v>
      </c>
      <c r="CL57" s="171" t="s">
        <v>1612</v>
      </c>
      <c r="CM57" s="171" t="s">
        <v>1604</v>
      </c>
      <c r="CN57" s="171" t="s">
        <v>1607</v>
      </c>
      <c r="CO57" s="171" t="s">
        <v>1604</v>
      </c>
      <c r="CP57" s="171" t="s">
        <v>1604</v>
      </c>
      <c r="CQ57" s="171" t="s">
        <v>1598</v>
      </c>
      <c r="CR57" s="171" t="s">
        <v>1601</v>
      </c>
      <c r="CS57" s="171" t="s">
        <v>14</v>
      </c>
      <c r="CT57" s="171" t="s">
        <v>1604</v>
      </c>
      <c r="CU57" s="171" t="s">
        <v>1601</v>
      </c>
      <c r="CV57" s="171" t="s">
        <v>14</v>
      </c>
      <c r="CW57" s="171" t="s">
        <v>1601</v>
      </c>
      <c r="CX57" s="171" t="s">
        <v>14</v>
      </c>
      <c r="CY57" s="171" t="s">
        <v>1604</v>
      </c>
      <c r="CZ57" s="171" t="s">
        <v>1607</v>
      </c>
      <c r="DA57" s="171" t="s">
        <v>1601</v>
      </c>
      <c r="DB57" s="171" t="s">
        <v>1598</v>
      </c>
      <c r="DC57" s="171" t="s">
        <v>14</v>
      </c>
      <c r="DD57" s="171" t="s">
        <v>1601</v>
      </c>
      <c r="DE57" s="171" t="s">
        <v>14</v>
      </c>
      <c r="DF57" s="171" t="s">
        <v>1604</v>
      </c>
      <c r="DG57" s="171" t="s">
        <v>13</v>
      </c>
      <c r="DH57" s="171" t="s">
        <v>1604</v>
      </c>
      <c r="DI57" s="171" t="s">
        <v>1601</v>
      </c>
      <c r="DJ57" s="171" t="s">
        <v>13</v>
      </c>
      <c r="DK57" s="171" t="s">
        <v>14</v>
      </c>
      <c r="DL57" s="171" t="s">
        <v>1601</v>
      </c>
      <c r="DM57" s="171" t="s">
        <v>1604</v>
      </c>
      <c r="DN57" s="171" t="s">
        <v>1601</v>
      </c>
      <c r="DO57" s="171" t="s">
        <v>1601</v>
      </c>
      <c r="DP57" s="171" t="s">
        <v>14</v>
      </c>
      <c r="DQ57" s="171" t="s">
        <v>1607</v>
      </c>
      <c r="DR57" s="171" t="s">
        <v>1604</v>
      </c>
      <c r="DS57" s="171" t="s">
        <v>14</v>
      </c>
      <c r="DT57" s="171" t="s">
        <v>14</v>
      </c>
      <c r="DU57" s="171" t="s">
        <v>14</v>
      </c>
      <c r="DV57" s="171" t="s">
        <v>14</v>
      </c>
      <c r="DW57" s="171" t="s">
        <v>1604</v>
      </c>
      <c r="DX57" s="171" t="s">
        <v>1612</v>
      </c>
      <c r="DY57" s="171" t="s">
        <v>1601</v>
      </c>
      <c r="DZ57" s="171" t="s">
        <v>14</v>
      </c>
      <c r="EA57" s="171" t="s">
        <v>14</v>
      </c>
      <c r="EB57" s="171" t="s">
        <v>1612</v>
      </c>
      <c r="EC57" s="171" t="s">
        <v>1604</v>
      </c>
      <c r="ED57" s="171" t="s">
        <v>1604</v>
      </c>
      <c r="EE57" s="171" t="s">
        <v>1612</v>
      </c>
      <c r="EF57" s="171" t="s">
        <v>1601</v>
      </c>
      <c r="EG57" s="171" t="s">
        <v>1604</v>
      </c>
      <c r="EH57" s="171" t="s">
        <v>1604</v>
      </c>
      <c r="EI57" s="171" t="s">
        <v>14</v>
      </c>
      <c r="EJ57" s="171" t="s">
        <v>1604</v>
      </c>
      <c r="EK57" s="171" t="s">
        <v>14</v>
      </c>
      <c r="EL57" s="171" t="s">
        <v>1601</v>
      </c>
      <c r="EM57" s="171" t="s">
        <v>14</v>
      </c>
      <c r="EN57" s="171" t="s">
        <v>1604</v>
      </c>
      <c r="EO57" s="171" t="s">
        <v>1604</v>
      </c>
      <c r="EP57" s="171" t="s">
        <v>1601</v>
      </c>
      <c r="EQ57" s="171" t="s">
        <v>14</v>
      </c>
      <c r="ER57" s="171" t="s">
        <v>13</v>
      </c>
      <c r="ES57" s="171" t="s">
        <v>1601</v>
      </c>
      <c r="ET57" s="171" t="s">
        <v>1612</v>
      </c>
      <c r="EU57" s="171" t="s">
        <v>14</v>
      </c>
      <c r="EV57" s="171" t="s">
        <v>1612</v>
      </c>
      <c r="EW57" s="171" t="s">
        <v>14</v>
      </c>
      <c r="EX57" s="171" t="s">
        <v>14</v>
      </c>
      <c r="EY57" s="171" t="s">
        <v>1612</v>
      </c>
      <c r="EZ57" s="171" t="s">
        <v>1604</v>
      </c>
      <c r="FA57" s="4"/>
    </row>
    <row r="58" spans="2:157" ht="23.25" customHeight="1">
      <c r="B58" s="15">
        <f t="shared" si="0"/>
        <v>8</v>
      </c>
      <c r="C58" s="15">
        <v>1</v>
      </c>
      <c r="D58" s="13">
        <v>2</v>
      </c>
      <c r="E58" s="50">
        <v>34</v>
      </c>
      <c r="G58" s="169" t="s">
        <v>1604</v>
      </c>
      <c r="H58" s="170" t="s">
        <v>1601</v>
      </c>
      <c r="I58" s="170" t="s">
        <v>14</v>
      </c>
      <c r="J58" s="170" t="s">
        <v>1601</v>
      </c>
      <c r="K58" s="170" t="s">
        <v>14</v>
      </c>
      <c r="L58" s="170" t="s">
        <v>1604</v>
      </c>
      <c r="M58" s="170" t="s">
        <v>14</v>
      </c>
      <c r="N58" s="170" t="s">
        <v>14</v>
      </c>
      <c r="O58" s="170" t="s">
        <v>1598</v>
      </c>
      <c r="P58" s="170" t="s">
        <v>1601</v>
      </c>
      <c r="Q58" s="170" t="s">
        <v>1604</v>
      </c>
      <c r="R58" s="170" t="s">
        <v>1601</v>
      </c>
      <c r="S58" s="170" t="s">
        <v>1601</v>
      </c>
      <c r="T58" s="170" t="s">
        <v>14</v>
      </c>
      <c r="U58" s="170" t="s">
        <v>1601</v>
      </c>
      <c r="V58" s="170" t="s">
        <v>1604</v>
      </c>
      <c r="W58" s="170" t="s">
        <v>1604</v>
      </c>
      <c r="X58" s="170" t="s">
        <v>1607</v>
      </c>
      <c r="Y58" s="170" t="s">
        <v>1604</v>
      </c>
      <c r="Z58" s="170" t="s">
        <v>1601</v>
      </c>
      <c r="AA58" s="170" t="s">
        <v>1601</v>
      </c>
      <c r="AB58" s="171" t="s">
        <v>14</v>
      </c>
      <c r="AC58" s="171" t="s">
        <v>1604</v>
      </c>
      <c r="AD58" s="171" t="s">
        <v>1601</v>
      </c>
      <c r="AE58" s="171" t="s">
        <v>1604</v>
      </c>
      <c r="AF58" s="171" t="s">
        <v>1601</v>
      </c>
      <c r="AG58" s="171" t="s">
        <v>14</v>
      </c>
      <c r="AH58" s="171" t="s">
        <v>1604</v>
      </c>
      <c r="AI58" s="171" t="s">
        <v>13</v>
      </c>
      <c r="AJ58" s="171" t="s">
        <v>14</v>
      </c>
      <c r="AK58" s="171" t="s">
        <v>1601</v>
      </c>
      <c r="AL58" s="171" t="s">
        <v>1604</v>
      </c>
      <c r="AM58" s="171" t="s">
        <v>14</v>
      </c>
      <c r="AN58" s="171" t="s">
        <v>1612</v>
      </c>
      <c r="AO58" s="171" t="s">
        <v>1604</v>
      </c>
      <c r="AP58" s="171" t="s">
        <v>1601</v>
      </c>
      <c r="AQ58" s="171" t="s">
        <v>1604</v>
      </c>
      <c r="AR58" s="171" t="s">
        <v>1601</v>
      </c>
      <c r="AS58" s="171" t="s">
        <v>14</v>
      </c>
      <c r="AT58" s="171" t="s">
        <v>14</v>
      </c>
      <c r="AU58" s="171" t="s">
        <v>1612</v>
      </c>
      <c r="AV58" s="171" t="s">
        <v>1598</v>
      </c>
      <c r="AW58" s="171" t="s">
        <v>1604</v>
      </c>
      <c r="AX58" s="171" t="s">
        <v>14</v>
      </c>
      <c r="AY58" s="171" t="s">
        <v>1598</v>
      </c>
      <c r="AZ58" s="171" t="s">
        <v>14</v>
      </c>
      <c r="BA58" s="171" t="s">
        <v>1601</v>
      </c>
      <c r="BB58" s="171" t="s">
        <v>14</v>
      </c>
      <c r="BC58" s="171" t="s">
        <v>1604</v>
      </c>
      <c r="BD58" s="171" t="s">
        <v>1601</v>
      </c>
      <c r="BE58" s="171" t="s">
        <v>1601</v>
      </c>
      <c r="BF58" s="171" t="s">
        <v>14</v>
      </c>
      <c r="BG58" s="171" t="s">
        <v>13</v>
      </c>
      <c r="BH58" s="171" t="s">
        <v>1604</v>
      </c>
      <c r="BI58" s="171" t="s">
        <v>1601</v>
      </c>
      <c r="BJ58" s="171" t="s">
        <v>1612</v>
      </c>
      <c r="BK58" s="171" t="s">
        <v>1604</v>
      </c>
      <c r="BL58" s="171" t="s">
        <v>1601</v>
      </c>
      <c r="BM58" s="171" t="s">
        <v>14</v>
      </c>
      <c r="BN58" s="171" t="s">
        <v>1607</v>
      </c>
      <c r="BO58" s="171" t="s">
        <v>1604</v>
      </c>
      <c r="BP58" s="171" t="s">
        <v>1604</v>
      </c>
      <c r="BQ58" s="171" t="s">
        <v>14</v>
      </c>
      <c r="BR58" s="171" t="s">
        <v>1612</v>
      </c>
      <c r="BS58" s="171" t="s">
        <v>1604</v>
      </c>
      <c r="BT58" s="171" t="s">
        <v>1612</v>
      </c>
      <c r="BU58" s="171" t="s">
        <v>14</v>
      </c>
      <c r="BV58" s="171" t="s">
        <v>1601</v>
      </c>
      <c r="BW58" s="171" t="s">
        <v>14</v>
      </c>
      <c r="BX58" s="171" t="s">
        <v>14</v>
      </c>
      <c r="BY58" s="171" t="s">
        <v>13</v>
      </c>
      <c r="BZ58" s="171" t="s">
        <v>1601</v>
      </c>
      <c r="CA58" s="171" t="s">
        <v>1607</v>
      </c>
      <c r="CB58" s="171" t="s">
        <v>14</v>
      </c>
      <c r="CC58" s="171" t="s">
        <v>1604</v>
      </c>
      <c r="CD58" s="171" t="s">
        <v>1604</v>
      </c>
      <c r="CE58" s="171" t="s">
        <v>14</v>
      </c>
      <c r="CF58" s="171" t="s">
        <v>1601</v>
      </c>
      <c r="CG58" s="171" t="s">
        <v>1607</v>
      </c>
      <c r="CH58" s="171" t="s">
        <v>1601</v>
      </c>
      <c r="CI58" s="171" t="s">
        <v>1601</v>
      </c>
      <c r="CJ58" s="171" t="s">
        <v>1604</v>
      </c>
      <c r="CK58" s="171" t="s">
        <v>1604</v>
      </c>
      <c r="CL58" s="171" t="s">
        <v>1601</v>
      </c>
      <c r="CM58" s="171" t="s">
        <v>1612</v>
      </c>
      <c r="CN58" s="171" t="s">
        <v>1601</v>
      </c>
      <c r="CO58" s="171" t="s">
        <v>1601</v>
      </c>
      <c r="CP58" s="171" t="s">
        <v>1601</v>
      </c>
      <c r="CQ58" s="171" t="s">
        <v>14</v>
      </c>
      <c r="CR58" s="171" t="s">
        <v>14</v>
      </c>
      <c r="CS58" s="171" t="s">
        <v>1601</v>
      </c>
      <c r="CT58" s="171" t="s">
        <v>1607</v>
      </c>
      <c r="CU58" s="171" t="s">
        <v>1601</v>
      </c>
      <c r="CV58" s="171" t="s">
        <v>14</v>
      </c>
      <c r="CW58" s="171" t="s">
        <v>1604</v>
      </c>
      <c r="CX58" s="171" t="s">
        <v>1604</v>
      </c>
      <c r="CY58" s="171" t="s">
        <v>1604</v>
      </c>
      <c r="CZ58" s="171" t="s">
        <v>1601</v>
      </c>
      <c r="DA58" s="171" t="s">
        <v>1601</v>
      </c>
      <c r="DB58" s="171" t="s">
        <v>14</v>
      </c>
      <c r="DC58" s="171" t="s">
        <v>1601</v>
      </c>
      <c r="DD58" s="171" t="s">
        <v>1601</v>
      </c>
      <c r="DE58" s="171" t="s">
        <v>1596</v>
      </c>
      <c r="DF58" s="171" t="s">
        <v>14</v>
      </c>
      <c r="DG58" s="171" t="s">
        <v>1601</v>
      </c>
      <c r="DH58" s="171" t="s">
        <v>1604</v>
      </c>
      <c r="DI58" s="171" t="s">
        <v>1598</v>
      </c>
      <c r="DJ58" s="171" t="s">
        <v>1601</v>
      </c>
      <c r="DK58" s="171" t="s">
        <v>1601</v>
      </c>
      <c r="DL58" s="171" t="s">
        <v>14</v>
      </c>
      <c r="DM58" s="171" t="s">
        <v>1604</v>
      </c>
      <c r="DN58" s="171" t="s">
        <v>1601</v>
      </c>
      <c r="DO58" s="171" t="s">
        <v>1601</v>
      </c>
      <c r="DP58" s="171" t="s">
        <v>1601</v>
      </c>
      <c r="DQ58" s="171" t="s">
        <v>14</v>
      </c>
      <c r="DR58" s="171" t="s">
        <v>1601</v>
      </c>
      <c r="DS58" s="171" t="s">
        <v>1604</v>
      </c>
      <c r="DT58" s="171" t="s">
        <v>1598</v>
      </c>
      <c r="DU58" s="171" t="s">
        <v>1601</v>
      </c>
      <c r="DV58" s="171" t="s">
        <v>1601</v>
      </c>
      <c r="DW58" s="171" t="s">
        <v>1601</v>
      </c>
      <c r="DX58" s="171" t="s">
        <v>1598</v>
      </c>
      <c r="DY58" s="171" t="s">
        <v>1601</v>
      </c>
      <c r="DZ58" s="171" t="s">
        <v>1601</v>
      </c>
      <c r="EA58" s="171" t="s">
        <v>1596</v>
      </c>
      <c r="EB58" s="171" t="s">
        <v>1604</v>
      </c>
      <c r="EC58" s="171" t="s">
        <v>14</v>
      </c>
      <c r="ED58" s="171" t="s">
        <v>1601</v>
      </c>
      <c r="EE58" s="171" t="s">
        <v>1604</v>
      </c>
      <c r="EF58" s="171" t="s">
        <v>1601</v>
      </c>
      <c r="EG58" s="171" t="s">
        <v>1601</v>
      </c>
      <c r="EH58" s="171" t="s">
        <v>1601</v>
      </c>
      <c r="EI58" s="171" t="s">
        <v>1612</v>
      </c>
      <c r="EJ58" s="171" t="s">
        <v>13</v>
      </c>
      <c r="EK58" s="171" t="s">
        <v>1601</v>
      </c>
      <c r="EL58" s="171" t="s">
        <v>1612</v>
      </c>
      <c r="EM58" s="171" t="s">
        <v>14</v>
      </c>
      <c r="EN58" s="171" t="s">
        <v>14</v>
      </c>
      <c r="EO58" s="171" t="s">
        <v>14</v>
      </c>
      <c r="EP58" s="171" t="s">
        <v>1604</v>
      </c>
      <c r="EQ58" s="171" t="s">
        <v>1601</v>
      </c>
      <c r="ER58" s="171" t="s">
        <v>1607</v>
      </c>
      <c r="ES58" s="171" t="s">
        <v>14</v>
      </c>
      <c r="ET58" s="171" t="s">
        <v>14</v>
      </c>
      <c r="EU58" s="171" t="s">
        <v>1601</v>
      </c>
      <c r="EV58" s="171" t="s">
        <v>1601</v>
      </c>
      <c r="EW58" s="171" t="s">
        <v>1601</v>
      </c>
      <c r="EX58" s="171" t="s">
        <v>1612</v>
      </c>
      <c r="EY58" s="171" t="s">
        <v>1601</v>
      </c>
      <c r="EZ58" s="171" t="s">
        <v>1604</v>
      </c>
      <c r="FA58" s="4"/>
    </row>
    <row r="59" spans="2:157" ht="23.25" customHeight="1">
      <c r="B59" s="15">
        <f t="shared" si="0"/>
        <v>9</v>
      </c>
      <c r="C59" s="15">
        <v>1</v>
      </c>
      <c r="D59" s="13">
        <v>2</v>
      </c>
      <c r="E59" s="50">
        <v>39</v>
      </c>
      <c r="G59" s="169" t="s">
        <v>1601</v>
      </c>
      <c r="H59" s="170" t="s">
        <v>1601</v>
      </c>
      <c r="I59" s="170" t="s">
        <v>14</v>
      </c>
      <c r="J59" s="170" t="s">
        <v>14</v>
      </c>
      <c r="K59" s="170" t="s">
        <v>1601</v>
      </c>
      <c r="L59" s="170" t="s">
        <v>14</v>
      </c>
      <c r="M59" s="170" t="s">
        <v>14</v>
      </c>
      <c r="N59" s="170" t="s">
        <v>1598</v>
      </c>
      <c r="O59" s="170" t="s">
        <v>14</v>
      </c>
      <c r="P59" s="170" t="s">
        <v>1601</v>
      </c>
      <c r="Q59" s="170" t="s">
        <v>1604</v>
      </c>
      <c r="R59" s="170" t="s">
        <v>1601</v>
      </c>
      <c r="S59" s="170" t="s">
        <v>14</v>
      </c>
      <c r="T59" s="170" t="s">
        <v>1601</v>
      </c>
      <c r="U59" s="170" t="s">
        <v>1604</v>
      </c>
      <c r="V59" s="170" t="s">
        <v>1604</v>
      </c>
      <c r="W59" s="170" t="s">
        <v>1601</v>
      </c>
      <c r="X59" s="170" t="s">
        <v>1601</v>
      </c>
      <c r="Y59" s="170" t="s">
        <v>14</v>
      </c>
      <c r="Z59" s="170" t="s">
        <v>1601</v>
      </c>
      <c r="AA59" s="170" t="s">
        <v>1604</v>
      </c>
      <c r="AB59" s="171" t="s">
        <v>14</v>
      </c>
      <c r="AC59" s="171" t="s">
        <v>1604</v>
      </c>
      <c r="AD59" s="171" t="s">
        <v>1598</v>
      </c>
      <c r="AE59" s="171" t="s">
        <v>1601</v>
      </c>
      <c r="AF59" s="171" t="s">
        <v>14</v>
      </c>
      <c r="AG59" s="171" t="s">
        <v>14</v>
      </c>
      <c r="AH59" s="171" t="s">
        <v>1604</v>
      </c>
      <c r="AI59" s="171" t="s">
        <v>14</v>
      </c>
      <c r="AJ59" s="171" t="s">
        <v>14</v>
      </c>
      <c r="AK59" s="171" t="s">
        <v>1601</v>
      </c>
      <c r="AL59" s="171" t="s">
        <v>1601</v>
      </c>
      <c r="AM59" s="171" t="s">
        <v>1598</v>
      </c>
      <c r="AN59" s="171" t="s">
        <v>1601</v>
      </c>
      <c r="AO59" s="171" t="s">
        <v>1601</v>
      </c>
      <c r="AP59" s="171" t="s">
        <v>1607</v>
      </c>
      <c r="AQ59" s="171" t="s">
        <v>1604</v>
      </c>
      <c r="AR59" s="171" t="s">
        <v>14</v>
      </c>
      <c r="AS59" s="171" t="s">
        <v>1612</v>
      </c>
      <c r="AT59" s="171" t="s">
        <v>1601</v>
      </c>
      <c r="AU59" s="171" t="s">
        <v>14</v>
      </c>
      <c r="AV59" s="171" t="s">
        <v>1601</v>
      </c>
      <c r="AW59" s="171" t="s">
        <v>1601</v>
      </c>
      <c r="AX59" s="171" t="s">
        <v>14</v>
      </c>
      <c r="AY59" s="171" t="s">
        <v>1612</v>
      </c>
      <c r="AZ59" s="171" t="s">
        <v>1601</v>
      </c>
      <c r="BA59" s="171" t="s">
        <v>1604</v>
      </c>
      <c r="BB59" s="171" t="s">
        <v>1604</v>
      </c>
      <c r="BC59" s="171" t="s">
        <v>1612</v>
      </c>
      <c r="BD59" s="171" t="s">
        <v>14</v>
      </c>
      <c r="BE59" s="171" t="s">
        <v>14</v>
      </c>
      <c r="BF59" s="171" t="s">
        <v>1601</v>
      </c>
      <c r="BG59" s="171" t="s">
        <v>1596</v>
      </c>
      <c r="BH59" s="171" t="s">
        <v>1604</v>
      </c>
      <c r="BI59" s="171" t="s">
        <v>1612</v>
      </c>
      <c r="BJ59" s="171" t="s">
        <v>14</v>
      </c>
      <c r="BK59" s="171" t="s">
        <v>14</v>
      </c>
      <c r="BL59" s="171" t="s">
        <v>1601</v>
      </c>
      <c r="BM59" s="171" t="s">
        <v>1604</v>
      </c>
      <c r="BN59" s="171" t="s">
        <v>1596</v>
      </c>
      <c r="BO59" s="171" t="s">
        <v>1601</v>
      </c>
      <c r="BP59" s="171" t="s">
        <v>1601</v>
      </c>
      <c r="BQ59" s="171" t="s">
        <v>14</v>
      </c>
      <c r="BR59" s="171" t="s">
        <v>1601</v>
      </c>
      <c r="BS59" s="171" t="s">
        <v>1601</v>
      </c>
      <c r="BT59" s="171" t="s">
        <v>14</v>
      </c>
      <c r="BU59" s="171" t="s">
        <v>1601</v>
      </c>
      <c r="BV59" s="171" t="s">
        <v>1601</v>
      </c>
      <c r="BW59" s="171" t="s">
        <v>1601</v>
      </c>
      <c r="BX59" s="171" t="s">
        <v>1607</v>
      </c>
      <c r="BY59" s="171" t="s">
        <v>1601</v>
      </c>
      <c r="BZ59" s="171" t="s">
        <v>1601</v>
      </c>
      <c r="CA59" s="171" t="s">
        <v>1607</v>
      </c>
      <c r="CB59" s="171" t="s">
        <v>1601</v>
      </c>
      <c r="CC59" s="171" t="s">
        <v>1601</v>
      </c>
      <c r="CD59" s="171" t="s">
        <v>14</v>
      </c>
      <c r="CE59" s="171" t="s">
        <v>1601</v>
      </c>
      <c r="CF59" s="171" t="s">
        <v>13</v>
      </c>
      <c r="CG59" s="171" t="s">
        <v>14</v>
      </c>
      <c r="CH59" s="171" t="s">
        <v>1604</v>
      </c>
      <c r="CI59" s="171" t="s">
        <v>1604</v>
      </c>
      <c r="CJ59" s="171" t="s">
        <v>1598</v>
      </c>
      <c r="CK59" s="171" t="s">
        <v>1604</v>
      </c>
      <c r="CL59" s="171" t="s">
        <v>14</v>
      </c>
      <c r="CM59" s="171" t="s">
        <v>1601</v>
      </c>
      <c r="CN59" s="171" t="s">
        <v>1604</v>
      </c>
      <c r="CO59" s="171" t="s">
        <v>14</v>
      </c>
      <c r="CP59" s="171" t="s">
        <v>14</v>
      </c>
      <c r="CQ59" s="171" t="s">
        <v>1601</v>
      </c>
      <c r="CR59" s="171" t="s">
        <v>1601</v>
      </c>
      <c r="CS59" s="171" t="s">
        <v>1604</v>
      </c>
      <c r="CT59" s="171" t="s">
        <v>14</v>
      </c>
      <c r="CU59" s="171" t="s">
        <v>1604</v>
      </c>
      <c r="CV59" s="171" t="s">
        <v>1604</v>
      </c>
      <c r="CW59" s="171" t="s">
        <v>1612</v>
      </c>
      <c r="CX59" s="171" t="s">
        <v>1601</v>
      </c>
      <c r="CY59" s="171" t="s">
        <v>1604</v>
      </c>
      <c r="CZ59" s="171" t="s">
        <v>1601</v>
      </c>
      <c r="DA59" s="171" t="s">
        <v>1612</v>
      </c>
      <c r="DB59" s="171" t="s">
        <v>14</v>
      </c>
      <c r="DC59" s="171" t="s">
        <v>1604</v>
      </c>
      <c r="DD59" s="171" t="s">
        <v>1607</v>
      </c>
      <c r="DE59" s="171" t="s">
        <v>1604</v>
      </c>
      <c r="DF59" s="171" t="s">
        <v>1604</v>
      </c>
      <c r="DG59" s="171" t="s">
        <v>14</v>
      </c>
      <c r="DH59" s="171" t="s">
        <v>1601</v>
      </c>
      <c r="DI59" s="171" t="s">
        <v>1601</v>
      </c>
      <c r="DJ59" s="171" t="s">
        <v>1612</v>
      </c>
      <c r="DK59" s="171" t="s">
        <v>1601</v>
      </c>
      <c r="DL59" s="171" t="s">
        <v>1601</v>
      </c>
      <c r="DM59" s="171" t="s">
        <v>14</v>
      </c>
      <c r="DN59" s="171" t="s">
        <v>1601</v>
      </c>
      <c r="DO59" s="171" t="s">
        <v>1601</v>
      </c>
      <c r="DP59" s="171" t="s">
        <v>1604</v>
      </c>
      <c r="DQ59" s="171" t="s">
        <v>14</v>
      </c>
      <c r="DR59" s="171" t="s">
        <v>1604</v>
      </c>
      <c r="DS59" s="171" t="s">
        <v>1607</v>
      </c>
      <c r="DT59" s="171" t="s">
        <v>14</v>
      </c>
      <c r="DU59" s="171" t="s">
        <v>13</v>
      </c>
      <c r="DV59" s="171" t="s">
        <v>1612</v>
      </c>
      <c r="DW59" s="171" t="s">
        <v>1604</v>
      </c>
      <c r="DX59" s="171" t="s">
        <v>14</v>
      </c>
      <c r="DY59" s="171" t="s">
        <v>14</v>
      </c>
      <c r="DZ59" s="171" t="s">
        <v>1596</v>
      </c>
      <c r="EA59" s="171" t="s">
        <v>1604</v>
      </c>
      <c r="EB59" s="171" t="s">
        <v>1604</v>
      </c>
      <c r="EC59" s="171" t="s">
        <v>1601</v>
      </c>
      <c r="ED59" s="171" t="s">
        <v>1604</v>
      </c>
      <c r="EE59" s="171" t="s">
        <v>14</v>
      </c>
      <c r="EF59" s="171" t="s">
        <v>1607</v>
      </c>
      <c r="EG59" s="171" t="s">
        <v>1604</v>
      </c>
      <c r="EH59" s="171" t="s">
        <v>1601</v>
      </c>
      <c r="EI59" s="171" t="s">
        <v>1604</v>
      </c>
      <c r="EJ59" s="171" t="s">
        <v>1604</v>
      </c>
      <c r="EK59" s="171" t="s">
        <v>1604</v>
      </c>
      <c r="EL59" s="171" t="s">
        <v>13</v>
      </c>
      <c r="EM59" s="171" t="s">
        <v>14</v>
      </c>
      <c r="EN59" s="171" t="s">
        <v>13</v>
      </c>
      <c r="EO59" s="171" t="s">
        <v>1604</v>
      </c>
      <c r="EP59" s="171" t="s">
        <v>1601</v>
      </c>
      <c r="EQ59" s="171" t="s">
        <v>1601</v>
      </c>
      <c r="ER59" s="171" t="s">
        <v>1604</v>
      </c>
      <c r="ES59" s="171" t="s">
        <v>1604</v>
      </c>
      <c r="ET59" s="171" t="s">
        <v>14</v>
      </c>
      <c r="EU59" s="171" t="s">
        <v>13</v>
      </c>
      <c r="EV59" s="171" t="s">
        <v>1604</v>
      </c>
      <c r="EW59" s="171" t="s">
        <v>14</v>
      </c>
      <c r="EX59" s="171" t="s">
        <v>1604</v>
      </c>
      <c r="EY59" s="171" t="s">
        <v>1601</v>
      </c>
      <c r="EZ59" s="171" t="s">
        <v>1601</v>
      </c>
      <c r="FA59" s="4"/>
    </row>
    <row r="60" spans="2:157" ht="23.25" customHeight="1">
      <c r="B60" s="15">
        <f t="shared" si="0"/>
        <v>10</v>
      </c>
      <c r="C60" s="15">
        <v>1</v>
      </c>
      <c r="D60" s="13">
        <v>2</v>
      </c>
      <c r="E60" s="50">
        <v>3</v>
      </c>
      <c r="G60" s="169" t="s">
        <v>14</v>
      </c>
      <c r="H60" s="170" t="s">
        <v>14</v>
      </c>
      <c r="I60" s="170" t="s">
        <v>1612</v>
      </c>
      <c r="J60" s="170" t="s">
        <v>14</v>
      </c>
      <c r="K60" s="170" t="s">
        <v>1604</v>
      </c>
      <c r="L60" s="170" t="s">
        <v>14</v>
      </c>
      <c r="M60" s="170" t="s">
        <v>13</v>
      </c>
      <c r="N60" s="170" t="s">
        <v>1601</v>
      </c>
      <c r="O60" s="170" t="s">
        <v>1601</v>
      </c>
      <c r="P60" s="170" t="s">
        <v>1598</v>
      </c>
      <c r="Q60" s="170" t="s">
        <v>1607</v>
      </c>
      <c r="R60" s="170" t="s">
        <v>1612</v>
      </c>
      <c r="S60" s="170" t="s">
        <v>1601</v>
      </c>
      <c r="T60" s="170" t="s">
        <v>14</v>
      </c>
      <c r="U60" s="170" t="s">
        <v>1601</v>
      </c>
      <c r="V60" s="170" t="s">
        <v>1601</v>
      </c>
      <c r="W60" s="170" t="s">
        <v>1607</v>
      </c>
      <c r="X60" s="170" t="s">
        <v>14</v>
      </c>
      <c r="Y60" s="170" t="s">
        <v>1601</v>
      </c>
      <c r="Z60" s="170" t="s">
        <v>14</v>
      </c>
      <c r="AA60" s="170" t="s">
        <v>14</v>
      </c>
      <c r="AB60" s="171" t="s">
        <v>1604</v>
      </c>
      <c r="AC60" s="171" t="s">
        <v>1604</v>
      </c>
      <c r="AD60" s="171" t="s">
        <v>14</v>
      </c>
      <c r="AE60" s="171" t="s">
        <v>1604</v>
      </c>
      <c r="AF60" s="171" t="s">
        <v>1607</v>
      </c>
      <c r="AG60" s="171" t="s">
        <v>1612</v>
      </c>
      <c r="AH60" s="171" t="s">
        <v>1604</v>
      </c>
      <c r="AI60" s="171" t="s">
        <v>1601</v>
      </c>
      <c r="AJ60" s="171" t="s">
        <v>1601</v>
      </c>
      <c r="AK60" s="171" t="s">
        <v>1601</v>
      </c>
      <c r="AL60" s="171" t="s">
        <v>1601</v>
      </c>
      <c r="AM60" s="171" t="s">
        <v>1601</v>
      </c>
      <c r="AN60" s="171" t="s">
        <v>1601</v>
      </c>
      <c r="AO60" s="171" t="s">
        <v>1601</v>
      </c>
      <c r="AP60" s="171" t="s">
        <v>1604</v>
      </c>
      <c r="AQ60" s="171" t="s">
        <v>1601</v>
      </c>
      <c r="AR60" s="171" t="s">
        <v>14</v>
      </c>
      <c r="AS60" s="171" t="s">
        <v>1601</v>
      </c>
      <c r="AT60" s="171" t="s">
        <v>14</v>
      </c>
      <c r="AU60" s="171" t="s">
        <v>1604</v>
      </c>
      <c r="AV60" s="171" t="s">
        <v>1604</v>
      </c>
      <c r="AW60" s="171" t="s">
        <v>14</v>
      </c>
      <c r="AX60" s="171" t="s">
        <v>1612</v>
      </c>
      <c r="AY60" s="171" t="s">
        <v>1601</v>
      </c>
      <c r="AZ60" s="171" t="s">
        <v>1604</v>
      </c>
      <c r="BA60" s="171" t="s">
        <v>13</v>
      </c>
      <c r="BB60" s="171" t="s">
        <v>1598</v>
      </c>
      <c r="BC60" s="171" t="s">
        <v>1601</v>
      </c>
      <c r="BD60" s="171" t="s">
        <v>1601</v>
      </c>
      <c r="BE60" s="171" t="s">
        <v>1604</v>
      </c>
      <c r="BF60" s="171" t="s">
        <v>13</v>
      </c>
      <c r="BG60" s="171" t="s">
        <v>1601</v>
      </c>
      <c r="BH60" s="171" t="s">
        <v>1601</v>
      </c>
      <c r="BI60" s="171" t="s">
        <v>1607</v>
      </c>
      <c r="BJ60" s="171" t="s">
        <v>1604</v>
      </c>
      <c r="BK60" s="171" t="s">
        <v>1604</v>
      </c>
      <c r="BL60" s="171" t="s">
        <v>14</v>
      </c>
      <c r="BM60" s="171" t="s">
        <v>14</v>
      </c>
      <c r="BN60" s="171" t="s">
        <v>1607</v>
      </c>
      <c r="BO60" s="171" t="s">
        <v>1596</v>
      </c>
      <c r="BP60" s="171" t="s">
        <v>14</v>
      </c>
      <c r="BQ60" s="171" t="s">
        <v>1601</v>
      </c>
      <c r="BR60" s="171" t="s">
        <v>1601</v>
      </c>
      <c r="BS60" s="171" t="s">
        <v>14</v>
      </c>
      <c r="BT60" s="171" t="s">
        <v>1601</v>
      </c>
      <c r="BU60" s="171" t="s">
        <v>1598</v>
      </c>
      <c r="BV60" s="171" t="s">
        <v>1604</v>
      </c>
      <c r="BW60" s="171" t="s">
        <v>1601</v>
      </c>
      <c r="BX60" s="171" t="s">
        <v>14</v>
      </c>
      <c r="BY60" s="171" t="s">
        <v>1601</v>
      </c>
      <c r="BZ60" s="171" t="s">
        <v>1604</v>
      </c>
      <c r="CA60" s="171" t="s">
        <v>14</v>
      </c>
      <c r="CB60" s="171" t="s">
        <v>14</v>
      </c>
      <c r="CC60" s="171" t="s">
        <v>1604</v>
      </c>
      <c r="CD60" s="171" t="s">
        <v>1598</v>
      </c>
      <c r="CE60" s="171" t="s">
        <v>1612</v>
      </c>
      <c r="CF60" s="171" t="s">
        <v>1607</v>
      </c>
      <c r="CG60" s="171" t="s">
        <v>13</v>
      </c>
      <c r="CH60" s="171" t="s">
        <v>1601</v>
      </c>
      <c r="CI60" s="171" t="s">
        <v>1612</v>
      </c>
      <c r="CJ60" s="171" t="s">
        <v>1604</v>
      </c>
      <c r="CK60" s="171" t="s">
        <v>1601</v>
      </c>
      <c r="CL60" s="171" t="s">
        <v>14</v>
      </c>
      <c r="CM60" s="171" t="s">
        <v>1612</v>
      </c>
      <c r="CN60" s="171" t="s">
        <v>1604</v>
      </c>
      <c r="CO60" s="171" t="s">
        <v>14</v>
      </c>
      <c r="CP60" s="171" t="s">
        <v>1604</v>
      </c>
      <c r="CQ60" s="171" t="s">
        <v>1601</v>
      </c>
      <c r="CR60" s="171" t="s">
        <v>1604</v>
      </c>
      <c r="CS60" s="171" t="s">
        <v>1601</v>
      </c>
      <c r="CT60" s="171" t="s">
        <v>14</v>
      </c>
      <c r="CU60" s="171" t="s">
        <v>1601</v>
      </c>
      <c r="CV60" s="171" t="s">
        <v>1604</v>
      </c>
      <c r="CW60" s="171" t="s">
        <v>1604</v>
      </c>
      <c r="CX60" s="171" t="s">
        <v>14</v>
      </c>
      <c r="CY60" s="171" t="s">
        <v>14</v>
      </c>
      <c r="CZ60" s="171" t="s">
        <v>14</v>
      </c>
      <c r="DA60" s="171" t="s">
        <v>14</v>
      </c>
      <c r="DB60" s="171" t="s">
        <v>1601</v>
      </c>
      <c r="DC60" s="171" t="s">
        <v>1601</v>
      </c>
      <c r="DD60" s="171" t="s">
        <v>1601</v>
      </c>
      <c r="DE60" s="171" t="s">
        <v>1601</v>
      </c>
      <c r="DF60" s="171" t="s">
        <v>1601</v>
      </c>
      <c r="DG60" s="171" t="s">
        <v>1601</v>
      </c>
      <c r="DH60" s="171" t="s">
        <v>1601</v>
      </c>
      <c r="DI60" s="171" t="s">
        <v>1612</v>
      </c>
      <c r="DJ60" s="171" t="s">
        <v>1601</v>
      </c>
      <c r="DK60" s="171" t="s">
        <v>1601</v>
      </c>
      <c r="DL60" s="171" t="s">
        <v>1601</v>
      </c>
      <c r="DM60" s="171" t="s">
        <v>14</v>
      </c>
      <c r="DN60" s="171" t="s">
        <v>1601</v>
      </c>
      <c r="DO60" s="171" t="s">
        <v>1601</v>
      </c>
      <c r="DP60" s="171" t="s">
        <v>14</v>
      </c>
      <c r="DQ60" s="171" t="s">
        <v>14</v>
      </c>
      <c r="DR60" s="171" t="s">
        <v>1604</v>
      </c>
      <c r="DS60" s="171" t="s">
        <v>1601</v>
      </c>
      <c r="DT60" s="171" t="s">
        <v>1604</v>
      </c>
      <c r="DU60" s="171" t="s">
        <v>1601</v>
      </c>
      <c r="DV60" s="171" t="s">
        <v>1601</v>
      </c>
      <c r="DW60" s="171" t="s">
        <v>1604</v>
      </c>
      <c r="DX60" s="171" t="s">
        <v>1612</v>
      </c>
      <c r="DY60" s="171" t="s">
        <v>1604</v>
      </c>
      <c r="DZ60" s="171" t="s">
        <v>14</v>
      </c>
      <c r="EA60" s="171" t="s">
        <v>1604</v>
      </c>
      <c r="EB60" s="171" t="s">
        <v>14</v>
      </c>
      <c r="EC60" s="171" t="s">
        <v>1601</v>
      </c>
      <c r="ED60" s="171" t="s">
        <v>1601</v>
      </c>
      <c r="EE60" s="171" t="s">
        <v>1601</v>
      </c>
      <c r="EF60" s="171" t="s">
        <v>1604</v>
      </c>
      <c r="EG60" s="171" t="s">
        <v>1612</v>
      </c>
      <c r="EH60" s="171" t="s">
        <v>1612</v>
      </c>
      <c r="EI60" s="171" t="s">
        <v>1604</v>
      </c>
      <c r="EJ60" s="171" t="s">
        <v>1604</v>
      </c>
      <c r="EK60" s="171" t="s">
        <v>1596</v>
      </c>
      <c r="EL60" s="171" t="s">
        <v>1604</v>
      </c>
      <c r="EM60" s="171" t="s">
        <v>14</v>
      </c>
      <c r="EN60" s="171" t="s">
        <v>1601</v>
      </c>
      <c r="EO60" s="171" t="s">
        <v>1604</v>
      </c>
      <c r="EP60" s="171" t="s">
        <v>14</v>
      </c>
      <c r="EQ60" s="171" t="s">
        <v>1604</v>
      </c>
      <c r="ER60" s="171" t="s">
        <v>14</v>
      </c>
      <c r="ES60" s="171" t="s">
        <v>1604</v>
      </c>
      <c r="ET60" s="171" t="s">
        <v>1601</v>
      </c>
      <c r="EU60" s="171" t="s">
        <v>1604</v>
      </c>
      <c r="EV60" s="171" t="s">
        <v>1601</v>
      </c>
      <c r="EW60" s="171" t="s">
        <v>1598</v>
      </c>
      <c r="EX60" s="171" t="s">
        <v>1601</v>
      </c>
      <c r="EY60" s="171" t="s">
        <v>1601</v>
      </c>
      <c r="EZ60" s="171" t="s">
        <v>14</v>
      </c>
      <c r="FA60" s="4"/>
    </row>
    <row r="61" spans="2:157" ht="23.25" customHeight="1">
      <c r="B61" s="15">
        <f t="shared" si="0"/>
        <v>11</v>
      </c>
      <c r="C61" s="15">
        <v>1</v>
      </c>
      <c r="D61" s="13">
        <v>2</v>
      </c>
      <c r="E61" s="50">
        <v>9</v>
      </c>
      <c r="G61" s="169" t="s">
        <v>1604</v>
      </c>
      <c r="H61" s="170" t="s">
        <v>14</v>
      </c>
      <c r="I61" s="170" t="s">
        <v>1604</v>
      </c>
      <c r="J61" s="170" t="s">
        <v>1601</v>
      </c>
      <c r="K61" s="170" t="s">
        <v>14</v>
      </c>
      <c r="L61" s="170" t="s">
        <v>1604</v>
      </c>
      <c r="M61" s="170" t="s">
        <v>1601</v>
      </c>
      <c r="N61" s="170" t="s">
        <v>1601</v>
      </c>
      <c r="O61" s="170" t="s">
        <v>1612</v>
      </c>
      <c r="P61" s="170" t="s">
        <v>14</v>
      </c>
      <c r="Q61" s="170" t="s">
        <v>14</v>
      </c>
      <c r="R61" s="170" t="s">
        <v>13</v>
      </c>
      <c r="S61" s="170" t="s">
        <v>1601</v>
      </c>
      <c r="T61" s="170" t="s">
        <v>1604</v>
      </c>
      <c r="U61" s="170" t="s">
        <v>1604</v>
      </c>
      <c r="V61" s="170" t="s">
        <v>1601</v>
      </c>
      <c r="W61" s="170" t="s">
        <v>14</v>
      </c>
      <c r="X61" s="170" t="s">
        <v>14</v>
      </c>
      <c r="Y61" s="170" t="s">
        <v>1601</v>
      </c>
      <c r="Z61" s="170" t="s">
        <v>1604</v>
      </c>
      <c r="AA61" s="170" t="s">
        <v>14</v>
      </c>
      <c r="AB61" s="171" t="s">
        <v>1601</v>
      </c>
      <c r="AC61" s="171" t="s">
        <v>1601</v>
      </c>
      <c r="AD61" s="171" t="s">
        <v>1604</v>
      </c>
      <c r="AE61" s="171" t="s">
        <v>1604</v>
      </c>
      <c r="AF61" s="171" t="s">
        <v>1604</v>
      </c>
      <c r="AG61" s="171" t="s">
        <v>14</v>
      </c>
      <c r="AH61" s="171" t="s">
        <v>1598</v>
      </c>
      <c r="AI61" s="171" t="s">
        <v>1612</v>
      </c>
      <c r="AJ61" s="171" t="s">
        <v>1612</v>
      </c>
      <c r="AK61" s="171" t="s">
        <v>1601</v>
      </c>
      <c r="AL61" s="171" t="s">
        <v>1601</v>
      </c>
      <c r="AM61" s="171" t="s">
        <v>14</v>
      </c>
      <c r="AN61" s="171" t="s">
        <v>1604</v>
      </c>
      <c r="AO61" s="171" t="s">
        <v>14</v>
      </c>
      <c r="AP61" s="171" t="s">
        <v>1607</v>
      </c>
      <c r="AQ61" s="171" t="s">
        <v>1601</v>
      </c>
      <c r="AR61" s="171" t="s">
        <v>1601</v>
      </c>
      <c r="AS61" s="171" t="s">
        <v>1601</v>
      </c>
      <c r="AT61" s="171" t="s">
        <v>1604</v>
      </c>
      <c r="AU61" s="171" t="s">
        <v>1604</v>
      </c>
      <c r="AV61" s="171" t="s">
        <v>1601</v>
      </c>
      <c r="AW61" s="171" t="s">
        <v>1601</v>
      </c>
      <c r="AX61" s="171" t="s">
        <v>1601</v>
      </c>
      <c r="AY61" s="171" t="s">
        <v>1601</v>
      </c>
      <c r="AZ61" s="171" t="s">
        <v>1612</v>
      </c>
      <c r="BA61" s="171" t="s">
        <v>14</v>
      </c>
      <c r="BB61" s="171" t="s">
        <v>1601</v>
      </c>
      <c r="BC61" s="171" t="s">
        <v>14</v>
      </c>
      <c r="BD61" s="171" t="s">
        <v>14</v>
      </c>
      <c r="BE61" s="171" t="s">
        <v>1607</v>
      </c>
      <c r="BF61" s="171" t="s">
        <v>1601</v>
      </c>
      <c r="BG61" s="171" t="s">
        <v>14</v>
      </c>
      <c r="BH61" s="171" t="s">
        <v>1601</v>
      </c>
      <c r="BI61" s="171" t="s">
        <v>1598</v>
      </c>
      <c r="BJ61" s="171" t="s">
        <v>1601</v>
      </c>
      <c r="BK61" s="171" t="s">
        <v>14</v>
      </c>
      <c r="BL61" s="171" t="s">
        <v>1601</v>
      </c>
      <c r="BM61" s="171" t="s">
        <v>1596</v>
      </c>
      <c r="BN61" s="171" t="s">
        <v>1604</v>
      </c>
      <c r="BO61" s="171" t="s">
        <v>1601</v>
      </c>
      <c r="BP61" s="171" t="s">
        <v>1612</v>
      </c>
      <c r="BQ61" s="171" t="s">
        <v>1601</v>
      </c>
      <c r="BR61" s="171" t="s">
        <v>1601</v>
      </c>
      <c r="BS61" s="171" t="s">
        <v>1601</v>
      </c>
      <c r="BT61" s="171" t="s">
        <v>1601</v>
      </c>
      <c r="BU61" s="171" t="s">
        <v>1604</v>
      </c>
      <c r="BV61" s="171" t="s">
        <v>1601</v>
      </c>
      <c r="BW61" s="171" t="s">
        <v>14</v>
      </c>
      <c r="BX61" s="171" t="s">
        <v>1598</v>
      </c>
      <c r="BY61" s="171" t="s">
        <v>1601</v>
      </c>
      <c r="BZ61" s="171" t="s">
        <v>1601</v>
      </c>
      <c r="CA61" s="171" t="s">
        <v>14</v>
      </c>
      <c r="CB61" s="171" t="s">
        <v>1601</v>
      </c>
      <c r="CC61" s="171" t="s">
        <v>14</v>
      </c>
      <c r="CD61" s="171" t="s">
        <v>1604</v>
      </c>
      <c r="CE61" s="171" t="s">
        <v>14</v>
      </c>
      <c r="CF61" s="171" t="s">
        <v>1601</v>
      </c>
      <c r="CG61" s="171" t="s">
        <v>14</v>
      </c>
      <c r="CH61" s="171" t="s">
        <v>1604</v>
      </c>
      <c r="CI61" s="171" t="s">
        <v>1604</v>
      </c>
      <c r="CJ61" s="171" t="s">
        <v>14</v>
      </c>
      <c r="CK61" s="171" t="s">
        <v>1612</v>
      </c>
      <c r="CL61" s="171" t="s">
        <v>1601</v>
      </c>
      <c r="CM61" s="171" t="s">
        <v>14</v>
      </c>
      <c r="CN61" s="171" t="s">
        <v>1612</v>
      </c>
      <c r="CO61" s="171" t="s">
        <v>14</v>
      </c>
      <c r="CP61" s="171" t="s">
        <v>1604</v>
      </c>
      <c r="CQ61" s="171" t="s">
        <v>1612</v>
      </c>
      <c r="CR61" s="171" t="s">
        <v>1604</v>
      </c>
      <c r="CS61" s="171" t="s">
        <v>1601</v>
      </c>
      <c r="CT61" s="171" t="s">
        <v>1607</v>
      </c>
      <c r="CU61" s="171" t="s">
        <v>14</v>
      </c>
      <c r="CV61" s="171" t="s">
        <v>1601</v>
      </c>
      <c r="CW61" s="171" t="s">
        <v>1601</v>
      </c>
      <c r="CX61" s="171" t="s">
        <v>1604</v>
      </c>
      <c r="CY61" s="171" t="s">
        <v>1601</v>
      </c>
      <c r="CZ61" s="171" t="s">
        <v>14</v>
      </c>
      <c r="DA61" s="171" t="s">
        <v>1601</v>
      </c>
      <c r="DB61" s="171" t="s">
        <v>1604</v>
      </c>
      <c r="DC61" s="171" t="s">
        <v>1604</v>
      </c>
      <c r="DD61" s="171" t="s">
        <v>1601</v>
      </c>
      <c r="DE61" s="171" t="s">
        <v>1601</v>
      </c>
      <c r="DF61" s="171" t="s">
        <v>1604</v>
      </c>
      <c r="DG61" s="171" t="s">
        <v>1601</v>
      </c>
      <c r="DH61" s="171" t="s">
        <v>14</v>
      </c>
      <c r="DI61" s="171" t="s">
        <v>1607</v>
      </c>
      <c r="DJ61" s="171" t="s">
        <v>1604</v>
      </c>
      <c r="DK61" s="171" t="s">
        <v>1604</v>
      </c>
      <c r="DL61" s="171" t="s">
        <v>1604</v>
      </c>
      <c r="DM61" s="171" t="s">
        <v>14</v>
      </c>
      <c r="DN61" s="171" t="s">
        <v>1601</v>
      </c>
      <c r="DO61" s="171" t="s">
        <v>1612</v>
      </c>
      <c r="DP61" s="171" t="s">
        <v>1604</v>
      </c>
      <c r="DQ61" s="171" t="s">
        <v>1604</v>
      </c>
      <c r="DR61" s="171" t="s">
        <v>1598</v>
      </c>
      <c r="DS61" s="171" t="s">
        <v>1601</v>
      </c>
      <c r="DT61" s="171" t="s">
        <v>14</v>
      </c>
      <c r="DU61" s="171" t="s">
        <v>14</v>
      </c>
      <c r="DV61" s="171" t="s">
        <v>1601</v>
      </c>
      <c r="DW61" s="171" t="s">
        <v>13</v>
      </c>
      <c r="DX61" s="171" t="s">
        <v>1601</v>
      </c>
      <c r="DY61" s="171" t="s">
        <v>1607</v>
      </c>
      <c r="DZ61" s="171" t="s">
        <v>1596</v>
      </c>
      <c r="EA61" s="171" t="s">
        <v>1601</v>
      </c>
      <c r="EB61" s="171" t="s">
        <v>1604</v>
      </c>
      <c r="EC61" s="171" t="s">
        <v>1598</v>
      </c>
      <c r="ED61" s="171" t="s">
        <v>13</v>
      </c>
      <c r="EE61" s="171" t="s">
        <v>1601</v>
      </c>
      <c r="EF61" s="171" t="s">
        <v>1604</v>
      </c>
      <c r="EG61" s="171" t="s">
        <v>1601</v>
      </c>
      <c r="EH61" s="171" t="s">
        <v>1601</v>
      </c>
      <c r="EI61" s="171" t="s">
        <v>1598</v>
      </c>
      <c r="EJ61" s="171" t="s">
        <v>1604</v>
      </c>
      <c r="EK61" s="171" t="s">
        <v>1612</v>
      </c>
      <c r="EL61" s="171" t="s">
        <v>1601</v>
      </c>
      <c r="EM61" s="171" t="s">
        <v>1601</v>
      </c>
      <c r="EN61" s="171" t="s">
        <v>13</v>
      </c>
      <c r="EO61" s="171" t="s">
        <v>1601</v>
      </c>
      <c r="EP61" s="171" t="s">
        <v>1601</v>
      </c>
      <c r="EQ61" s="171" t="s">
        <v>14</v>
      </c>
      <c r="ER61" s="171" t="s">
        <v>1612</v>
      </c>
      <c r="ES61" s="171" t="s">
        <v>13</v>
      </c>
      <c r="ET61" s="171" t="s">
        <v>1604</v>
      </c>
      <c r="EU61" s="171" t="s">
        <v>1607</v>
      </c>
      <c r="EV61" s="171" t="s">
        <v>1601</v>
      </c>
      <c r="EW61" s="171" t="s">
        <v>1601</v>
      </c>
      <c r="EX61" s="171" t="s">
        <v>13</v>
      </c>
      <c r="EY61" s="171" t="s">
        <v>1604</v>
      </c>
      <c r="EZ61" s="171" t="s">
        <v>1596</v>
      </c>
      <c r="FA61" s="4"/>
    </row>
    <row r="62" spans="2:157" ht="23.25" customHeight="1">
      <c r="B62" s="15">
        <f t="shared" si="0"/>
        <v>12</v>
      </c>
      <c r="C62" s="15">
        <v>1</v>
      </c>
      <c r="D62" s="13">
        <v>2</v>
      </c>
      <c r="E62" s="50">
        <v>19</v>
      </c>
      <c r="G62" s="169" t="s">
        <v>1601</v>
      </c>
      <c r="H62" s="170" t="s">
        <v>1604</v>
      </c>
      <c r="I62" s="170" t="s">
        <v>1601</v>
      </c>
      <c r="J62" s="170" t="s">
        <v>1601</v>
      </c>
      <c r="K62" s="170" t="s">
        <v>14</v>
      </c>
      <c r="L62" s="170" t="s">
        <v>1601</v>
      </c>
      <c r="M62" s="170" t="s">
        <v>1607</v>
      </c>
      <c r="N62" s="170" t="s">
        <v>1604</v>
      </c>
      <c r="O62" s="170" t="s">
        <v>14</v>
      </c>
      <c r="P62" s="170" t="s">
        <v>14</v>
      </c>
      <c r="Q62" s="170" t="s">
        <v>1601</v>
      </c>
      <c r="R62" s="170" t="s">
        <v>1601</v>
      </c>
      <c r="S62" s="170" t="s">
        <v>1604</v>
      </c>
      <c r="T62" s="170" t="s">
        <v>1604</v>
      </c>
      <c r="U62" s="170" t="s">
        <v>14</v>
      </c>
      <c r="V62" s="170" t="s">
        <v>1604</v>
      </c>
      <c r="W62" s="170" t="s">
        <v>1601</v>
      </c>
      <c r="X62" s="170" t="s">
        <v>14</v>
      </c>
      <c r="Y62" s="170" t="s">
        <v>1612</v>
      </c>
      <c r="Z62" s="170" t="s">
        <v>1604</v>
      </c>
      <c r="AA62" s="170" t="s">
        <v>1601</v>
      </c>
      <c r="AB62" s="171" t="s">
        <v>1601</v>
      </c>
      <c r="AC62" s="171" t="s">
        <v>1601</v>
      </c>
      <c r="AD62" s="171" t="s">
        <v>1604</v>
      </c>
      <c r="AE62" s="171" t="s">
        <v>1601</v>
      </c>
      <c r="AF62" s="171" t="s">
        <v>1604</v>
      </c>
      <c r="AG62" s="171" t="s">
        <v>1612</v>
      </c>
      <c r="AH62" s="171" t="s">
        <v>1601</v>
      </c>
      <c r="AI62" s="171" t="s">
        <v>1604</v>
      </c>
      <c r="AJ62" s="171" t="s">
        <v>1604</v>
      </c>
      <c r="AK62" s="171" t="s">
        <v>1601</v>
      </c>
      <c r="AL62" s="171" t="s">
        <v>14</v>
      </c>
      <c r="AM62" s="171" t="s">
        <v>14</v>
      </c>
      <c r="AN62" s="171" t="s">
        <v>1601</v>
      </c>
      <c r="AO62" s="171" t="s">
        <v>1612</v>
      </c>
      <c r="AP62" s="171" t="s">
        <v>1596</v>
      </c>
      <c r="AQ62" s="171" t="s">
        <v>1601</v>
      </c>
      <c r="AR62" s="171" t="s">
        <v>14</v>
      </c>
      <c r="AS62" s="171" t="s">
        <v>1601</v>
      </c>
      <c r="AT62" s="171" t="s">
        <v>1604</v>
      </c>
      <c r="AU62" s="171" t="s">
        <v>14</v>
      </c>
      <c r="AV62" s="171" t="s">
        <v>14</v>
      </c>
      <c r="AW62" s="171" t="s">
        <v>14</v>
      </c>
      <c r="AX62" s="171" t="s">
        <v>1604</v>
      </c>
      <c r="AY62" s="171" t="s">
        <v>14</v>
      </c>
      <c r="AZ62" s="171" t="s">
        <v>1604</v>
      </c>
      <c r="BA62" s="171" t="s">
        <v>1598</v>
      </c>
      <c r="BB62" s="171" t="s">
        <v>1601</v>
      </c>
      <c r="BC62" s="171" t="s">
        <v>14</v>
      </c>
      <c r="BD62" s="171" t="s">
        <v>1604</v>
      </c>
      <c r="BE62" s="171" t="s">
        <v>1601</v>
      </c>
      <c r="BF62" s="171" t="s">
        <v>1604</v>
      </c>
      <c r="BG62" s="171" t="s">
        <v>14</v>
      </c>
      <c r="BH62" s="171" t="s">
        <v>14</v>
      </c>
      <c r="BI62" s="171" t="s">
        <v>1598</v>
      </c>
      <c r="BJ62" s="171" t="s">
        <v>14</v>
      </c>
      <c r="BK62" s="171" t="s">
        <v>1607</v>
      </c>
      <c r="BL62" s="171" t="s">
        <v>1601</v>
      </c>
      <c r="BM62" s="171" t="s">
        <v>1601</v>
      </c>
      <c r="BN62" s="171" t="s">
        <v>1601</v>
      </c>
      <c r="BO62" s="171" t="s">
        <v>1604</v>
      </c>
      <c r="BP62" s="171" t="s">
        <v>1601</v>
      </c>
      <c r="BQ62" s="171" t="s">
        <v>14</v>
      </c>
      <c r="BR62" s="171" t="s">
        <v>1601</v>
      </c>
      <c r="BS62" s="171" t="s">
        <v>1601</v>
      </c>
      <c r="BT62" s="171" t="s">
        <v>1601</v>
      </c>
      <c r="BU62" s="171" t="s">
        <v>14</v>
      </c>
      <c r="BV62" s="171" t="s">
        <v>1601</v>
      </c>
      <c r="BW62" s="171" t="s">
        <v>14</v>
      </c>
      <c r="BX62" s="171" t="s">
        <v>1601</v>
      </c>
      <c r="BY62" s="171" t="s">
        <v>1612</v>
      </c>
      <c r="BZ62" s="171" t="s">
        <v>1601</v>
      </c>
      <c r="CA62" s="171" t="s">
        <v>1601</v>
      </c>
      <c r="CB62" s="171" t="s">
        <v>14</v>
      </c>
      <c r="CC62" s="171" t="s">
        <v>1601</v>
      </c>
      <c r="CD62" s="171" t="s">
        <v>1607</v>
      </c>
      <c r="CE62" s="171" t="s">
        <v>14</v>
      </c>
      <c r="CF62" s="171" t="s">
        <v>1601</v>
      </c>
      <c r="CG62" s="171" t="s">
        <v>1601</v>
      </c>
      <c r="CH62" s="171" t="s">
        <v>14</v>
      </c>
      <c r="CI62" s="171" t="s">
        <v>1601</v>
      </c>
      <c r="CJ62" s="171" t="s">
        <v>14</v>
      </c>
      <c r="CK62" s="171" t="s">
        <v>1601</v>
      </c>
      <c r="CL62" s="171" t="s">
        <v>1601</v>
      </c>
      <c r="CM62" s="171" t="s">
        <v>1604</v>
      </c>
      <c r="CN62" s="171" t="s">
        <v>1601</v>
      </c>
      <c r="CO62" s="171" t="s">
        <v>14</v>
      </c>
      <c r="CP62" s="171" t="s">
        <v>1607</v>
      </c>
      <c r="CQ62" s="171" t="s">
        <v>1604</v>
      </c>
      <c r="CR62" s="171" t="s">
        <v>1601</v>
      </c>
      <c r="CS62" s="171" t="s">
        <v>1601</v>
      </c>
      <c r="CT62" s="171" t="s">
        <v>1604</v>
      </c>
      <c r="CU62" s="171" t="s">
        <v>1601</v>
      </c>
      <c r="CV62" s="171" t="s">
        <v>1612</v>
      </c>
      <c r="CW62" s="171" t="s">
        <v>1601</v>
      </c>
      <c r="CX62" s="171" t="s">
        <v>1601</v>
      </c>
      <c r="CY62" s="171" t="s">
        <v>1601</v>
      </c>
      <c r="CZ62" s="171" t="s">
        <v>1598</v>
      </c>
      <c r="DA62" s="171" t="s">
        <v>1601</v>
      </c>
      <c r="DB62" s="171" t="s">
        <v>1601</v>
      </c>
      <c r="DC62" s="171" t="s">
        <v>1612</v>
      </c>
      <c r="DD62" s="171" t="s">
        <v>1607</v>
      </c>
      <c r="DE62" s="171" t="s">
        <v>1604</v>
      </c>
      <c r="DF62" s="171" t="s">
        <v>1604</v>
      </c>
      <c r="DG62" s="171" t="s">
        <v>13</v>
      </c>
      <c r="DH62" s="171" t="s">
        <v>1601</v>
      </c>
      <c r="DI62" s="171" t="s">
        <v>1601</v>
      </c>
      <c r="DJ62" s="171" t="s">
        <v>1604</v>
      </c>
      <c r="DK62" s="171" t="s">
        <v>1601</v>
      </c>
      <c r="DL62" s="171" t="s">
        <v>14</v>
      </c>
      <c r="DM62" s="171" t="s">
        <v>1601</v>
      </c>
      <c r="DN62" s="171" t="s">
        <v>14</v>
      </c>
      <c r="DO62" s="171" t="s">
        <v>1612</v>
      </c>
      <c r="DP62" s="171" t="s">
        <v>13</v>
      </c>
      <c r="DQ62" s="171" t="s">
        <v>14</v>
      </c>
      <c r="DR62" s="171" t="s">
        <v>1604</v>
      </c>
      <c r="DS62" s="171" t="s">
        <v>1601</v>
      </c>
      <c r="DT62" s="171" t="s">
        <v>14</v>
      </c>
      <c r="DU62" s="171" t="s">
        <v>14</v>
      </c>
      <c r="DV62" s="171" t="s">
        <v>1607</v>
      </c>
      <c r="DW62" s="171" t="s">
        <v>1601</v>
      </c>
      <c r="DX62" s="171" t="s">
        <v>1601</v>
      </c>
      <c r="DY62" s="171" t="s">
        <v>14</v>
      </c>
      <c r="DZ62" s="171" t="s">
        <v>1601</v>
      </c>
      <c r="EA62" s="171" t="s">
        <v>1596</v>
      </c>
      <c r="EB62" s="171" t="s">
        <v>1601</v>
      </c>
      <c r="EC62" s="171" t="s">
        <v>1604</v>
      </c>
      <c r="ED62" s="171" t="s">
        <v>14</v>
      </c>
      <c r="EE62" s="171" t="s">
        <v>1604</v>
      </c>
      <c r="EF62" s="171" t="s">
        <v>1601</v>
      </c>
      <c r="EG62" s="171" t="s">
        <v>1598</v>
      </c>
      <c r="EH62" s="171" t="s">
        <v>14</v>
      </c>
      <c r="EI62" s="171" t="s">
        <v>14</v>
      </c>
      <c r="EJ62" s="171" t="s">
        <v>1612</v>
      </c>
      <c r="EK62" s="171" t="s">
        <v>1607</v>
      </c>
      <c r="EL62" s="171" t="s">
        <v>14</v>
      </c>
      <c r="EM62" s="171" t="s">
        <v>1612</v>
      </c>
      <c r="EN62" s="171" t="s">
        <v>1596</v>
      </c>
      <c r="EO62" s="171" t="s">
        <v>14</v>
      </c>
      <c r="EP62" s="171" t="s">
        <v>1601</v>
      </c>
      <c r="EQ62" s="171" t="s">
        <v>14</v>
      </c>
      <c r="ER62" s="171" t="s">
        <v>1604</v>
      </c>
      <c r="ES62" s="171" t="s">
        <v>14</v>
      </c>
      <c r="ET62" s="171" t="s">
        <v>13</v>
      </c>
      <c r="EU62" s="171" t="s">
        <v>1601</v>
      </c>
      <c r="EV62" s="171" t="s">
        <v>14</v>
      </c>
      <c r="EW62" s="171" t="s">
        <v>13</v>
      </c>
      <c r="EX62" s="171" t="s">
        <v>1604</v>
      </c>
      <c r="EY62" s="171" t="s">
        <v>1604</v>
      </c>
      <c r="EZ62" s="171" t="s">
        <v>1604</v>
      </c>
      <c r="FA62" s="4"/>
    </row>
    <row r="63" spans="2:157" ht="23.25" customHeight="1">
      <c r="B63" s="15">
        <f t="shared" si="0"/>
        <v>13</v>
      </c>
      <c r="C63" s="15">
        <v>1</v>
      </c>
      <c r="D63" s="13">
        <v>2</v>
      </c>
      <c r="E63" s="50">
        <v>20</v>
      </c>
      <c r="G63" s="169" t="s">
        <v>1604</v>
      </c>
      <c r="H63" s="170" t="s">
        <v>14</v>
      </c>
      <c r="I63" s="170" t="s">
        <v>14</v>
      </c>
      <c r="J63" s="170" t="s">
        <v>1604</v>
      </c>
      <c r="K63" s="170" t="s">
        <v>1604</v>
      </c>
      <c r="L63" s="170" t="s">
        <v>14</v>
      </c>
      <c r="M63" s="170" t="s">
        <v>14</v>
      </c>
      <c r="N63" s="170" t="s">
        <v>1601</v>
      </c>
      <c r="O63" s="170" t="s">
        <v>1601</v>
      </c>
      <c r="P63" s="170" t="s">
        <v>1601</v>
      </c>
      <c r="Q63" s="170" t="s">
        <v>1601</v>
      </c>
      <c r="R63" s="170" t="s">
        <v>1601</v>
      </c>
      <c r="S63" s="170" t="s">
        <v>1604</v>
      </c>
      <c r="T63" s="170" t="s">
        <v>1598</v>
      </c>
      <c r="U63" s="170" t="s">
        <v>1601</v>
      </c>
      <c r="V63" s="170" t="s">
        <v>1604</v>
      </c>
      <c r="W63" s="170" t="s">
        <v>14</v>
      </c>
      <c r="X63" s="170" t="s">
        <v>14</v>
      </c>
      <c r="Y63" s="170" t="s">
        <v>14</v>
      </c>
      <c r="Z63" s="170" t="s">
        <v>1612</v>
      </c>
      <c r="AA63" s="170" t="s">
        <v>1612</v>
      </c>
      <c r="AB63" s="171" t="s">
        <v>1601</v>
      </c>
      <c r="AC63" s="171" t="s">
        <v>1601</v>
      </c>
      <c r="AD63" s="171" t="s">
        <v>1612</v>
      </c>
      <c r="AE63" s="171" t="s">
        <v>1601</v>
      </c>
      <c r="AF63" s="171" t="s">
        <v>1601</v>
      </c>
      <c r="AG63" s="171" t="s">
        <v>1604</v>
      </c>
      <c r="AH63" s="171" t="s">
        <v>1607</v>
      </c>
      <c r="AI63" s="171" t="s">
        <v>1604</v>
      </c>
      <c r="AJ63" s="171" t="s">
        <v>1601</v>
      </c>
      <c r="AK63" s="171" t="s">
        <v>14</v>
      </c>
      <c r="AL63" s="171" t="s">
        <v>1601</v>
      </c>
      <c r="AM63" s="171" t="s">
        <v>1601</v>
      </c>
      <c r="AN63" s="171" t="s">
        <v>14</v>
      </c>
      <c r="AO63" s="171" t="s">
        <v>14</v>
      </c>
      <c r="AP63" s="171" t="s">
        <v>1612</v>
      </c>
      <c r="AQ63" s="171" t="s">
        <v>1612</v>
      </c>
      <c r="AR63" s="171" t="s">
        <v>14</v>
      </c>
      <c r="AS63" s="171" t="s">
        <v>1601</v>
      </c>
      <c r="AT63" s="171" t="s">
        <v>1604</v>
      </c>
      <c r="AU63" s="171" t="s">
        <v>1601</v>
      </c>
      <c r="AV63" s="171" t="s">
        <v>1607</v>
      </c>
      <c r="AW63" s="171" t="s">
        <v>1604</v>
      </c>
      <c r="AX63" s="171" t="s">
        <v>1604</v>
      </c>
      <c r="AY63" s="171" t="s">
        <v>1604</v>
      </c>
      <c r="AZ63" s="171" t="s">
        <v>1601</v>
      </c>
      <c r="BA63" s="171" t="s">
        <v>14</v>
      </c>
      <c r="BB63" s="171" t="s">
        <v>1601</v>
      </c>
      <c r="BC63" s="171" t="s">
        <v>1601</v>
      </c>
      <c r="BD63" s="171" t="s">
        <v>1601</v>
      </c>
      <c r="BE63" s="171" t="s">
        <v>1601</v>
      </c>
      <c r="BF63" s="171" t="s">
        <v>1604</v>
      </c>
      <c r="BG63" s="171" t="s">
        <v>1601</v>
      </c>
      <c r="BH63" s="171" t="s">
        <v>14</v>
      </c>
      <c r="BI63" s="171" t="s">
        <v>14</v>
      </c>
      <c r="BJ63" s="171" t="s">
        <v>1607</v>
      </c>
      <c r="BK63" s="171" t="s">
        <v>1607</v>
      </c>
      <c r="BL63" s="171" t="s">
        <v>1604</v>
      </c>
      <c r="BM63" s="171" t="s">
        <v>1601</v>
      </c>
      <c r="BN63" s="171" t="s">
        <v>1612</v>
      </c>
      <c r="BO63" s="171" t="s">
        <v>1612</v>
      </c>
      <c r="BP63" s="171" t="s">
        <v>1604</v>
      </c>
      <c r="BQ63" s="171" t="s">
        <v>1601</v>
      </c>
      <c r="BR63" s="171" t="s">
        <v>1612</v>
      </c>
      <c r="BS63" s="171" t="s">
        <v>1598</v>
      </c>
      <c r="BT63" s="171" t="s">
        <v>1601</v>
      </c>
      <c r="BU63" s="171" t="s">
        <v>14</v>
      </c>
      <c r="BV63" s="171" t="s">
        <v>1598</v>
      </c>
      <c r="BW63" s="171" t="s">
        <v>14</v>
      </c>
      <c r="BX63" s="171" t="s">
        <v>14</v>
      </c>
      <c r="BY63" s="171" t="s">
        <v>1601</v>
      </c>
      <c r="BZ63" s="171" t="s">
        <v>1601</v>
      </c>
      <c r="CA63" s="171" t="s">
        <v>1607</v>
      </c>
      <c r="CB63" s="171" t="s">
        <v>1601</v>
      </c>
      <c r="CC63" s="171" t="s">
        <v>14</v>
      </c>
      <c r="CD63" s="171" t="s">
        <v>1601</v>
      </c>
      <c r="CE63" s="171" t="s">
        <v>1604</v>
      </c>
      <c r="CF63" s="171" t="s">
        <v>1604</v>
      </c>
      <c r="CG63" s="171" t="s">
        <v>14</v>
      </c>
      <c r="CH63" s="171" t="s">
        <v>1601</v>
      </c>
      <c r="CI63" s="171" t="s">
        <v>1604</v>
      </c>
      <c r="CJ63" s="171" t="s">
        <v>1601</v>
      </c>
      <c r="CK63" s="171" t="s">
        <v>1601</v>
      </c>
      <c r="CL63" s="171" t="s">
        <v>13</v>
      </c>
      <c r="CM63" s="171" t="s">
        <v>1601</v>
      </c>
      <c r="CN63" s="171" t="s">
        <v>1607</v>
      </c>
      <c r="CO63" s="171" t="s">
        <v>14</v>
      </c>
      <c r="CP63" s="171" t="s">
        <v>14</v>
      </c>
      <c r="CQ63" s="171" t="s">
        <v>1607</v>
      </c>
      <c r="CR63" s="171" t="s">
        <v>1601</v>
      </c>
      <c r="CS63" s="171" t="s">
        <v>13</v>
      </c>
      <c r="CT63" s="171" t="s">
        <v>1596</v>
      </c>
      <c r="CU63" s="171" t="s">
        <v>1604</v>
      </c>
      <c r="CV63" s="171" t="s">
        <v>1601</v>
      </c>
      <c r="CW63" s="171" t="s">
        <v>1596</v>
      </c>
      <c r="CX63" s="171" t="s">
        <v>14</v>
      </c>
      <c r="CY63" s="171" t="s">
        <v>1604</v>
      </c>
      <c r="CZ63" s="171" t="s">
        <v>1604</v>
      </c>
      <c r="DA63" s="171" t="s">
        <v>1601</v>
      </c>
      <c r="DB63" s="171" t="s">
        <v>1601</v>
      </c>
      <c r="DC63" s="171" t="s">
        <v>1601</v>
      </c>
      <c r="DD63" s="171" t="s">
        <v>14</v>
      </c>
      <c r="DE63" s="171" t="s">
        <v>14</v>
      </c>
      <c r="DF63" s="171" t="s">
        <v>14</v>
      </c>
      <c r="DG63" s="171" t="s">
        <v>1604</v>
      </c>
      <c r="DH63" s="171" t="s">
        <v>1607</v>
      </c>
      <c r="DI63" s="171" t="s">
        <v>1601</v>
      </c>
      <c r="DJ63" s="171" t="s">
        <v>1601</v>
      </c>
      <c r="DK63" s="171" t="s">
        <v>1604</v>
      </c>
      <c r="DL63" s="171" t="s">
        <v>14</v>
      </c>
      <c r="DM63" s="171" t="s">
        <v>1601</v>
      </c>
      <c r="DN63" s="171" t="s">
        <v>14</v>
      </c>
      <c r="DO63" s="171" t="s">
        <v>1604</v>
      </c>
      <c r="DP63" s="171" t="s">
        <v>1601</v>
      </c>
      <c r="DQ63" s="171" t="s">
        <v>1601</v>
      </c>
      <c r="DR63" s="171" t="s">
        <v>1601</v>
      </c>
      <c r="DS63" s="171" t="s">
        <v>13</v>
      </c>
      <c r="DT63" s="171" t="s">
        <v>1601</v>
      </c>
      <c r="DU63" s="171" t="s">
        <v>1604</v>
      </c>
      <c r="DV63" s="171" t="s">
        <v>13</v>
      </c>
      <c r="DW63" s="171" t="s">
        <v>1601</v>
      </c>
      <c r="DX63" s="171" t="s">
        <v>1612</v>
      </c>
      <c r="DY63" s="171" t="s">
        <v>1612</v>
      </c>
      <c r="DZ63" s="171" t="s">
        <v>1604</v>
      </c>
      <c r="EA63" s="171" t="s">
        <v>1612</v>
      </c>
      <c r="EB63" s="171" t="s">
        <v>1596</v>
      </c>
      <c r="EC63" s="171" t="s">
        <v>1604</v>
      </c>
      <c r="ED63" s="171" t="s">
        <v>1601</v>
      </c>
      <c r="EE63" s="171" t="s">
        <v>1604</v>
      </c>
      <c r="EF63" s="171" t="s">
        <v>1598</v>
      </c>
      <c r="EG63" s="171" t="s">
        <v>1596</v>
      </c>
      <c r="EH63" s="171" t="s">
        <v>1604</v>
      </c>
      <c r="EI63" s="171" t="s">
        <v>1604</v>
      </c>
      <c r="EJ63" s="171" t="s">
        <v>13</v>
      </c>
      <c r="EK63" s="171" t="s">
        <v>13</v>
      </c>
      <c r="EL63" s="171" t="s">
        <v>14</v>
      </c>
      <c r="EM63" s="171" t="s">
        <v>14</v>
      </c>
      <c r="EN63" s="171" t="s">
        <v>14</v>
      </c>
      <c r="EO63" s="171" t="s">
        <v>1601</v>
      </c>
      <c r="EP63" s="171" t="s">
        <v>14</v>
      </c>
      <c r="EQ63" s="171" t="s">
        <v>1601</v>
      </c>
      <c r="ER63" s="171" t="s">
        <v>1604</v>
      </c>
      <c r="ES63" s="171" t="s">
        <v>1604</v>
      </c>
      <c r="ET63" s="171" t="s">
        <v>14</v>
      </c>
      <c r="EU63" s="171" t="s">
        <v>1604</v>
      </c>
      <c r="EV63" s="171" t="s">
        <v>1604</v>
      </c>
      <c r="EW63" s="171" t="s">
        <v>1601</v>
      </c>
      <c r="EX63" s="171" t="s">
        <v>14</v>
      </c>
      <c r="EY63" s="171" t="s">
        <v>1601</v>
      </c>
      <c r="EZ63" s="171" t="s">
        <v>1601</v>
      </c>
      <c r="FA63" s="4"/>
    </row>
    <row r="64" spans="2:157" ht="23.25" customHeight="1">
      <c r="B64" s="15">
        <f t="shared" si="0"/>
        <v>14</v>
      </c>
      <c r="C64" s="15">
        <v>1</v>
      </c>
      <c r="D64" s="13">
        <v>2</v>
      </c>
      <c r="E64" s="50">
        <v>29</v>
      </c>
      <c r="G64" s="169" t="s">
        <v>13</v>
      </c>
      <c r="H64" s="170" t="s">
        <v>1607</v>
      </c>
      <c r="I64" s="170" t="s">
        <v>1601</v>
      </c>
      <c r="J64" s="170" t="s">
        <v>1604</v>
      </c>
      <c r="K64" s="170" t="s">
        <v>1604</v>
      </c>
      <c r="L64" s="170" t="s">
        <v>1601</v>
      </c>
      <c r="M64" s="170" t="s">
        <v>1601</v>
      </c>
      <c r="N64" s="170" t="s">
        <v>1604</v>
      </c>
      <c r="O64" s="170" t="s">
        <v>14</v>
      </c>
      <c r="P64" s="170" t="s">
        <v>1598</v>
      </c>
      <c r="Q64" s="170" t="s">
        <v>14</v>
      </c>
      <c r="R64" s="170" t="s">
        <v>14</v>
      </c>
      <c r="S64" s="170" t="s">
        <v>1601</v>
      </c>
      <c r="T64" s="170" t="s">
        <v>14</v>
      </c>
      <c r="U64" s="170" t="s">
        <v>14</v>
      </c>
      <c r="V64" s="170" t="s">
        <v>1604</v>
      </c>
      <c r="W64" s="170" t="s">
        <v>1604</v>
      </c>
      <c r="X64" s="170" t="s">
        <v>13</v>
      </c>
      <c r="Y64" s="170" t="s">
        <v>1601</v>
      </c>
      <c r="Z64" s="170" t="s">
        <v>1604</v>
      </c>
      <c r="AA64" s="170" t="s">
        <v>1601</v>
      </c>
      <c r="AB64" s="171" t="s">
        <v>1598</v>
      </c>
      <c r="AC64" s="171" t="s">
        <v>14</v>
      </c>
      <c r="AD64" s="171" t="s">
        <v>1601</v>
      </c>
      <c r="AE64" s="171" t="s">
        <v>1604</v>
      </c>
      <c r="AF64" s="171" t="s">
        <v>1604</v>
      </c>
      <c r="AG64" s="171" t="s">
        <v>1604</v>
      </c>
      <c r="AH64" s="171" t="s">
        <v>14</v>
      </c>
      <c r="AI64" s="171" t="s">
        <v>1612</v>
      </c>
      <c r="AJ64" s="171" t="s">
        <v>1612</v>
      </c>
      <c r="AK64" s="171" t="s">
        <v>14</v>
      </c>
      <c r="AL64" s="171" t="s">
        <v>1601</v>
      </c>
      <c r="AM64" s="171" t="s">
        <v>1601</v>
      </c>
      <c r="AN64" s="171" t="s">
        <v>14</v>
      </c>
      <c r="AO64" s="171" t="s">
        <v>14</v>
      </c>
      <c r="AP64" s="171" t="s">
        <v>13</v>
      </c>
      <c r="AQ64" s="171" t="s">
        <v>14</v>
      </c>
      <c r="AR64" s="171" t="s">
        <v>14</v>
      </c>
      <c r="AS64" s="171" t="s">
        <v>14</v>
      </c>
      <c r="AT64" s="171" t="s">
        <v>1601</v>
      </c>
      <c r="AU64" s="171" t="s">
        <v>14</v>
      </c>
      <c r="AV64" s="171" t="s">
        <v>1601</v>
      </c>
      <c r="AW64" s="171" t="s">
        <v>1596</v>
      </c>
      <c r="AX64" s="171" t="s">
        <v>14</v>
      </c>
      <c r="AY64" s="171" t="s">
        <v>14</v>
      </c>
      <c r="AZ64" s="171" t="s">
        <v>14</v>
      </c>
      <c r="BA64" s="171" t="s">
        <v>1601</v>
      </c>
      <c r="BB64" s="171" t="s">
        <v>1612</v>
      </c>
      <c r="BC64" s="171" t="s">
        <v>14</v>
      </c>
      <c r="BD64" s="171" t="s">
        <v>14</v>
      </c>
      <c r="BE64" s="171" t="s">
        <v>14</v>
      </c>
      <c r="BF64" s="171" t="s">
        <v>14</v>
      </c>
      <c r="BG64" s="171" t="s">
        <v>1601</v>
      </c>
      <c r="BH64" s="171" t="s">
        <v>14</v>
      </c>
      <c r="BI64" s="171" t="s">
        <v>14</v>
      </c>
      <c r="BJ64" s="171" t="s">
        <v>1604</v>
      </c>
      <c r="BK64" s="171" t="s">
        <v>1601</v>
      </c>
      <c r="BL64" s="171" t="s">
        <v>1598</v>
      </c>
      <c r="BM64" s="171" t="s">
        <v>1607</v>
      </c>
      <c r="BN64" s="171" t="s">
        <v>14</v>
      </c>
      <c r="BO64" s="171" t="s">
        <v>1604</v>
      </c>
      <c r="BP64" s="171" t="s">
        <v>14</v>
      </c>
      <c r="BQ64" s="171" t="s">
        <v>1604</v>
      </c>
      <c r="BR64" s="171" t="s">
        <v>14</v>
      </c>
      <c r="BS64" s="171" t="s">
        <v>1601</v>
      </c>
      <c r="BT64" s="171" t="s">
        <v>1601</v>
      </c>
      <c r="BU64" s="171" t="s">
        <v>1604</v>
      </c>
      <c r="BV64" s="171" t="s">
        <v>14</v>
      </c>
      <c r="BW64" s="171" t="s">
        <v>1601</v>
      </c>
      <c r="BX64" s="171" t="s">
        <v>13</v>
      </c>
      <c r="BY64" s="171" t="s">
        <v>1601</v>
      </c>
      <c r="BZ64" s="171" t="s">
        <v>1601</v>
      </c>
      <c r="CA64" s="171" t="s">
        <v>1601</v>
      </c>
      <c r="CB64" s="171" t="s">
        <v>14</v>
      </c>
      <c r="CC64" s="171" t="s">
        <v>14</v>
      </c>
      <c r="CD64" s="171" t="s">
        <v>1601</v>
      </c>
      <c r="CE64" s="171" t="s">
        <v>1604</v>
      </c>
      <c r="CF64" s="171" t="s">
        <v>14</v>
      </c>
      <c r="CG64" s="171" t="s">
        <v>14</v>
      </c>
      <c r="CH64" s="171" t="s">
        <v>1612</v>
      </c>
      <c r="CI64" s="171" t="s">
        <v>14</v>
      </c>
      <c r="CJ64" s="171" t="s">
        <v>1607</v>
      </c>
      <c r="CK64" s="171" t="s">
        <v>1601</v>
      </c>
      <c r="CL64" s="171" t="s">
        <v>1601</v>
      </c>
      <c r="CM64" s="171" t="s">
        <v>1604</v>
      </c>
      <c r="CN64" s="171" t="s">
        <v>1598</v>
      </c>
      <c r="CO64" s="171" t="s">
        <v>1601</v>
      </c>
      <c r="CP64" s="171" t="s">
        <v>14</v>
      </c>
      <c r="CQ64" s="171" t="s">
        <v>1601</v>
      </c>
      <c r="CR64" s="171" t="s">
        <v>1604</v>
      </c>
      <c r="CS64" s="171" t="s">
        <v>1604</v>
      </c>
      <c r="CT64" s="171" t="s">
        <v>13</v>
      </c>
      <c r="CU64" s="171" t="s">
        <v>1604</v>
      </c>
      <c r="CV64" s="171" t="s">
        <v>13</v>
      </c>
      <c r="CW64" s="171" t="s">
        <v>1601</v>
      </c>
      <c r="CX64" s="171" t="s">
        <v>14</v>
      </c>
      <c r="CY64" s="171" t="s">
        <v>14</v>
      </c>
      <c r="CZ64" s="171" t="s">
        <v>1601</v>
      </c>
      <c r="DA64" s="171" t="s">
        <v>13</v>
      </c>
      <c r="DB64" s="171" t="s">
        <v>1601</v>
      </c>
      <c r="DC64" s="171" t="s">
        <v>1612</v>
      </c>
      <c r="DD64" s="171" t="s">
        <v>1604</v>
      </c>
      <c r="DE64" s="171" t="s">
        <v>1601</v>
      </c>
      <c r="DF64" s="171" t="s">
        <v>1607</v>
      </c>
      <c r="DG64" s="171" t="s">
        <v>1601</v>
      </c>
      <c r="DH64" s="171" t="s">
        <v>1607</v>
      </c>
      <c r="DI64" s="171" t="s">
        <v>1601</v>
      </c>
      <c r="DJ64" s="171" t="s">
        <v>14</v>
      </c>
      <c r="DK64" s="171" t="s">
        <v>1601</v>
      </c>
      <c r="DL64" s="171" t="s">
        <v>1604</v>
      </c>
      <c r="DM64" s="171" t="s">
        <v>1601</v>
      </c>
      <c r="DN64" s="171" t="s">
        <v>1601</v>
      </c>
      <c r="DO64" s="171" t="s">
        <v>1604</v>
      </c>
      <c r="DP64" s="171" t="s">
        <v>14</v>
      </c>
      <c r="DQ64" s="171" t="s">
        <v>1601</v>
      </c>
      <c r="DR64" s="171" t="s">
        <v>1601</v>
      </c>
      <c r="DS64" s="171" t="s">
        <v>1604</v>
      </c>
      <c r="DT64" s="171" t="s">
        <v>1601</v>
      </c>
      <c r="DU64" s="171" t="s">
        <v>14</v>
      </c>
      <c r="DV64" s="171" t="s">
        <v>1598</v>
      </c>
      <c r="DW64" s="171" t="s">
        <v>1612</v>
      </c>
      <c r="DX64" s="171" t="s">
        <v>1601</v>
      </c>
      <c r="DY64" s="171" t="s">
        <v>1604</v>
      </c>
      <c r="DZ64" s="171" t="s">
        <v>1601</v>
      </c>
      <c r="EA64" s="171" t="s">
        <v>1604</v>
      </c>
      <c r="EB64" s="171" t="s">
        <v>1604</v>
      </c>
      <c r="EC64" s="171" t="s">
        <v>14</v>
      </c>
      <c r="ED64" s="171" t="s">
        <v>1604</v>
      </c>
      <c r="EE64" s="171" t="s">
        <v>14</v>
      </c>
      <c r="EF64" s="171" t="s">
        <v>1601</v>
      </c>
      <c r="EG64" s="171" t="s">
        <v>1604</v>
      </c>
      <c r="EH64" s="171" t="s">
        <v>14</v>
      </c>
      <c r="EI64" s="171" t="s">
        <v>14</v>
      </c>
      <c r="EJ64" s="171" t="s">
        <v>1607</v>
      </c>
      <c r="EK64" s="171" t="s">
        <v>14</v>
      </c>
      <c r="EL64" s="171" t="s">
        <v>1601</v>
      </c>
      <c r="EM64" s="171" t="s">
        <v>1604</v>
      </c>
      <c r="EN64" s="171" t="s">
        <v>1604</v>
      </c>
      <c r="EO64" s="171" t="s">
        <v>14</v>
      </c>
      <c r="EP64" s="171" t="s">
        <v>14</v>
      </c>
      <c r="EQ64" s="171" t="s">
        <v>14</v>
      </c>
      <c r="ER64" s="171" t="s">
        <v>14</v>
      </c>
      <c r="ES64" s="171" t="s">
        <v>1604</v>
      </c>
      <c r="ET64" s="171" t="s">
        <v>1601</v>
      </c>
      <c r="EU64" s="171" t="s">
        <v>1601</v>
      </c>
      <c r="EV64" s="171" t="s">
        <v>1596</v>
      </c>
      <c r="EW64" s="171" t="s">
        <v>1612</v>
      </c>
      <c r="EX64" s="171" t="s">
        <v>1604</v>
      </c>
      <c r="EY64" s="171" t="s">
        <v>1601</v>
      </c>
      <c r="EZ64" s="171" t="s">
        <v>14</v>
      </c>
      <c r="FA64" s="4"/>
    </row>
    <row r="65" spans="2:157" ht="23.25" customHeight="1">
      <c r="B65" s="15">
        <f t="shared" si="0"/>
        <v>15</v>
      </c>
      <c r="C65" s="15">
        <v>1</v>
      </c>
      <c r="D65" s="13">
        <v>2</v>
      </c>
      <c r="E65" s="50">
        <v>41</v>
      </c>
      <c r="G65" s="169" t="s">
        <v>1601</v>
      </c>
      <c r="H65" s="170" t="s">
        <v>14</v>
      </c>
      <c r="I65" s="170" t="s">
        <v>14</v>
      </c>
      <c r="J65" s="170" t="s">
        <v>1601</v>
      </c>
      <c r="K65" s="170" t="s">
        <v>14</v>
      </c>
      <c r="L65" s="170" t="s">
        <v>1601</v>
      </c>
      <c r="M65" s="170" t="s">
        <v>14</v>
      </c>
      <c r="N65" s="170" t="s">
        <v>14</v>
      </c>
      <c r="O65" s="170" t="s">
        <v>14</v>
      </c>
      <c r="P65" s="170" t="s">
        <v>14</v>
      </c>
      <c r="Q65" s="170" t="s">
        <v>1601</v>
      </c>
      <c r="R65" s="170" t="s">
        <v>1604</v>
      </c>
      <c r="S65" s="170" t="s">
        <v>14</v>
      </c>
      <c r="T65" s="170" t="s">
        <v>14</v>
      </c>
      <c r="U65" s="170" t="s">
        <v>14</v>
      </c>
      <c r="V65" s="170" t="s">
        <v>1601</v>
      </c>
      <c r="W65" s="170" t="s">
        <v>1601</v>
      </c>
      <c r="X65" s="170" t="s">
        <v>1601</v>
      </c>
      <c r="Y65" s="170" t="s">
        <v>14</v>
      </c>
      <c r="Z65" s="170" t="s">
        <v>14</v>
      </c>
      <c r="AA65" s="170" t="s">
        <v>14</v>
      </c>
      <c r="AB65" s="171" t="s">
        <v>14</v>
      </c>
      <c r="AC65" s="171" t="s">
        <v>1601</v>
      </c>
      <c r="AD65" s="171" t="s">
        <v>1607</v>
      </c>
      <c r="AE65" s="171" t="s">
        <v>1601</v>
      </c>
      <c r="AF65" s="171" t="s">
        <v>14</v>
      </c>
      <c r="AG65" s="171" t="s">
        <v>1601</v>
      </c>
      <c r="AH65" s="171" t="s">
        <v>1604</v>
      </c>
      <c r="AI65" s="171" t="s">
        <v>1604</v>
      </c>
      <c r="AJ65" s="171" t="s">
        <v>1607</v>
      </c>
      <c r="AK65" s="171" t="s">
        <v>1601</v>
      </c>
      <c r="AL65" s="171" t="s">
        <v>1604</v>
      </c>
      <c r="AM65" s="171" t="s">
        <v>1604</v>
      </c>
      <c r="AN65" s="171" t="s">
        <v>1604</v>
      </c>
      <c r="AO65" s="171" t="s">
        <v>1601</v>
      </c>
      <c r="AP65" s="171" t="s">
        <v>1601</v>
      </c>
      <c r="AQ65" s="171" t="s">
        <v>1607</v>
      </c>
      <c r="AR65" s="171" t="s">
        <v>14</v>
      </c>
      <c r="AS65" s="171" t="s">
        <v>1604</v>
      </c>
      <c r="AT65" s="171" t="s">
        <v>14</v>
      </c>
      <c r="AU65" s="171" t="s">
        <v>1612</v>
      </c>
      <c r="AV65" s="171" t="s">
        <v>14</v>
      </c>
      <c r="AW65" s="171" t="s">
        <v>14</v>
      </c>
      <c r="AX65" s="171" t="s">
        <v>1596</v>
      </c>
      <c r="AY65" s="171" t="s">
        <v>14</v>
      </c>
      <c r="AZ65" s="171" t="s">
        <v>14</v>
      </c>
      <c r="BA65" s="171" t="s">
        <v>14</v>
      </c>
      <c r="BB65" s="171" t="s">
        <v>1601</v>
      </c>
      <c r="BC65" s="171" t="s">
        <v>1601</v>
      </c>
      <c r="BD65" s="171" t="s">
        <v>14</v>
      </c>
      <c r="BE65" s="171" t="s">
        <v>14</v>
      </c>
      <c r="BF65" s="171" t="s">
        <v>1601</v>
      </c>
      <c r="BG65" s="171" t="s">
        <v>13</v>
      </c>
      <c r="BH65" s="171" t="s">
        <v>1601</v>
      </c>
      <c r="BI65" s="171" t="s">
        <v>1601</v>
      </c>
      <c r="BJ65" s="171" t="s">
        <v>1604</v>
      </c>
      <c r="BK65" s="171" t="s">
        <v>1601</v>
      </c>
      <c r="BL65" s="171" t="s">
        <v>1612</v>
      </c>
      <c r="BM65" s="171" t="s">
        <v>1604</v>
      </c>
      <c r="BN65" s="171" t="s">
        <v>14</v>
      </c>
      <c r="BO65" s="171" t="s">
        <v>14</v>
      </c>
      <c r="BP65" s="171" t="s">
        <v>1601</v>
      </c>
      <c r="BQ65" s="171" t="s">
        <v>1604</v>
      </c>
      <c r="BR65" s="171" t="s">
        <v>1604</v>
      </c>
      <c r="BS65" s="171" t="s">
        <v>1604</v>
      </c>
      <c r="BT65" s="171" t="s">
        <v>1598</v>
      </c>
      <c r="BU65" s="171" t="s">
        <v>1601</v>
      </c>
      <c r="BV65" s="171" t="s">
        <v>14</v>
      </c>
      <c r="BW65" s="171" t="s">
        <v>14</v>
      </c>
      <c r="BX65" s="171" t="s">
        <v>14</v>
      </c>
      <c r="BY65" s="171" t="s">
        <v>1604</v>
      </c>
      <c r="BZ65" s="171" t="s">
        <v>1612</v>
      </c>
      <c r="CA65" s="171" t="s">
        <v>1604</v>
      </c>
      <c r="CB65" s="171" t="s">
        <v>14</v>
      </c>
      <c r="CC65" s="171" t="s">
        <v>1596</v>
      </c>
      <c r="CD65" s="171" t="s">
        <v>1601</v>
      </c>
      <c r="CE65" s="171" t="s">
        <v>14</v>
      </c>
      <c r="CF65" s="171" t="s">
        <v>1601</v>
      </c>
      <c r="CG65" s="171" t="s">
        <v>13</v>
      </c>
      <c r="CH65" s="171" t="s">
        <v>14</v>
      </c>
      <c r="CI65" s="171" t="s">
        <v>1601</v>
      </c>
      <c r="CJ65" s="171" t="s">
        <v>1601</v>
      </c>
      <c r="CK65" s="171" t="s">
        <v>1601</v>
      </c>
      <c r="CL65" s="171" t="s">
        <v>1601</v>
      </c>
      <c r="CM65" s="171" t="s">
        <v>14</v>
      </c>
      <c r="CN65" s="171" t="s">
        <v>14</v>
      </c>
      <c r="CO65" s="171" t="s">
        <v>1601</v>
      </c>
      <c r="CP65" s="171" t="s">
        <v>1604</v>
      </c>
      <c r="CQ65" s="171" t="s">
        <v>1607</v>
      </c>
      <c r="CR65" s="171" t="s">
        <v>1601</v>
      </c>
      <c r="CS65" s="171" t="s">
        <v>1604</v>
      </c>
      <c r="CT65" s="171" t="s">
        <v>14</v>
      </c>
      <c r="CU65" s="171" t="s">
        <v>1598</v>
      </c>
      <c r="CV65" s="171" t="s">
        <v>14</v>
      </c>
      <c r="CW65" s="171" t="s">
        <v>1607</v>
      </c>
      <c r="CX65" s="171" t="s">
        <v>1604</v>
      </c>
      <c r="CY65" s="171" t="s">
        <v>1604</v>
      </c>
      <c r="CZ65" s="171" t="s">
        <v>1604</v>
      </c>
      <c r="DA65" s="171" t="s">
        <v>14</v>
      </c>
      <c r="DB65" s="171" t="s">
        <v>1601</v>
      </c>
      <c r="DC65" s="171" t="s">
        <v>1601</v>
      </c>
      <c r="DD65" s="171" t="s">
        <v>1604</v>
      </c>
      <c r="DE65" s="171" t="s">
        <v>14</v>
      </c>
      <c r="DF65" s="171" t="s">
        <v>1601</v>
      </c>
      <c r="DG65" s="171" t="s">
        <v>14</v>
      </c>
      <c r="DH65" s="171" t="s">
        <v>14</v>
      </c>
      <c r="DI65" s="171" t="s">
        <v>13</v>
      </c>
      <c r="DJ65" s="171" t="s">
        <v>1601</v>
      </c>
      <c r="DK65" s="171" t="s">
        <v>1598</v>
      </c>
      <c r="DL65" s="171" t="s">
        <v>14</v>
      </c>
      <c r="DM65" s="171" t="s">
        <v>1604</v>
      </c>
      <c r="DN65" s="171" t="s">
        <v>1604</v>
      </c>
      <c r="DO65" s="171" t="s">
        <v>1601</v>
      </c>
      <c r="DP65" s="171" t="s">
        <v>1601</v>
      </c>
      <c r="DQ65" s="171" t="s">
        <v>1601</v>
      </c>
      <c r="DR65" s="171" t="s">
        <v>1601</v>
      </c>
      <c r="DS65" s="171" t="s">
        <v>14</v>
      </c>
      <c r="DT65" s="171" t="s">
        <v>13</v>
      </c>
      <c r="DU65" s="171" t="s">
        <v>1607</v>
      </c>
      <c r="DV65" s="171" t="s">
        <v>1607</v>
      </c>
      <c r="DW65" s="171" t="s">
        <v>1601</v>
      </c>
      <c r="DX65" s="171" t="s">
        <v>1601</v>
      </c>
      <c r="DY65" s="171" t="s">
        <v>1604</v>
      </c>
      <c r="DZ65" s="171" t="s">
        <v>14</v>
      </c>
      <c r="EA65" s="171" t="s">
        <v>14</v>
      </c>
      <c r="EB65" s="171" t="s">
        <v>1598</v>
      </c>
      <c r="EC65" s="171" t="s">
        <v>1604</v>
      </c>
      <c r="ED65" s="171" t="s">
        <v>14</v>
      </c>
      <c r="EE65" s="171" t="s">
        <v>1601</v>
      </c>
      <c r="EF65" s="171" t="s">
        <v>1601</v>
      </c>
      <c r="EG65" s="171" t="s">
        <v>14</v>
      </c>
      <c r="EH65" s="171" t="s">
        <v>14</v>
      </c>
      <c r="EI65" s="171" t="s">
        <v>1601</v>
      </c>
      <c r="EJ65" s="171" t="s">
        <v>1601</v>
      </c>
      <c r="EK65" s="171" t="s">
        <v>1604</v>
      </c>
      <c r="EL65" s="171" t="s">
        <v>1601</v>
      </c>
      <c r="EM65" s="171" t="s">
        <v>1601</v>
      </c>
      <c r="EN65" s="171" t="s">
        <v>1601</v>
      </c>
      <c r="EO65" s="171" t="s">
        <v>1601</v>
      </c>
      <c r="EP65" s="171" t="s">
        <v>14</v>
      </c>
      <c r="EQ65" s="171" t="s">
        <v>1601</v>
      </c>
      <c r="ER65" s="171" t="s">
        <v>14</v>
      </c>
      <c r="ES65" s="171" t="s">
        <v>1601</v>
      </c>
      <c r="ET65" s="171" t="s">
        <v>14</v>
      </c>
      <c r="EU65" s="171" t="s">
        <v>1601</v>
      </c>
      <c r="EV65" s="171" t="s">
        <v>1607</v>
      </c>
      <c r="EW65" s="171" t="s">
        <v>13</v>
      </c>
      <c r="EX65" s="171" t="s">
        <v>1604</v>
      </c>
      <c r="EY65" s="171" t="s">
        <v>14</v>
      </c>
      <c r="EZ65" s="171" t="s">
        <v>1607</v>
      </c>
      <c r="FA65" s="4"/>
    </row>
    <row r="66" spans="2:157" ht="23.25" customHeight="1">
      <c r="B66" s="15">
        <f t="shared" si="0"/>
        <v>16</v>
      </c>
      <c r="C66" s="15">
        <v>1</v>
      </c>
      <c r="D66" s="13">
        <v>2</v>
      </c>
      <c r="E66" s="50">
        <v>5</v>
      </c>
      <c r="G66" s="169" t="s">
        <v>14</v>
      </c>
      <c r="H66" s="170" t="s">
        <v>14</v>
      </c>
      <c r="I66" s="170" t="s">
        <v>13</v>
      </c>
      <c r="J66" s="170" t="s">
        <v>1601</v>
      </c>
      <c r="K66" s="170" t="s">
        <v>1612</v>
      </c>
      <c r="L66" s="170" t="s">
        <v>14</v>
      </c>
      <c r="M66" s="170" t="s">
        <v>1607</v>
      </c>
      <c r="N66" s="170" t="s">
        <v>1601</v>
      </c>
      <c r="O66" s="170" t="s">
        <v>14</v>
      </c>
      <c r="P66" s="170" t="s">
        <v>1604</v>
      </c>
      <c r="Q66" s="170" t="s">
        <v>1604</v>
      </c>
      <c r="R66" s="170" t="s">
        <v>14</v>
      </c>
      <c r="S66" s="170" t="s">
        <v>14</v>
      </c>
      <c r="T66" s="170" t="s">
        <v>14</v>
      </c>
      <c r="U66" s="170" t="s">
        <v>1612</v>
      </c>
      <c r="V66" s="170" t="s">
        <v>14</v>
      </c>
      <c r="W66" s="170" t="s">
        <v>1601</v>
      </c>
      <c r="X66" s="170" t="s">
        <v>1601</v>
      </c>
      <c r="Y66" s="170" t="s">
        <v>1601</v>
      </c>
      <c r="Z66" s="170" t="s">
        <v>14</v>
      </c>
      <c r="AA66" s="170" t="s">
        <v>14</v>
      </c>
      <c r="AB66" s="171" t="s">
        <v>1604</v>
      </c>
      <c r="AC66" s="171" t="s">
        <v>1604</v>
      </c>
      <c r="AD66" s="171" t="s">
        <v>1601</v>
      </c>
      <c r="AE66" s="171" t="s">
        <v>1604</v>
      </c>
      <c r="AF66" s="171" t="s">
        <v>14</v>
      </c>
      <c r="AG66" s="171" t="s">
        <v>1596</v>
      </c>
      <c r="AH66" s="171" t="s">
        <v>14</v>
      </c>
      <c r="AI66" s="171" t="s">
        <v>1601</v>
      </c>
      <c r="AJ66" s="171" t="s">
        <v>1604</v>
      </c>
      <c r="AK66" s="171" t="s">
        <v>14</v>
      </c>
      <c r="AL66" s="171" t="s">
        <v>1601</v>
      </c>
      <c r="AM66" s="171" t="s">
        <v>1601</v>
      </c>
      <c r="AN66" s="171" t="s">
        <v>1601</v>
      </c>
      <c r="AO66" s="171" t="s">
        <v>1596</v>
      </c>
      <c r="AP66" s="171" t="s">
        <v>14</v>
      </c>
      <c r="AQ66" s="171" t="s">
        <v>14</v>
      </c>
      <c r="AR66" s="171" t="s">
        <v>14</v>
      </c>
      <c r="AS66" s="171" t="s">
        <v>14</v>
      </c>
      <c r="AT66" s="171" t="s">
        <v>1601</v>
      </c>
      <c r="AU66" s="171" t="s">
        <v>1601</v>
      </c>
      <c r="AV66" s="171" t="s">
        <v>1601</v>
      </c>
      <c r="AW66" s="171" t="s">
        <v>1601</v>
      </c>
      <c r="AX66" s="171" t="s">
        <v>14</v>
      </c>
      <c r="AY66" s="171" t="s">
        <v>1607</v>
      </c>
      <c r="AZ66" s="171" t="s">
        <v>1604</v>
      </c>
      <c r="BA66" s="171" t="s">
        <v>1604</v>
      </c>
      <c r="BB66" s="171" t="s">
        <v>1601</v>
      </c>
      <c r="BC66" s="171" t="s">
        <v>1604</v>
      </c>
      <c r="BD66" s="171" t="s">
        <v>1612</v>
      </c>
      <c r="BE66" s="171" t="s">
        <v>14</v>
      </c>
      <c r="BF66" s="171" t="s">
        <v>1604</v>
      </c>
      <c r="BG66" s="171" t="s">
        <v>1601</v>
      </c>
      <c r="BH66" s="171" t="s">
        <v>1604</v>
      </c>
      <c r="BI66" s="171" t="s">
        <v>1607</v>
      </c>
      <c r="BJ66" s="171" t="s">
        <v>14</v>
      </c>
      <c r="BK66" s="171" t="s">
        <v>1601</v>
      </c>
      <c r="BL66" s="171" t="s">
        <v>14</v>
      </c>
      <c r="BM66" s="171" t="s">
        <v>1604</v>
      </c>
      <c r="BN66" s="171" t="s">
        <v>1607</v>
      </c>
      <c r="BO66" s="171" t="s">
        <v>1601</v>
      </c>
      <c r="BP66" s="171" t="s">
        <v>1601</v>
      </c>
      <c r="BQ66" s="171" t="s">
        <v>13</v>
      </c>
      <c r="BR66" s="171" t="s">
        <v>1604</v>
      </c>
      <c r="BS66" s="171" t="s">
        <v>13</v>
      </c>
      <c r="BT66" s="171" t="s">
        <v>1601</v>
      </c>
      <c r="BU66" s="171" t="s">
        <v>1601</v>
      </c>
      <c r="BV66" s="171" t="s">
        <v>1601</v>
      </c>
      <c r="BW66" s="171" t="s">
        <v>1604</v>
      </c>
      <c r="BX66" s="171" t="s">
        <v>1607</v>
      </c>
      <c r="BY66" s="171" t="s">
        <v>13</v>
      </c>
      <c r="BZ66" s="171" t="s">
        <v>1601</v>
      </c>
      <c r="CA66" s="171" t="s">
        <v>1601</v>
      </c>
      <c r="CB66" s="171" t="s">
        <v>1604</v>
      </c>
      <c r="CC66" s="171" t="s">
        <v>1601</v>
      </c>
      <c r="CD66" s="171" t="s">
        <v>1601</v>
      </c>
      <c r="CE66" s="171" t="s">
        <v>14</v>
      </c>
      <c r="CF66" s="171" t="s">
        <v>1604</v>
      </c>
      <c r="CG66" s="171" t="s">
        <v>14</v>
      </c>
      <c r="CH66" s="171" t="s">
        <v>1598</v>
      </c>
      <c r="CI66" s="171" t="s">
        <v>1604</v>
      </c>
      <c r="CJ66" s="171" t="s">
        <v>1601</v>
      </c>
      <c r="CK66" s="171" t="s">
        <v>1607</v>
      </c>
      <c r="CL66" s="171" t="s">
        <v>14</v>
      </c>
      <c r="CM66" s="171" t="s">
        <v>1601</v>
      </c>
      <c r="CN66" s="171" t="s">
        <v>1601</v>
      </c>
      <c r="CO66" s="171" t="s">
        <v>1601</v>
      </c>
      <c r="CP66" s="171" t="s">
        <v>14</v>
      </c>
      <c r="CQ66" s="171" t="s">
        <v>14</v>
      </c>
      <c r="CR66" s="171" t="s">
        <v>1601</v>
      </c>
      <c r="CS66" s="171" t="s">
        <v>1612</v>
      </c>
      <c r="CT66" s="171" t="s">
        <v>1601</v>
      </c>
      <c r="CU66" s="171" t="s">
        <v>1604</v>
      </c>
      <c r="CV66" s="171" t="s">
        <v>1601</v>
      </c>
      <c r="CW66" s="171" t="s">
        <v>14</v>
      </c>
      <c r="CX66" s="171" t="s">
        <v>1598</v>
      </c>
      <c r="CY66" s="171" t="s">
        <v>1604</v>
      </c>
      <c r="CZ66" s="171" t="s">
        <v>1601</v>
      </c>
      <c r="DA66" s="171" t="s">
        <v>14</v>
      </c>
      <c r="DB66" s="171" t="s">
        <v>1604</v>
      </c>
      <c r="DC66" s="171" t="s">
        <v>14</v>
      </c>
      <c r="DD66" s="171" t="s">
        <v>1612</v>
      </c>
      <c r="DE66" s="171" t="s">
        <v>1601</v>
      </c>
      <c r="DF66" s="171" t="s">
        <v>1601</v>
      </c>
      <c r="DG66" s="171" t="s">
        <v>14</v>
      </c>
      <c r="DH66" s="171" t="s">
        <v>1598</v>
      </c>
      <c r="DI66" s="171" t="s">
        <v>1601</v>
      </c>
      <c r="DJ66" s="171" t="s">
        <v>1596</v>
      </c>
      <c r="DK66" s="171" t="s">
        <v>14</v>
      </c>
      <c r="DL66" s="171" t="s">
        <v>1607</v>
      </c>
      <c r="DM66" s="171" t="s">
        <v>14</v>
      </c>
      <c r="DN66" s="171" t="s">
        <v>1598</v>
      </c>
      <c r="DO66" s="171" t="s">
        <v>1604</v>
      </c>
      <c r="DP66" s="171" t="s">
        <v>14</v>
      </c>
      <c r="DQ66" s="171" t="s">
        <v>1604</v>
      </c>
      <c r="DR66" s="171" t="s">
        <v>14</v>
      </c>
      <c r="DS66" s="171" t="s">
        <v>14</v>
      </c>
      <c r="DT66" s="171" t="s">
        <v>13</v>
      </c>
      <c r="DU66" s="171" t="s">
        <v>14</v>
      </c>
      <c r="DV66" s="171" t="s">
        <v>1601</v>
      </c>
      <c r="DW66" s="171" t="s">
        <v>1601</v>
      </c>
      <c r="DX66" s="171" t="s">
        <v>14</v>
      </c>
      <c r="DY66" s="171" t="s">
        <v>1601</v>
      </c>
      <c r="DZ66" s="171" t="s">
        <v>1604</v>
      </c>
      <c r="EA66" s="171" t="s">
        <v>14</v>
      </c>
      <c r="EB66" s="171" t="s">
        <v>14</v>
      </c>
      <c r="EC66" s="171" t="s">
        <v>14</v>
      </c>
      <c r="ED66" s="171" t="s">
        <v>1601</v>
      </c>
      <c r="EE66" s="171" t="s">
        <v>1601</v>
      </c>
      <c r="EF66" s="171" t="s">
        <v>1601</v>
      </c>
      <c r="EG66" s="171" t="s">
        <v>1604</v>
      </c>
      <c r="EH66" s="171" t="s">
        <v>13</v>
      </c>
      <c r="EI66" s="171" t="s">
        <v>14</v>
      </c>
      <c r="EJ66" s="171" t="s">
        <v>14</v>
      </c>
      <c r="EK66" s="171" t="s">
        <v>1601</v>
      </c>
      <c r="EL66" s="171" t="s">
        <v>1607</v>
      </c>
      <c r="EM66" s="171" t="s">
        <v>1601</v>
      </c>
      <c r="EN66" s="171" t="s">
        <v>14</v>
      </c>
      <c r="EO66" s="171" t="s">
        <v>1601</v>
      </c>
      <c r="EP66" s="171" t="s">
        <v>1601</v>
      </c>
      <c r="EQ66" s="171" t="s">
        <v>1601</v>
      </c>
      <c r="ER66" s="171" t="s">
        <v>14</v>
      </c>
      <c r="ES66" s="171" t="s">
        <v>1601</v>
      </c>
      <c r="ET66" s="171" t="s">
        <v>1604</v>
      </c>
      <c r="EU66" s="171" t="s">
        <v>14</v>
      </c>
      <c r="EV66" s="171" t="s">
        <v>1601</v>
      </c>
      <c r="EW66" s="171" t="s">
        <v>14</v>
      </c>
      <c r="EX66" s="171" t="s">
        <v>1604</v>
      </c>
      <c r="EY66" s="171" t="s">
        <v>1601</v>
      </c>
      <c r="EZ66" s="171" t="s">
        <v>14</v>
      </c>
      <c r="FA66" s="4"/>
    </row>
    <row r="67" spans="2:157" ht="23.25" customHeight="1">
      <c r="B67" s="15">
        <f t="shared" si="0"/>
        <v>17</v>
      </c>
      <c r="C67" s="15">
        <v>1</v>
      </c>
      <c r="D67" s="13">
        <v>2</v>
      </c>
      <c r="E67" s="50">
        <v>109</v>
      </c>
      <c r="G67" s="169" t="s">
        <v>14</v>
      </c>
      <c r="H67" s="170" t="s">
        <v>1604</v>
      </c>
      <c r="I67" s="170" t="s">
        <v>1601</v>
      </c>
      <c r="J67" s="170" t="s">
        <v>14</v>
      </c>
      <c r="K67" s="170" t="s">
        <v>1604</v>
      </c>
      <c r="L67" s="170" t="s">
        <v>1604</v>
      </c>
      <c r="M67" s="170" t="s">
        <v>13</v>
      </c>
      <c r="N67" s="170" t="s">
        <v>1607</v>
      </c>
      <c r="O67" s="170" t="s">
        <v>1601</v>
      </c>
      <c r="P67" s="170" t="s">
        <v>1607</v>
      </c>
      <c r="Q67" s="170" t="s">
        <v>1601</v>
      </c>
      <c r="R67" s="170" t="s">
        <v>1601</v>
      </c>
      <c r="S67" s="170" t="s">
        <v>14</v>
      </c>
      <c r="T67" s="170" t="s">
        <v>14</v>
      </c>
      <c r="U67" s="170" t="s">
        <v>14</v>
      </c>
      <c r="V67" s="170" t="s">
        <v>14</v>
      </c>
      <c r="W67" s="170" t="s">
        <v>13</v>
      </c>
      <c r="X67" s="170" t="s">
        <v>14</v>
      </c>
      <c r="Y67" s="170" t="s">
        <v>1604</v>
      </c>
      <c r="Z67" s="170" t="s">
        <v>13</v>
      </c>
      <c r="AA67" s="170" t="s">
        <v>14</v>
      </c>
      <c r="AB67" s="171" t="s">
        <v>1601</v>
      </c>
      <c r="AC67" s="171" t="s">
        <v>1601</v>
      </c>
      <c r="AD67" s="171" t="s">
        <v>1601</v>
      </c>
      <c r="AE67" s="171" t="s">
        <v>1604</v>
      </c>
      <c r="AF67" s="171" t="s">
        <v>1598</v>
      </c>
      <c r="AG67" s="171" t="s">
        <v>1601</v>
      </c>
      <c r="AH67" s="171" t="s">
        <v>1604</v>
      </c>
      <c r="AI67" s="171" t="s">
        <v>14</v>
      </c>
      <c r="AJ67" s="171" t="s">
        <v>1604</v>
      </c>
      <c r="AK67" s="171" t="s">
        <v>1601</v>
      </c>
      <c r="AL67" s="171" t="s">
        <v>1604</v>
      </c>
      <c r="AM67" s="171" t="s">
        <v>1601</v>
      </c>
      <c r="AN67" s="171" t="s">
        <v>1601</v>
      </c>
      <c r="AO67" s="171" t="s">
        <v>14</v>
      </c>
      <c r="AP67" s="171" t="s">
        <v>1604</v>
      </c>
      <c r="AQ67" s="171" t="s">
        <v>14</v>
      </c>
      <c r="AR67" s="171" t="s">
        <v>1601</v>
      </c>
      <c r="AS67" s="171" t="s">
        <v>1604</v>
      </c>
      <c r="AT67" s="171" t="s">
        <v>1601</v>
      </c>
      <c r="AU67" s="171" t="s">
        <v>1604</v>
      </c>
      <c r="AV67" s="171" t="s">
        <v>14</v>
      </c>
      <c r="AW67" s="171" t="s">
        <v>1601</v>
      </c>
      <c r="AX67" s="171" t="s">
        <v>1607</v>
      </c>
      <c r="AY67" s="171" t="s">
        <v>1601</v>
      </c>
      <c r="AZ67" s="171" t="s">
        <v>1604</v>
      </c>
      <c r="BA67" s="171" t="s">
        <v>14</v>
      </c>
      <c r="BB67" s="171" t="s">
        <v>1601</v>
      </c>
      <c r="BC67" s="171" t="s">
        <v>1601</v>
      </c>
      <c r="BD67" s="171" t="s">
        <v>14</v>
      </c>
      <c r="BE67" s="171" t="s">
        <v>14</v>
      </c>
      <c r="BF67" s="171" t="s">
        <v>1601</v>
      </c>
      <c r="BG67" s="171" t="s">
        <v>14</v>
      </c>
      <c r="BH67" s="171" t="s">
        <v>1604</v>
      </c>
      <c r="BI67" s="171" t="s">
        <v>1601</v>
      </c>
      <c r="BJ67" s="171" t="s">
        <v>14</v>
      </c>
      <c r="BK67" s="171" t="s">
        <v>1601</v>
      </c>
      <c r="BL67" s="171" t="s">
        <v>13</v>
      </c>
      <c r="BM67" s="171" t="s">
        <v>1601</v>
      </c>
      <c r="BN67" s="171" t="s">
        <v>1601</v>
      </c>
      <c r="BO67" s="171" t="s">
        <v>14</v>
      </c>
      <c r="BP67" s="171" t="s">
        <v>1604</v>
      </c>
      <c r="BQ67" s="171" t="s">
        <v>14</v>
      </c>
      <c r="BR67" s="171" t="s">
        <v>14</v>
      </c>
      <c r="BS67" s="171" t="s">
        <v>1598</v>
      </c>
      <c r="BT67" s="171" t="s">
        <v>1601</v>
      </c>
      <c r="BU67" s="171" t="s">
        <v>14</v>
      </c>
      <c r="BV67" s="171" t="s">
        <v>1601</v>
      </c>
      <c r="BW67" s="171" t="s">
        <v>14</v>
      </c>
      <c r="BX67" s="171" t="s">
        <v>1601</v>
      </c>
      <c r="BY67" s="171" t="s">
        <v>14</v>
      </c>
      <c r="BZ67" s="171" t="s">
        <v>14</v>
      </c>
      <c r="CA67" s="171" t="s">
        <v>1604</v>
      </c>
      <c r="CB67" s="171" t="s">
        <v>1601</v>
      </c>
      <c r="CC67" s="171" t="s">
        <v>14</v>
      </c>
      <c r="CD67" s="171" t="s">
        <v>14</v>
      </c>
      <c r="CE67" s="171" t="s">
        <v>14</v>
      </c>
      <c r="CF67" s="171" t="s">
        <v>1601</v>
      </c>
      <c r="CG67" s="171" t="s">
        <v>14</v>
      </c>
      <c r="CH67" s="171" t="s">
        <v>1604</v>
      </c>
      <c r="CI67" s="171" t="s">
        <v>14</v>
      </c>
      <c r="CJ67" s="171" t="s">
        <v>1601</v>
      </c>
      <c r="CK67" s="171" t="s">
        <v>1601</v>
      </c>
      <c r="CL67" s="171" t="s">
        <v>1601</v>
      </c>
      <c r="CM67" s="171" t="s">
        <v>14</v>
      </c>
      <c r="CN67" s="171" t="s">
        <v>14</v>
      </c>
      <c r="CO67" s="171" t="s">
        <v>1604</v>
      </c>
      <c r="CP67" s="171" t="s">
        <v>14</v>
      </c>
      <c r="CQ67" s="171" t="s">
        <v>1604</v>
      </c>
      <c r="CR67" s="171" t="s">
        <v>14</v>
      </c>
      <c r="CS67" s="171" t="s">
        <v>1601</v>
      </c>
      <c r="CT67" s="171" t="s">
        <v>14</v>
      </c>
      <c r="CU67" s="171" t="s">
        <v>1601</v>
      </c>
      <c r="CV67" s="171" t="s">
        <v>1601</v>
      </c>
      <c r="CW67" s="171" t="s">
        <v>1607</v>
      </c>
      <c r="CX67" s="171" t="s">
        <v>14</v>
      </c>
      <c r="CY67" s="171" t="s">
        <v>13</v>
      </c>
      <c r="CZ67" s="171" t="s">
        <v>1604</v>
      </c>
      <c r="DA67" s="171" t="s">
        <v>13</v>
      </c>
      <c r="DB67" s="171" t="s">
        <v>1601</v>
      </c>
      <c r="DC67" s="171" t="s">
        <v>1601</v>
      </c>
      <c r="DD67" s="171" t="s">
        <v>1607</v>
      </c>
      <c r="DE67" s="171" t="s">
        <v>14</v>
      </c>
      <c r="DF67" s="171" t="s">
        <v>1607</v>
      </c>
      <c r="DG67" s="171" t="s">
        <v>1604</v>
      </c>
      <c r="DH67" s="171" t="s">
        <v>1601</v>
      </c>
      <c r="DI67" s="171" t="s">
        <v>1607</v>
      </c>
      <c r="DJ67" s="171" t="s">
        <v>1598</v>
      </c>
      <c r="DK67" s="171" t="s">
        <v>1612</v>
      </c>
      <c r="DL67" s="171" t="s">
        <v>1604</v>
      </c>
      <c r="DM67" s="171" t="s">
        <v>14</v>
      </c>
      <c r="DN67" s="171" t="s">
        <v>1601</v>
      </c>
      <c r="DO67" s="171" t="s">
        <v>14</v>
      </c>
      <c r="DP67" s="171" t="s">
        <v>1601</v>
      </c>
      <c r="DQ67" s="171" t="s">
        <v>1601</v>
      </c>
      <c r="DR67" s="171" t="s">
        <v>14</v>
      </c>
      <c r="DS67" s="171" t="s">
        <v>1604</v>
      </c>
      <c r="DT67" s="171" t="s">
        <v>14</v>
      </c>
      <c r="DU67" s="171" t="s">
        <v>1604</v>
      </c>
      <c r="DV67" s="171" t="s">
        <v>1607</v>
      </c>
      <c r="DW67" s="171" t="s">
        <v>1601</v>
      </c>
      <c r="DX67" s="171" t="s">
        <v>1601</v>
      </c>
      <c r="DY67" s="171" t="s">
        <v>1601</v>
      </c>
      <c r="DZ67" s="171" t="s">
        <v>1601</v>
      </c>
      <c r="EA67" s="171" t="s">
        <v>13</v>
      </c>
      <c r="EB67" s="171" t="s">
        <v>1604</v>
      </c>
      <c r="EC67" s="171" t="s">
        <v>1601</v>
      </c>
      <c r="ED67" s="171" t="s">
        <v>14</v>
      </c>
      <c r="EE67" s="171" t="s">
        <v>1607</v>
      </c>
      <c r="EF67" s="171" t="s">
        <v>1601</v>
      </c>
      <c r="EG67" s="171" t="s">
        <v>1601</v>
      </c>
      <c r="EH67" s="171" t="s">
        <v>1601</v>
      </c>
      <c r="EI67" s="171" t="s">
        <v>1601</v>
      </c>
      <c r="EJ67" s="171" t="s">
        <v>1612</v>
      </c>
      <c r="EK67" s="171" t="s">
        <v>1601</v>
      </c>
      <c r="EL67" s="171" t="s">
        <v>1601</v>
      </c>
      <c r="EM67" s="171" t="s">
        <v>1604</v>
      </c>
      <c r="EN67" s="171" t="s">
        <v>1601</v>
      </c>
      <c r="EO67" s="171" t="s">
        <v>14</v>
      </c>
      <c r="EP67" s="171" t="s">
        <v>1596</v>
      </c>
      <c r="EQ67" s="171" t="s">
        <v>14</v>
      </c>
      <c r="ER67" s="171" t="s">
        <v>14</v>
      </c>
      <c r="ES67" s="171" t="s">
        <v>1604</v>
      </c>
      <c r="ET67" s="171" t="s">
        <v>1601</v>
      </c>
      <c r="EU67" s="171" t="s">
        <v>14</v>
      </c>
      <c r="EV67" s="171" t="s">
        <v>14</v>
      </c>
      <c r="EW67" s="171" t="s">
        <v>1601</v>
      </c>
      <c r="EX67" s="171" t="s">
        <v>14</v>
      </c>
      <c r="EY67" s="171" t="s">
        <v>1604</v>
      </c>
      <c r="EZ67" s="171" t="s">
        <v>14</v>
      </c>
      <c r="FA67" s="4"/>
    </row>
    <row r="68" spans="2:157" ht="23.25" customHeight="1">
      <c r="B68" s="15">
        <f t="shared" si="0"/>
        <v>18</v>
      </c>
      <c r="C68" s="15">
        <v>1</v>
      </c>
      <c r="D68" s="13">
        <v>2</v>
      </c>
      <c r="E68" s="50">
        <v>91</v>
      </c>
      <c r="G68" s="169" t="s">
        <v>1601</v>
      </c>
      <c r="H68" s="170" t="s">
        <v>1607</v>
      </c>
      <c r="I68" s="170" t="s">
        <v>1607</v>
      </c>
      <c r="J68" s="170" t="s">
        <v>14</v>
      </c>
      <c r="K68" s="170" t="s">
        <v>14</v>
      </c>
      <c r="L68" s="170" t="s">
        <v>14</v>
      </c>
      <c r="M68" s="170" t="s">
        <v>14</v>
      </c>
      <c r="N68" s="170" t="s">
        <v>1601</v>
      </c>
      <c r="O68" s="170" t="s">
        <v>14</v>
      </c>
      <c r="P68" s="170" t="s">
        <v>1601</v>
      </c>
      <c r="Q68" s="170" t="s">
        <v>14</v>
      </c>
      <c r="R68" s="170" t="s">
        <v>1604</v>
      </c>
      <c r="S68" s="170" t="s">
        <v>1604</v>
      </c>
      <c r="T68" s="170" t="s">
        <v>14</v>
      </c>
      <c r="U68" s="170" t="s">
        <v>1601</v>
      </c>
      <c r="V68" s="170" t="s">
        <v>14</v>
      </c>
      <c r="W68" s="170" t="s">
        <v>1601</v>
      </c>
      <c r="X68" s="170" t="s">
        <v>14</v>
      </c>
      <c r="Y68" s="170" t="s">
        <v>1601</v>
      </c>
      <c r="Z68" s="170" t="s">
        <v>1596</v>
      </c>
      <c r="AA68" s="170" t="s">
        <v>14</v>
      </c>
      <c r="AB68" s="171" t="s">
        <v>1598</v>
      </c>
      <c r="AC68" s="171" t="s">
        <v>14</v>
      </c>
      <c r="AD68" s="171" t="s">
        <v>1601</v>
      </c>
      <c r="AE68" s="171" t="s">
        <v>1601</v>
      </c>
      <c r="AF68" s="171" t="s">
        <v>1604</v>
      </c>
      <c r="AG68" s="171" t="s">
        <v>14</v>
      </c>
      <c r="AH68" s="171" t="s">
        <v>1601</v>
      </c>
      <c r="AI68" s="171" t="s">
        <v>14</v>
      </c>
      <c r="AJ68" s="171" t="s">
        <v>14</v>
      </c>
      <c r="AK68" s="171" t="s">
        <v>1601</v>
      </c>
      <c r="AL68" s="171" t="s">
        <v>14</v>
      </c>
      <c r="AM68" s="171" t="s">
        <v>1601</v>
      </c>
      <c r="AN68" s="171" t="s">
        <v>1601</v>
      </c>
      <c r="AO68" s="171" t="s">
        <v>14</v>
      </c>
      <c r="AP68" s="171" t="s">
        <v>14</v>
      </c>
      <c r="AQ68" s="171" t="s">
        <v>14</v>
      </c>
      <c r="AR68" s="171" t="s">
        <v>1601</v>
      </c>
      <c r="AS68" s="171" t="s">
        <v>1601</v>
      </c>
      <c r="AT68" s="171" t="s">
        <v>1596</v>
      </c>
      <c r="AU68" s="171" t="s">
        <v>1604</v>
      </c>
      <c r="AV68" s="171" t="s">
        <v>14</v>
      </c>
      <c r="AW68" s="171" t="s">
        <v>1604</v>
      </c>
      <c r="AX68" s="171" t="s">
        <v>1604</v>
      </c>
      <c r="AY68" s="171" t="s">
        <v>1604</v>
      </c>
      <c r="AZ68" s="171" t="s">
        <v>14</v>
      </c>
      <c r="BA68" s="171" t="s">
        <v>14</v>
      </c>
      <c r="BB68" s="171" t="s">
        <v>14</v>
      </c>
      <c r="BC68" s="171" t="s">
        <v>1596</v>
      </c>
      <c r="BD68" s="171" t="s">
        <v>1604</v>
      </c>
      <c r="BE68" s="171" t="s">
        <v>14</v>
      </c>
      <c r="BF68" s="171" t="s">
        <v>1607</v>
      </c>
      <c r="BG68" s="171" t="s">
        <v>1601</v>
      </c>
      <c r="BH68" s="171" t="s">
        <v>14</v>
      </c>
      <c r="BI68" s="171" t="s">
        <v>1604</v>
      </c>
      <c r="BJ68" s="171" t="s">
        <v>1601</v>
      </c>
      <c r="BK68" s="171" t="s">
        <v>14</v>
      </c>
      <c r="BL68" s="171" t="s">
        <v>14</v>
      </c>
      <c r="BM68" s="171" t="s">
        <v>1604</v>
      </c>
      <c r="BN68" s="171" t="s">
        <v>1604</v>
      </c>
      <c r="BO68" s="171" t="s">
        <v>14</v>
      </c>
      <c r="BP68" s="171" t="s">
        <v>1601</v>
      </c>
      <c r="BQ68" s="171" t="s">
        <v>1601</v>
      </c>
      <c r="BR68" s="171" t="s">
        <v>1604</v>
      </c>
      <c r="BS68" s="171" t="s">
        <v>1607</v>
      </c>
      <c r="BT68" s="171" t="s">
        <v>14</v>
      </c>
      <c r="BU68" s="171" t="s">
        <v>1601</v>
      </c>
      <c r="BV68" s="171" t="s">
        <v>14</v>
      </c>
      <c r="BW68" s="171" t="s">
        <v>1604</v>
      </c>
      <c r="BX68" s="171" t="s">
        <v>14</v>
      </c>
      <c r="BY68" s="171" t="s">
        <v>1598</v>
      </c>
      <c r="BZ68" s="171" t="s">
        <v>13</v>
      </c>
      <c r="CA68" s="171" t="s">
        <v>1601</v>
      </c>
      <c r="CB68" s="171" t="s">
        <v>1601</v>
      </c>
      <c r="CC68" s="171" t="s">
        <v>1601</v>
      </c>
      <c r="CD68" s="171" t="s">
        <v>1601</v>
      </c>
      <c r="CE68" s="171" t="s">
        <v>1604</v>
      </c>
      <c r="CF68" s="171" t="s">
        <v>13</v>
      </c>
      <c r="CG68" s="171" t="s">
        <v>1601</v>
      </c>
      <c r="CH68" s="171" t="s">
        <v>1604</v>
      </c>
      <c r="CI68" s="171" t="s">
        <v>14</v>
      </c>
      <c r="CJ68" s="171" t="s">
        <v>1601</v>
      </c>
      <c r="CK68" s="171" t="s">
        <v>14</v>
      </c>
      <c r="CL68" s="171" t="s">
        <v>1601</v>
      </c>
      <c r="CM68" s="171" t="s">
        <v>1604</v>
      </c>
      <c r="CN68" s="171" t="s">
        <v>1598</v>
      </c>
      <c r="CO68" s="171" t="s">
        <v>1604</v>
      </c>
      <c r="CP68" s="171" t="s">
        <v>14</v>
      </c>
      <c r="CQ68" s="171" t="s">
        <v>14</v>
      </c>
      <c r="CR68" s="171" t="s">
        <v>1601</v>
      </c>
      <c r="CS68" s="171" t="s">
        <v>1612</v>
      </c>
      <c r="CT68" s="171" t="s">
        <v>13</v>
      </c>
      <c r="CU68" s="171" t="s">
        <v>1601</v>
      </c>
      <c r="CV68" s="171" t="s">
        <v>1601</v>
      </c>
      <c r="CW68" s="171" t="s">
        <v>1601</v>
      </c>
      <c r="CX68" s="171" t="s">
        <v>1604</v>
      </c>
      <c r="CY68" s="171" t="s">
        <v>1601</v>
      </c>
      <c r="CZ68" s="171" t="s">
        <v>1604</v>
      </c>
      <c r="DA68" s="171" t="s">
        <v>14</v>
      </c>
      <c r="DB68" s="171" t="s">
        <v>1604</v>
      </c>
      <c r="DC68" s="171" t="s">
        <v>1612</v>
      </c>
      <c r="DD68" s="171" t="s">
        <v>14</v>
      </c>
      <c r="DE68" s="171" t="s">
        <v>1601</v>
      </c>
      <c r="DF68" s="171" t="s">
        <v>1604</v>
      </c>
      <c r="DG68" s="171" t="s">
        <v>1601</v>
      </c>
      <c r="DH68" s="171" t="s">
        <v>14</v>
      </c>
      <c r="DI68" s="171" t="s">
        <v>14</v>
      </c>
      <c r="DJ68" s="171" t="s">
        <v>14</v>
      </c>
      <c r="DK68" s="171" t="s">
        <v>14</v>
      </c>
      <c r="DL68" s="171" t="s">
        <v>1604</v>
      </c>
      <c r="DM68" s="171" t="s">
        <v>14</v>
      </c>
      <c r="DN68" s="171" t="s">
        <v>1601</v>
      </c>
      <c r="DO68" s="171" t="s">
        <v>1601</v>
      </c>
      <c r="DP68" s="171" t="s">
        <v>1601</v>
      </c>
      <c r="DQ68" s="171" t="s">
        <v>1601</v>
      </c>
      <c r="DR68" s="171" t="s">
        <v>14</v>
      </c>
      <c r="DS68" s="171" t="s">
        <v>1604</v>
      </c>
      <c r="DT68" s="171" t="s">
        <v>1601</v>
      </c>
      <c r="DU68" s="171" t="s">
        <v>14</v>
      </c>
      <c r="DV68" s="171" t="s">
        <v>1601</v>
      </c>
      <c r="DW68" s="171" t="s">
        <v>14</v>
      </c>
      <c r="DX68" s="171" t="s">
        <v>1604</v>
      </c>
      <c r="DY68" s="171" t="s">
        <v>1601</v>
      </c>
      <c r="DZ68" s="171" t="s">
        <v>1601</v>
      </c>
      <c r="EA68" s="171" t="s">
        <v>1601</v>
      </c>
      <c r="EB68" s="171" t="s">
        <v>1601</v>
      </c>
      <c r="EC68" s="171" t="s">
        <v>1601</v>
      </c>
      <c r="ED68" s="171" t="s">
        <v>1607</v>
      </c>
      <c r="EE68" s="171" t="s">
        <v>14</v>
      </c>
      <c r="EF68" s="171" t="s">
        <v>14</v>
      </c>
      <c r="EG68" s="171" t="s">
        <v>1598</v>
      </c>
      <c r="EH68" s="171" t="s">
        <v>14</v>
      </c>
      <c r="EI68" s="171" t="s">
        <v>1601</v>
      </c>
      <c r="EJ68" s="171" t="s">
        <v>1601</v>
      </c>
      <c r="EK68" s="171" t="s">
        <v>14</v>
      </c>
      <c r="EL68" s="171" t="s">
        <v>1601</v>
      </c>
      <c r="EM68" s="171" t="s">
        <v>1601</v>
      </c>
      <c r="EN68" s="171" t="s">
        <v>14</v>
      </c>
      <c r="EO68" s="171" t="s">
        <v>1601</v>
      </c>
      <c r="EP68" s="171" t="s">
        <v>1607</v>
      </c>
      <c r="EQ68" s="171" t="s">
        <v>1604</v>
      </c>
      <c r="ER68" s="171" t="s">
        <v>14</v>
      </c>
      <c r="ES68" s="171" t="s">
        <v>1612</v>
      </c>
      <c r="ET68" s="171" t="s">
        <v>14</v>
      </c>
      <c r="EU68" s="171" t="s">
        <v>14</v>
      </c>
      <c r="EV68" s="171" t="s">
        <v>13</v>
      </c>
      <c r="EW68" s="171" t="s">
        <v>1601</v>
      </c>
      <c r="EX68" s="171" t="s">
        <v>1601</v>
      </c>
      <c r="EY68" s="171" t="s">
        <v>1601</v>
      </c>
      <c r="EZ68" s="171" t="s">
        <v>14</v>
      </c>
      <c r="FA68" s="4"/>
    </row>
    <row r="69" spans="2:157" ht="23.25" customHeight="1">
      <c r="B69" s="15">
        <f t="shared" si="0"/>
        <v>19</v>
      </c>
      <c r="C69" s="15">
        <v>1</v>
      </c>
      <c r="D69" s="13">
        <v>2</v>
      </c>
      <c r="E69" s="50">
        <v>71</v>
      </c>
      <c r="G69" s="169" t="s">
        <v>1601</v>
      </c>
      <c r="H69" s="170" t="s">
        <v>13</v>
      </c>
      <c r="I69" s="170" t="s">
        <v>1601</v>
      </c>
      <c r="J69" s="170" t="s">
        <v>1604</v>
      </c>
      <c r="K69" s="170" t="s">
        <v>14</v>
      </c>
      <c r="L69" s="170" t="s">
        <v>14</v>
      </c>
      <c r="M69" s="170" t="s">
        <v>1604</v>
      </c>
      <c r="N69" s="170" t="s">
        <v>14</v>
      </c>
      <c r="O69" s="170" t="s">
        <v>14</v>
      </c>
      <c r="P69" s="170" t="s">
        <v>1601</v>
      </c>
      <c r="Q69" s="170" t="s">
        <v>1601</v>
      </c>
      <c r="R69" s="170" t="s">
        <v>14</v>
      </c>
      <c r="S69" s="170" t="s">
        <v>1601</v>
      </c>
      <c r="T69" s="170" t="s">
        <v>1601</v>
      </c>
      <c r="U69" s="170" t="s">
        <v>1601</v>
      </c>
      <c r="V69" s="170" t="s">
        <v>14</v>
      </c>
      <c r="W69" s="170" t="s">
        <v>1601</v>
      </c>
      <c r="X69" s="170" t="s">
        <v>14</v>
      </c>
      <c r="Y69" s="170" t="s">
        <v>14</v>
      </c>
      <c r="Z69" s="170" t="s">
        <v>14</v>
      </c>
      <c r="AA69" s="170" t="s">
        <v>14</v>
      </c>
      <c r="AB69" s="171" t="s">
        <v>1601</v>
      </c>
      <c r="AC69" s="171" t="s">
        <v>14</v>
      </c>
      <c r="AD69" s="171" t="s">
        <v>1601</v>
      </c>
      <c r="AE69" s="171" t="s">
        <v>1604</v>
      </c>
      <c r="AF69" s="171" t="s">
        <v>1604</v>
      </c>
      <c r="AG69" s="171" t="s">
        <v>1604</v>
      </c>
      <c r="AH69" s="171" t="s">
        <v>1601</v>
      </c>
      <c r="AI69" s="171" t="s">
        <v>14</v>
      </c>
      <c r="AJ69" s="171" t="s">
        <v>14</v>
      </c>
      <c r="AK69" s="171" t="s">
        <v>1604</v>
      </c>
      <c r="AL69" s="171" t="s">
        <v>14</v>
      </c>
      <c r="AM69" s="171" t="s">
        <v>1607</v>
      </c>
      <c r="AN69" s="171" t="s">
        <v>1601</v>
      </c>
      <c r="AO69" s="171" t="s">
        <v>1596</v>
      </c>
      <c r="AP69" s="171" t="s">
        <v>1604</v>
      </c>
      <c r="AQ69" s="171" t="s">
        <v>14</v>
      </c>
      <c r="AR69" s="171" t="s">
        <v>1604</v>
      </c>
      <c r="AS69" s="171" t="s">
        <v>1601</v>
      </c>
      <c r="AT69" s="171" t="s">
        <v>14</v>
      </c>
      <c r="AU69" s="171" t="s">
        <v>1604</v>
      </c>
      <c r="AV69" s="171" t="s">
        <v>1601</v>
      </c>
      <c r="AW69" s="171" t="s">
        <v>1601</v>
      </c>
      <c r="AX69" s="171" t="s">
        <v>1601</v>
      </c>
      <c r="AY69" s="171" t="s">
        <v>1604</v>
      </c>
      <c r="AZ69" s="171" t="s">
        <v>1604</v>
      </c>
      <c r="BA69" s="171" t="s">
        <v>1604</v>
      </c>
      <c r="BB69" s="171" t="s">
        <v>14</v>
      </c>
      <c r="BC69" s="171" t="s">
        <v>1604</v>
      </c>
      <c r="BD69" s="171" t="s">
        <v>14</v>
      </c>
      <c r="BE69" s="171" t="s">
        <v>1604</v>
      </c>
      <c r="BF69" s="171" t="s">
        <v>1598</v>
      </c>
      <c r="BG69" s="171" t="s">
        <v>1598</v>
      </c>
      <c r="BH69" s="171" t="s">
        <v>1607</v>
      </c>
      <c r="BI69" s="171" t="s">
        <v>14</v>
      </c>
      <c r="BJ69" s="171" t="s">
        <v>1604</v>
      </c>
      <c r="BK69" s="171" t="s">
        <v>1601</v>
      </c>
      <c r="BL69" s="171" t="s">
        <v>1601</v>
      </c>
      <c r="BM69" s="171" t="s">
        <v>1601</v>
      </c>
      <c r="BN69" s="171" t="s">
        <v>14</v>
      </c>
      <c r="BO69" s="171" t="s">
        <v>14</v>
      </c>
      <c r="BP69" s="171" t="s">
        <v>1598</v>
      </c>
      <c r="BQ69" s="171" t="s">
        <v>1601</v>
      </c>
      <c r="BR69" s="171" t="s">
        <v>1604</v>
      </c>
      <c r="BS69" s="171" t="s">
        <v>14</v>
      </c>
      <c r="BT69" s="171" t="s">
        <v>1601</v>
      </c>
      <c r="BU69" s="171" t="s">
        <v>14</v>
      </c>
      <c r="BV69" s="171" t="s">
        <v>14</v>
      </c>
      <c r="BW69" s="171" t="s">
        <v>1601</v>
      </c>
      <c r="BX69" s="171" t="s">
        <v>1601</v>
      </c>
      <c r="BY69" s="171" t="s">
        <v>1612</v>
      </c>
      <c r="BZ69" s="171" t="s">
        <v>14</v>
      </c>
      <c r="CA69" s="171" t="s">
        <v>14</v>
      </c>
      <c r="CB69" s="171" t="s">
        <v>1601</v>
      </c>
      <c r="CC69" s="171" t="s">
        <v>14</v>
      </c>
      <c r="CD69" s="171" t="s">
        <v>1604</v>
      </c>
      <c r="CE69" s="171" t="s">
        <v>1604</v>
      </c>
      <c r="CF69" s="171" t="s">
        <v>14</v>
      </c>
      <c r="CG69" s="171" t="s">
        <v>14</v>
      </c>
      <c r="CH69" s="171" t="s">
        <v>1601</v>
      </c>
      <c r="CI69" s="171" t="s">
        <v>14</v>
      </c>
      <c r="CJ69" s="171" t="s">
        <v>1604</v>
      </c>
      <c r="CK69" s="171" t="s">
        <v>1604</v>
      </c>
      <c r="CL69" s="171" t="s">
        <v>1601</v>
      </c>
      <c r="CM69" s="171" t="s">
        <v>14</v>
      </c>
      <c r="CN69" s="171" t="s">
        <v>1601</v>
      </c>
      <c r="CO69" s="171" t="s">
        <v>1601</v>
      </c>
      <c r="CP69" s="171" t="s">
        <v>1601</v>
      </c>
      <c r="CQ69" s="171" t="s">
        <v>1601</v>
      </c>
      <c r="CR69" s="171" t="s">
        <v>1607</v>
      </c>
      <c r="CS69" s="171" t="s">
        <v>1601</v>
      </c>
      <c r="CT69" s="171" t="s">
        <v>1601</v>
      </c>
      <c r="CU69" s="171" t="s">
        <v>14</v>
      </c>
      <c r="CV69" s="171" t="s">
        <v>1601</v>
      </c>
      <c r="CW69" s="171" t="s">
        <v>1601</v>
      </c>
      <c r="CX69" s="171" t="s">
        <v>1604</v>
      </c>
      <c r="CY69" s="171" t="s">
        <v>1601</v>
      </c>
      <c r="CZ69" s="171" t="s">
        <v>1607</v>
      </c>
      <c r="DA69" s="171" t="s">
        <v>14</v>
      </c>
      <c r="DB69" s="171" t="s">
        <v>14</v>
      </c>
      <c r="DC69" s="171" t="s">
        <v>1612</v>
      </c>
      <c r="DD69" s="171" t="s">
        <v>1601</v>
      </c>
      <c r="DE69" s="171" t="s">
        <v>1604</v>
      </c>
      <c r="DF69" s="171" t="s">
        <v>1612</v>
      </c>
      <c r="DG69" s="171" t="s">
        <v>1604</v>
      </c>
      <c r="DH69" s="171" t="s">
        <v>14</v>
      </c>
      <c r="DI69" s="171" t="s">
        <v>1604</v>
      </c>
      <c r="DJ69" s="171" t="s">
        <v>14</v>
      </c>
      <c r="DK69" s="171" t="s">
        <v>1601</v>
      </c>
      <c r="DL69" s="171" t="s">
        <v>14</v>
      </c>
      <c r="DM69" s="171" t="s">
        <v>1604</v>
      </c>
      <c r="DN69" s="171" t="s">
        <v>1601</v>
      </c>
      <c r="DO69" s="171" t="s">
        <v>1604</v>
      </c>
      <c r="DP69" s="171" t="s">
        <v>1598</v>
      </c>
      <c r="DQ69" s="171" t="s">
        <v>1612</v>
      </c>
      <c r="DR69" s="171" t="s">
        <v>1612</v>
      </c>
      <c r="DS69" s="171" t="s">
        <v>1612</v>
      </c>
      <c r="DT69" s="171" t="s">
        <v>13</v>
      </c>
      <c r="DU69" s="171" t="s">
        <v>14</v>
      </c>
      <c r="DV69" s="171" t="s">
        <v>14</v>
      </c>
      <c r="DW69" s="171" t="s">
        <v>1601</v>
      </c>
      <c r="DX69" s="171" t="s">
        <v>14</v>
      </c>
      <c r="DY69" s="171" t="s">
        <v>14</v>
      </c>
      <c r="DZ69" s="171" t="s">
        <v>14</v>
      </c>
      <c r="EA69" s="171" t="s">
        <v>1604</v>
      </c>
      <c r="EB69" s="171" t="s">
        <v>14</v>
      </c>
      <c r="EC69" s="171" t="s">
        <v>14</v>
      </c>
      <c r="ED69" s="171" t="s">
        <v>1604</v>
      </c>
      <c r="EE69" s="171" t="s">
        <v>1601</v>
      </c>
      <c r="EF69" s="171" t="s">
        <v>1601</v>
      </c>
      <c r="EG69" s="171" t="s">
        <v>1604</v>
      </c>
      <c r="EH69" s="171" t="s">
        <v>1601</v>
      </c>
      <c r="EI69" s="171" t="s">
        <v>1604</v>
      </c>
      <c r="EJ69" s="171" t="s">
        <v>14</v>
      </c>
      <c r="EK69" s="171" t="s">
        <v>13</v>
      </c>
      <c r="EL69" s="171" t="s">
        <v>14</v>
      </c>
      <c r="EM69" s="171" t="s">
        <v>1601</v>
      </c>
      <c r="EN69" s="171" t="s">
        <v>1601</v>
      </c>
      <c r="EO69" s="171" t="s">
        <v>1601</v>
      </c>
      <c r="EP69" s="171" t="s">
        <v>1604</v>
      </c>
      <c r="EQ69" s="171" t="s">
        <v>14</v>
      </c>
      <c r="ER69" s="171" t="s">
        <v>14</v>
      </c>
      <c r="ES69" s="171" t="s">
        <v>14</v>
      </c>
      <c r="ET69" s="171" t="s">
        <v>1601</v>
      </c>
      <c r="EU69" s="171" t="s">
        <v>14</v>
      </c>
      <c r="EV69" s="171" t="s">
        <v>1601</v>
      </c>
      <c r="EW69" s="171" t="s">
        <v>1598</v>
      </c>
      <c r="EX69" s="171" t="s">
        <v>1601</v>
      </c>
      <c r="EY69" s="171" t="s">
        <v>14</v>
      </c>
      <c r="EZ69" s="171" t="s">
        <v>14</v>
      </c>
      <c r="FA69" s="4"/>
    </row>
    <row r="70" spans="2:157" ht="23.1" customHeight="1">
      <c r="B70" s="15">
        <f t="shared" si="0"/>
        <v>20</v>
      </c>
      <c r="C70" s="15">
        <v>1</v>
      </c>
      <c r="D70" s="13">
        <v>2</v>
      </c>
      <c r="E70" s="50">
        <v>17</v>
      </c>
      <c r="G70" s="169" t="s">
        <v>1601</v>
      </c>
      <c r="H70" s="170" t="s">
        <v>14</v>
      </c>
      <c r="I70" s="170" t="s">
        <v>14</v>
      </c>
      <c r="J70" s="170" t="s">
        <v>1601</v>
      </c>
      <c r="K70" s="170" t="s">
        <v>14</v>
      </c>
      <c r="L70" s="170" t="s">
        <v>14</v>
      </c>
      <c r="M70" s="170" t="s">
        <v>1601</v>
      </c>
      <c r="N70" s="170" t="s">
        <v>14</v>
      </c>
      <c r="O70" s="170" t="s">
        <v>14</v>
      </c>
      <c r="P70" s="170" t="s">
        <v>14</v>
      </c>
      <c r="Q70" s="170" t="s">
        <v>14</v>
      </c>
      <c r="R70" s="170" t="s">
        <v>14</v>
      </c>
      <c r="S70" s="170" t="s">
        <v>1607</v>
      </c>
      <c r="T70" s="170" t="s">
        <v>1601</v>
      </c>
      <c r="U70" s="170" t="s">
        <v>14</v>
      </c>
      <c r="V70" s="170" t="s">
        <v>1604</v>
      </c>
      <c r="W70" s="170" t="s">
        <v>1612</v>
      </c>
      <c r="X70" s="170" t="s">
        <v>1601</v>
      </c>
      <c r="Y70" s="170" t="s">
        <v>1604</v>
      </c>
      <c r="Z70" s="170" t="s">
        <v>14</v>
      </c>
      <c r="AA70" s="170" t="s">
        <v>1601</v>
      </c>
      <c r="AB70" s="171" t="s">
        <v>1607</v>
      </c>
      <c r="AC70" s="171" t="s">
        <v>1601</v>
      </c>
      <c r="AD70" s="171" t="s">
        <v>1598</v>
      </c>
      <c r="AE70" s="171" t="s">
        <v>1596</v>
      </c>
      <c r="AF70" s="171" t="s">
        <v>1612</v>
      </c>
      <c r="AG70" s="171" t="s">
        <v>14</v>
      </c>
      <c r="AH70" s="171" t="s">
        <v>1604</v>
      </c>
      <c r="AI70" s="171" t="s">
        <v>14</v>
      </c>
      <c r="AJ70" s="171" t="s">
        <v>1601</v>
      </c>
      <c r="AK70" s="171" t="s">
        <v>1598</v>
      </c>
      <c r="AL70" s="171" t="s">
        <v>1607</v>
      </c>
      <c r="AM70" s="171" t="s">
        <v>1601</v>
      </c>
      <c r="AN70" s="171" t="s">
        <v>1604</v>
      </c>
      <c r="AO70" s="171" t="s">
        <v>14</v>
      </c>
      <c r="AP70" s="171" t="s">
        <v>1601</v>
      </c>
      <c r="AQ70" s="171" t="s">
        <v>14</v>
      </c>
      <c r="AR70" s="171" t="s">
        <v>1601</v>
      </c>
      <c r="AS70" s="171" t="s">
        <v>1601</v>
      </c>
      <c r="AT70" s="171" t="s">
        <v>14</v>
      </c>
      <c r="AU70" s="171" t="s">
        <v>1604</v>
      </c>
      <c r="AV70" s="171" t="s">
        <v>1601</v>
      </c>
      <c r="AW70" s="171" t="s">
        <v>1601</v>
      </c>
      <c r="AX70" s="171" t="s">
        <v>1601</v>
      </c>
      <c r="AY70" s="171" t="s">
        <v>1604</v>
      </c>
      <c r="AZ70" s="171" t="s">
        <v>14</v>
      </c>
      <c r="BA70" s="171" t="s">
        <v>1601</v>
      </c>
      <c r="BB70" s="171" t="s">
        <v>1601</v>
      </c>
      <c r="BC70" s="171" t="s">
        <v>1601</v>
      </c>
      <c r="BD70" s="171" t="s">
        <v>1601</v>
      </c>
      <c r="BE70" s="171" t="s">
        <v>1612</v>
      </c>
      <c r="BF70" s="171" t="s">
        <v>1604</v>
      </c>
      <c r="BG70" s="171" t="s">
        <v>1604</v>
      </c>
      <c r="BH70" s="171" t="s">
        <v>1604</v>
      </c>
      <c r="BI70" s="171" t="s">
        <v>1604</v>
      </c>
      <c r="BJ70" s="171" t="s">
        <v>1612</v>
      </c>
      <c r="BK70" s="171" t="s">
        <v>1601</v>
      </c>
      <c r="BL70" s="171" t="s">
        <v>14</v>
      </c>
      <c r="BM70" s="171" t="s">
        <v>1601</v>
      </c>
      <c r="BN70" s="171" t="s">
        <v>1604</v>
      </c>
      <c r="BO70" s="171" t="s">
        <v>1607</v>
      </c>
      <c r="BP70" s="171" t="s">
        <v>1601</v>
      </c>
      <c r="BQ70" s="171" t="s">
        <v>14</v>
      </c>
      <c r="BR70" s="171" t="s">
        <v>14</v>
      </c>
      <c r="BS70" s="171" t="s">
        <v>14</v>
      </c>
      <c r="BT70" s="171" t="s">
        <v>14</v>
      </c>
      <c r="BU70" s="171" t="s">
        <v>1601</v>
      </c>
      <c r="BV70" s="171" t="s">
        <v>1601</v>
      </c>
      <c r="BW70" s="171" t="s">
        <v>1601</v>
      </c>
      <c r="BX70" s="171" t="s">
        <v>13</v>
      </c>
      <c r="BY70" s="171" t="s">
        <v>14</v>
      </c>
      <c r="BZ70" s="171" t="s">
        <v>1601</v>
      </c>
      <c r="CA70" s="171" t="s">
        <v>14</v>
      </c>
      <c r="CB70" s="171" t="s">
        <v>1601</v>
      </c>
      <c r="CC70" s="171" t="s">
        <v>14</v>
      </c>
      <c r="CD70" s="171" t="s">
        <v>1601</v>
      </c>
      <c r="CE70" s="171" t="s">
        <v>1604</v>
      </c>
      <c r="CF70" s="171" t="s">
        <v>14</v>
      </c>
      <c r="CG70" s="171" t="s">
        <v>1601</v>
      </c>
      <c r="CH70" s="171" t="s">
        <v>1601</v>
      </c>
      <c r="CI70" s="171" t="s">
        <v>14</v>
      </c>
      <c r="CJ70" s="171" t="s">
        <v>14</v>
      </c>
      <c r="CK70" s="171" t="s">
        <v>14</v>
      </c>
      <c r="CL70" s="171" t="s">
        <v>1604</v>
      </c>
      <c r="CM70" s="171" t="s">
        <v>1604</v>
      </c>
      <c r="CN70" s="171" t="s">
        <v>1604</v>
      </c>
      <c r="CO70" s="171" t="s">
        <v>14</v>
      </c>
      <c r="CP70" s="171" t="s">
        <v>1604</v>
      </c>
      <c r="CQ70" s="171" t="s">
        <v>14</v>
      </c>
      <c r="CR70" s="171" t="s">
        <v>1607</v>
      </c>
      <c r="CS70" s="171" t="s">
        <v>1612</v>
      </c>
      <c r="CT70" s="171" t="s">
        <v>1601</v>
      </c>
      <c r="CU70" s="171" t="s">
        <v>14</v>
      </c>
      <c r="CV70" s="171" t="s">
        <v>1601</v>
      </c>
      <c r="CW70" s="171" t="s">
        <v>13</v>
      </c>
      <c r="CX70" s="171" t="s">
        <v>14</v>
      </c>
      <c r="CY70" s="171" t="s">
        <v>1604</v>
      </c>
      <c r="CZ70" s="171" t="s">
        <v>1604</v>
      </c>
      <c r="DA70" s="171" t="s">
        <v>1601</v>
      </c>
      <c r="DB70" s="171" t="s">
        <v>14</v>
      </c>
      <c r="DC70" s="171" t="s">
        <v>14</v>
      </c>
      <c r="DD70" s="171" t="s">
        <v>1601</v>
      </c>
      <c r="DE70" s="171" t="s">
        <v>1601</v>
      </c>
      <c r="DF70" s="171" t="s">
        <v>1607</v>
      </c>
      <c r="DG70" s="171" t="s">
        <v>14</v>
      </c>
      <c r="DH70" s="171" t="s">
        <v>1604</v>
      </c>
      <c r="DI70" s="171" t="s">
        <v>1604</v>
      </c>
      <c r="DJ70" s="171" t="s">
        <v>1601</v>
      </c>
      <c r="DK70" s="171" t="s">
        <v>1601</v>
      </c>
      <c r="DL70" s="171" t="s">
        <v>14</v>
      </c>
      <c r="DM70" s="171" t="s">
        <v>14</v>
      </c>
      <c r="DN70" s="171" t="s">
        <v>1604</v>
      </c>
      <c r="DO70" s="171" t="s">
        <v>1596</v>
      </c>
      <c r="DP70" s="171" t="s">
        <v>1598</v>
      </c>
      <c r="DQ70" s="171" t="s">
        <v>1604</v>
      </c>
      <c r="DR70" s="171" t="s">
        <v>14</v>
      </c>
      <c r="DS70" s="171" t="s">
        <v>14</v>
      </c>
      <c r="DT70" s="171" t="s">
        <v>14</v>
      </c>
      <c r="DU70" s="171" t="s">
        <v>14</v>
      </c>
      <c r="DV70" s="171" t="s">
        <v>13</v>
      </c>
      <c r="DW70" s="171" t="s">
        <v>1601</v>
      </c>
      <c r="DX70" s="171" t="s">
        <v>1604</v>
      </c>
      <c r="DY70" s="171" t="s">
        <v>1604</v>
      </c>
      <c r="DZ70" s="171" t="s">
        <v>1601</v>
      </c>
      <c r="EA70" s="171" t="s">
        <v>1604</v>
      </c>
      <c r="EB70" s="171" t="s">
        <v>14</v>
      </c>
      <c r="EC70" s="171" t="s">
        <v>1604</v>
      </c>
      <c r="ED70" s="171" t="s">
        <v>14</v>
      </c>
      <c r="EE70" s="171" t="s">
        <v>1601</v>
      </c>
      <c r="EF70" s="171" t="s">
        <v>1601</v>
      </c>
      <c r="EG70" s="171" t="s">
        <v>1612</v>
      </c>
      <c r="EH70" s="171" t="s">
        <v>1598</v>
      </c>
      <c r="EI70" s="171" t="s">
        <v>1607</v>
      </c>
      <c r="EJ70" s="171" t="s">
        <v>1601</v>
      </c>
      <c r="EK70" s="171" t="s">
        <v>1601</v>
      </c>
      <c r="EL70" s="171" t="s">
        <v>1596</v>
      </c>
      <c r="EM70" s="171" t="s">
        <v>1601</v>
      </c>
      <c r="EN70" s="171" t="s">
        <v>14</v>
      </c>
      <c r="EO70" s="171" t="s">
        <v>1601</v>
      </c>
      <c r="EP70" s="171" t="s">
        <v>1612</v>
      </c>
      <c r="EQ70" s="171" t="s">
        <v>1601</v>
      </c>
      <c r="ER70" s="171" t="s">
        <v>1601</v>
      </c>
      <c r="ES70" s="171" t="s">
        <v>1601</v>
      </c>
      <c r="ET70" s="171" t="s">
        <v>1601</v>
      </c>
      <c r="EU70" s="171" t="s">
        <v>14</v>
      </c>
      <c r="EV70" s="171" t="s">
        <v>1601</v>
      </c>
      <c r="EW70" s="171" t="s">
        <v>1601</v>
      </c>
      <c r="EX70" s="171" t="s">
        <v>1601</v>
      </c>
      <c r="EY70" s="171" t="s">
        <v>14</v>
      </c>
      <c r="EZ70" s="171" t="s">
        <v>1601</v>
      </c>
      <c r="FA70" s="4"/>
    </row>
    <row r="71" spans="2:157" ht="15" customHeight="1">
      <c r="W71" s="4"/>
      <c r="X71" s="4"/>
      <c r="Y71" s="4"/>
      <c r="AD71" s="6"/>
      <c r="AE71" s="6"/>
      <c r="AF71" s="6"/>
      <c r="AG71" s="6"/>
      <c r="AH71" s="6"/>
      <c r="AI71" s="6"/>
      <c r="AJ71" s="6"/>
      <c r="AK71" s="6"/>
      <c r="AL71" s="6"/>
      <c r="AM71" s="6"/>
      <c r="AN71" s="4"/>
      <c r="AO71" s="6"/>
      <c r="AP71" s="4"/>
      <c r="AQ71" s="6"/>
      <c r="AR71" s="6"/>
      <c r="AS71" s="6"/>
      <c r="AT71" s="6"/>
      <c r="AU71" s="6"/>
      <c r="AV71" s="6"/>
      <c r="AW71" s="6"/>
      <c r="AX71" s="6"/>
      <c r="AY71" s="6"/>
      <c r="AZ71" s="6"/>
      <c r="BA71" s="6"/>
      <c r="BB71" s="6"/>
      <c r="BC71" s="6"/>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row>
    <row r="72" spans="2:157" ht="15" customHeight="1" thickBot="1">
      <c r="H72" s="53"/>
      <c r="I72" s="53"/>
      <c r="J72" s="53"/>
      <c r="K72" s="53"/>
      <c r="L72" s="53"/>
      <c r="M72" s="53"/>
      <c r="N72" s="4"/>
      <c r="O72" s="4"/>
      <c r="W72" s="4"/>
      <c r="X72" s="4"/>
      <c r="Y72" s="4"/>
      <c r="AM72" s="6"/>
      <c r="AN72" s="4"/>
      <c r="AO72" s="6"/>
      <c r="AP72" s="4"/>
    </row>
    <row r="73" spans="2:157" ht="20.100000000000001" customHeight="1" thickBot="1">
      <c r="B73" s="241" t="s">
        <v>5</v>
      </c>
      <c r="C73" s="26" t="s">
        <v>23</v>
      </c>
      <c r="D73" s="21" t="s">
        <v>1613</v>
      </c>
      <c r="H73" s="53"/>
      <c r="I73" s="53"/>
      <c r="J73" s="53"/>
      <c r="K73" s="53"/>
      <c r="L73" s="53"/>
      <c r="M73" s="53"/>
      <c r="O73" s="4"/>
      <c r="P73" s="4"/>
      <c r="Q73" s="4"/>
      <c r="AB73" s="4"/>
      <c r="AC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row>
    <row r="74" spans="2:157" ht="14.85" customHeight="1">
      <c r="H74" s="53"/>
      <c r="I74" s="53"/>
      <c r="J74" s="53"/>
      <c r="K74" s="53"/>
      <c r="L74" s="53"/>
      <c r="M74" s="53"/>
      <c r="N74" s="4"/>
      <c r="O74" s="4"/>
      <c r="P74" s="4"/>
      <c r="Q74" s="4"/>
      <c r="AB74" s="4"/>
      <c r="AC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row>
    <row r="75" spans="2:157" ht="14.85" customHeight="1">
      <c r="B75" s="9" t="s">
        <v>1745</v>
      </c>
      <c r="H75" s="181"/>
      <c r="I75" s="181"/>
      <c r="J75" s="181"/>
      <c r="K75" s="181"/>
      <c r="L75" s="181"/>
      <c r="M75" s="181"/>
      <c r="N75" s="4"/>
      <c r="O75" s="4"/>
      <c r="P75" s="4"/>
      <c r="Q75" s="4"/>
      <c r="R75" s="5"/>
      <c r="S75" s="5"/>
      <c r="T75" s="5"/>
      <c r="U75" s="5"/>
      <c r="V75" s="5"/>
      <c r="W75" s="5"/>
      <c r="X75" s="5"/>
      <c r="Y75" s="5"/>
      <c r="Z75" s="5"/>
      <c r="AA75" s="5"/>
      <c r="AB75" s="4"/>
      <c r="AC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row>
    <row r="76" spans="2:157" ht="14.85" customHeight="1">
      <c r="B76" s="9" t="s">
        <v>45</v>
      </c>
      <c r="H76" s="181"/>
      <c r="I76" s="181"/>
      <c r="J76" s="181"/>
      <c r="K76" s="181"/>
      <c r="L76" s="181"/>
      <c r="M76" s="181"/>
      <c r="N76" s="4"/>
      <c r="O76" s="4"/>
      <c r="P76" s="4"/>
      <c r="Q76" s="4"/>
      <c r="R76" s="5"/>
      <c r="S76" s="5"/>
      <c r="T76" s="5"/>
      <c r="U76" s="5"/>
      <c r="V76" s="5"/>
      <c r="W76" s="5"/>
      <c r="X76" s="5"/>
      <c r="Y76" s="5"/>
      <c r="Z76" s="5"/>
      <c r="AA76" s="5"/>
      <c r="AB76" s="4"/>
      <c r="AC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row>
    <row r="77" spans="2:157" ht="14.85" customHeight="1">
      <c r="B77" s="24" t="s">
        <v>1614</v>
      </c>
      <c r="H77" s="181"/>
      <c r="I77" s="181"/>
      <c r="J77" s="181"/>
      <c r="K77" s="181"/>
      <c r="L77" s="181"/>
      <c r="M77" s="181"/>
      <c r="N77" s="4"/>
      <c r="O77" s="4"/>
      <c r="P77" s="4"/>
      <c r="Q77" s="4"/>
      <c r="R77" s="5"/>
      <c r="S77" s="5"/>
      <c r="T77" s="5"/>
      <c r="U77" s="5"/>
      <c r="V77" s="5"/>
      <c r="W77" s="5"/>
      <c r="X77" s="5"/>
      <c r="Y77" s="5"/>
      <c r="Z77" s="5"/>
      <c r="AA77" s="5"/>
      <c r="AB77" s="4"/>
      <c r="AC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row>
    <row r="78" spans="2:157" ht="14.85" customHeight="1">
      <c r="B78" s="25" t="s">
        <v>1615</v>
      </c>
      <c r="C78" s="4"/>
      <c r="H78" s="181"/>
      <c r="I78" s="181"/>
      <c r="J78" s="181"/>
      <c r="K78" s="181"/>
      <c r="L78" s="181"/>
      <c r="M78" s="181"/>
      <c r="N78" s="4"/>
      <c r="O78" s="4"/>
      <c r="P78" s="4"/>
      <c r="Q78" s="4"/>
      <c r="R78" s="5"/>
      <c r="S78" s="5"/>
      <c r="T78" s="5"/>
      <c r="U78" s="5"/>
      <c r="V78" s="5"/>
      <c r="W78" s="5"/>
      <c r="X78" s="5"/>
      <c r="Y78" s="5"/>
      <c r="Z78" s="5"/>
      <c r="AA78" s="5"/>
      <c r="AB78" s="4"/>
      <c r="AC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row>
    <row r="79" spans="2:157" ht="14.85" customHeight="1">
      <c r="B79" s="24" t="s">
        <v>1616</v>
      </c>
      <c r="C79" s="4"/>
      <c r="H79" s="22"/>
      <c r="M79" s="4"/>
      <c r="N79" s="4"/>
      <c r="O79" s="4"/>
      <c r="P79" s="4"/>
      <c r="Q79" s="4"/>
      <c r="R79" s="5"/>
      <c r="S79" s="5"/>
      <c r="T79" s="5"/>
      <c r="U79" s="5"/>
      <c r="V79" s="5"/>
      <c r="W79" s="5"/>
      <c r="X79" s="5"/>
      <c r="Y79" s="5"/>
      <c r="Z79" s="5"/>
      <c r="AA79" s="5"/>
      <c r="AB79" s="4"/>
      <c r="AC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row>
    <row r="80" spans="2:157" ht="14.85" customHeight="1" thickBot="1">
      <c r="B80" s="9"/>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6"/>
      <c r="AT80" s="6"/>
      <c r="AV80" s="6"/>
      <c r="AX80" s="6"/>
      <c r="AZ80" s="6"/>
      <c r="BB80" s="6"/>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row>
    <row r="81" spans="2:158" ht="28.5" customHeight="1" thickBot="1">
      <c r="B81" s="227" t="s">
        <v>9</v>
      </c>
      <c r="C81" s="228" t="s">
        <v>2</v>
      </c>
      <c r="D81" s="229" t="s">
        <v>3</v>
      </c>
      <c r="E81" s="237" t="s">
        <v>4</v>
      </c>
      <c r="G81" s="249" t="s">
        <v>1710</v>
      </c>
      <c r="H81" s="250"/>
      <c r="I81" s="246" t="s">
        <v>22</v>
      </c>
      <c r="J81" s="247"/>
      <c r="K81" s="247"/>
      <c r="L81" s="247"/>
      <c r="M81" s="247"/>
      <c r="N81" s="247"/>
      <c r="O81" s="247"/>
      <c r="P81" s="247"/>
      <c r="Q81" s="247"/>
      <c r="R81" s="247"/>
      <c r="S81" s="247"/>
      <c r="T81" s="247"/>
      <c r="U81" s="247"/>
      <c r="V81" s="247"/>
      <c r="W81" s="247"/>
      <c r="X81" s="247"/>
      <c r="Y81" s="247"/>
      <c r="Z81" s="247"/>
      <c r="AA81" s="247"/>
      <c r="AB81" s="247"/>
      <c r="AC81" s="247"/>
      <c r="AD81" s="247"/>
      <c r="AE81" s="247"/>
      <c r="AF81" s="247"/>
      <c r="AG81" s="247"/>
      <c r="AH81" s="247"/>
      <c r="AI81" s="247"/>
      <c r="AJ81" s="247"/>
      <c r="AK81" s="247"/>
      <c r="AL81" s="247"/>
      <c r="AM81" s="247"/>
      <c r="AN81" s="247"/>
      <c r="AO81" s="247"/>
      <c r="AP81" s="247"/>
      <c r="AQ81" s="247"/>
      <c r="AR81" s="247"/>
      <c r="AS81" s="247"/>
      <c r="AT81" s="247"/>
      <c r="AU81" s="247"/>
      <c r="AV81" s="247"/>
      <c r="AW81" s="247"/>
      <c r="AX81" s="247"/>
      <c r="AY81" s="247"/>
      <c r="AZ81" s="247"/>
      <c r="BA81" s="247"/>
      <c r="BB81" s="247"/>
      <c r="BC81" s="247"/>
      <c r="BD81" s="247"/>
      <c r="BE81" s="247"/>
      <c r="BF81" s="247"/>
      <c r="BG81" s="247"/>
      <c r="BH81" s="247"/>
      <c r="BI81" s="247"/>
      <c r="BJ81" s="247"/>
      <c r="BK81" s="247"/>
      <c r="BL81" s="247"/>
      <c r="BM81" s="247"/>
      <c r="BN81" s="247"/>
      <c r="BO81" s="247"/>
      <c r="BP81" s="247"/>
      <c r="BQ81" s="247"/>
      <c r="BR81" s="247"/>
      <c r="BS81" s="247"/>
      <c r="BT81" s="247"/>
      <c r="BU81" s="247"/>
      <c r="BV81" s="247"/>
      <c r="BW81" s="247"/>
      <c r="BX81" s="247"/>
      <c r="BY81" s="247"/>
      <c r="BZ81" s="247"/>
      <c r="CA81" s="247"/>
      <c r="CB81" s="247"/>
      <c r="CC81" s="247"/>
      <c r="CD81" s="247"/>
      <c r="CE81" s="247"/>
      <c r="CF81" s="247"/>
      <c r="CG81" s="247"/>
      <c r="CH81" s="247"/>
      <c r="CI81" s="247"/>
      <c r="CJ81" s="247"/>
      <c r="CK81" s="247"/>
      <c r="CL81" s="247"/>
      <c r="CM81" s="247"/>
      <c r="CN81" s="247"/>
      <c r="CO81" s="247"/>
      <c r="CP81" s="247"/>
      <c r="CQ81" s="247"/>
      <c r="CR81" s="247"/>
      <c r="CS81" s="247"/>
      <c r="CT81" s="247"/>
      <c r="CU81" s="247"/>
      <c r="CV81" s="247"/>
      <c r="CW81" s="247"/>
      <c r="CX81" s="247"/>
      <c r="CY81" s="247"/>
      <c r="CZ81" s="247"/>
      <c r="DA81" s="247"/>
      <c r="DB81" s="247"/>
      <c r="DC81" s="247"/>
      <c r="DD81" s="247"/>
      <c r="DE81" s="247"/>
      <c r="DF81" s="247"/>
      <c r="DG81" s="247"/>
      <c r="DH81" s="247"/>
      <c r="DI81" s="247"/>
      <c r="DJ81" s="247"/>
      <c r="DK81" s="247"/>
      <c r="DL81" s="247"/>
      <c r="DM81" s="247"/>
      <c r="DN81" s="247"/>
      <c r="DO81" s="247"/>
      <c r="DP81" s="247"/>
      <c r="DQ81" s="247"/>
      <c r="DR81" s="247"/>
      <c r="DS81" s="247"/>
      <c r="DT81" s="247"/>
      <c r="DU81" s="247"/>
      <c r="DV81" s="247"/>
      <c r="DW81" s="247"/>
      <c r="DX81" s="247"/>
      <c r="DY81" s="247"/>
      <c r="DZ81" s="247"/>
      <c r="EA81" s="247"/>
      <c r="EB81" s="247"/>
      <c r="EC81" s="247"/>
      <c r="ED81" s="247"/>
      <c r="EE81" s="247"/>
      <c r="EF81" s="247"/>
      <c r="EG81" s="247"/>
      <c r="EH81" s="247"/>
      <c r="EI81" s="247"/>
      <c r="EJ81" s="247"/>
      <c r="EK81" s="247"/>
      <c r="EL81" s="247"/>
      <c r="EM81" s="247"/>
      <c r="EN81" s="247"/>
      <c r="EO81" s="247"/>
      <c r="EP81" s="247"/>
      <c r="EQ81" s="247"/>
      <c r="ER81" s="247"/>
      <c r="ES81" s="247"/>
      <c r="ET81" s="247"/>
      <c r="EU81" s="247"/>
      <c r="EV81" s="247"/>
      <c r="EW81" s="247"/>
      <c r="EX81" s="247"/>
      <c r="EY81" s="247"/>
      <c r="EZ81" s="247"/>
      <c r="FA81" s="247"/>
      <c r="FB81" s="248"/>
    </row>
    <row r="82" spans="2:158">
      <c r="B82" s="1"/>
      <c r="C82" s="1"/>
      <c r="D82" s="1"/>
      <c r="E82" s="1"/>
      <c r="G82" s="4"/>
      <c r="I82" s="4"/>
      <c r="Z82" s="5"/>
      <c r="AA82" s="4"/>
      <c r="AD82" s="6"/>
      <c r="AE82" s="6"/>
      <c r="AF82" s="6"/>
      <c r="AG82" s="6"/>
      <c r="AH82" s="6"/>
      <c r="AI82" s="6"/>
      <c r="AJ82" s="6"/>
      <c r="AK82" s="6"/>
      <c r="AL82" s="6"/>
      <c r="AM82" s="6"/>
      <c r="AN82" s="4"/>
      <c r="AO82" s="6"/>
      <c r="AP82" s="4"/>
      <c r="AQ82" s="6"/>
      <c r="AR82" s="6"/>
      <c r="AS82" s="6"/>
      <c r="AT82" s="6"/>
      <c r="AU82" s="6"/>
      <c r="AV82" s="6"/>
      <c r="AW82" s="6"/>
      <c r="AX82" s="6"/>
      <c r="AY82" s="6"/>
      <c r="AZ82" s="6"/>
      <c r="BA82" s="6"/>
      <c r="BB82" s="6"/>
      <c r="BC82" s="6"/>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row>
    <row r="83" spans="2:158" ht="24" customHeight="1">
      <c r="B83" s="11" t="s">
        <v>17</v>
      </c>
      <c r="C83" s="12">
        <v>2</v>
      </c>
      <c r="D83" s="13">
        <v>0</v>
      </c>
      <c r="E83" s="52">
        <v>9</v>
      </c>
      <c r="G83" s="207" t="s">
        <v>1611</v>
      </c>
      <c r="H83" s="208"/>
      <c r="I83" s="169" t="s">
        <v>1601</v>
      </c>
      <c r="J83" s="170" t="s">
        <v>14</v>
      </c>
      <c r="K83" s="170" t="s">
        <v>1604</v>
      </c>
      <c r="L83" s="170" t="s">
        <v>1607</v>
      </c>
      <c r="M83" s="170" t="s">
        <v>1601</v>
      </c>
      <c r="N83" s="170" t="s">
        <v>14</v>
      </c>
      <c r="O83" s="170" t="s">
        <v>1604</v>
      </c>
      <c r="P83" s="170" t="s">
        <v>1612</v>
      </c>
      <c r="Q83" s="170" t="s">
        <v>14</v>
      </c>
      <c r="R83" s="170" t="s">
        <v>1604</v>
      </c>
      <c r="S83" s="170" t="s">
        <v>14</v>
      </c>
      <c r="T83" s="170" t="s">
        <v>1601</v>
      </c>
      <c r="U83" s="170" t="s">
        <v>1601</v>
      </c>
      <c r="V83" s="170" t="s">
        <v>13</v>
      </c>
      <c r="W83" s="170" t="s">
        <v>1604</v>
      </c>
      <c r="X83" s="170" t="s">
        <v>1601</v>
      </c>
      <c r="Y83" s="170" t="s">
        <v>1612</v>
      </c>
      <c r="Z83" s="170" t="s">
        <v>1604</v>
      </c>
      <c r="AA83" s="170" t="s">
        <v>1601</v>
      </c>
      <c r="AB83" s="170" t="s">
        <v>1604</v>
      </c>
      <c r="AC83" s="170" t="s">
        <v>14</v>
      </c>
      <c r="AD83" s="171" t="s">
        <v>1604</v>
      </c>
      <c r="AE83" s="171" t="s">
        <v>1601</v>
      </c>
      <c r="AF83" s="171" t="s">
        <v>14</v>
      </c>
      <c r="AG83" s="171" t="s">
        <v>14</v>
      </c>
      <c r="AH83" s="171" t="s">
        <v>1601</v>
      </c>
      <c r="AI83" s="171" t="s">
        <v>14</v>
      </c>
      <c r="AJ83" s="171" t="s">
        <v>1604</v>
      </c>
      <c r="AK83" s="171" t="s">
        <v>14</v>
      </c>
      <c r="AL83" s="171" t="s">
        <v>14</v>
      </c>
      <c r="AM83" s="171" t="s">
        <v>14</v>
      </c>
      <c r="AN83" s="171" t="s">
        <v>1596</v>
      </c>
      <c r="AO83" s="171" t="s">
        <v>14</v>
      </c>
      <c r="AP83" s="171" t="s">
        <v>14</v>
      </c>
      <c r="AQ83" s="171" t="s">
        <v>1612</v>
      </c>
      <c r="AR83" s="171" t="s">
        <v>14</v>
      </c>
      <c r="AS83" s="171" t="s">
        <v>1604</v>
      </c>
      <c r="AT83" s="171" t="s">
        <v>1604</v>
      </c>
      <c r="AU83" s="171" t="s">
        <v>1601</v>
      </c>
      <c r="AV83" s="171" t="s">
        <v>1607</v>
      </c>
      <c r="AW83" s="171" t="s">
        <v>1601</v>
      </c>
      <c r="AX83" s="171" t="s">
        <v>1604</v>
      </c>
      <c r="AY83" s="171" t="s">
        <v>1601</v>
      </c>
      <c r="AZ83" s="171" t="s">
        <v>14</v>
      </c>
      <c r="BA83" s="171" t="s">
        <v>14</v>
      </c>
      <c r="BB83" s="171" t="s">
        <v>1601</v>
      </c>
      <c r="BC83" s="171" t="s">
        <v>14</v>
      </c>
      <c r="BD83" s="171" t="s">
        <v>1601</v>
      </c>
      <c r="BE83" s="171" t="s">
        <v>14</v>
      </c>
      <c r="BF83" s="171" t="s">
        <v>14</v>
      </c>
      <c r="BG83" s="171" t="s">
        <v>1601</v>
      </c>
      <c r="BH83" s="171" t="s">
        <v>1598</v>
      </c>
      <c r="BI83" s="171" t="s">
        <v>1604</v>
      </c>
      <c r="BJ83" s="171" t="s">
        <v>1596</v>
      </c>
      <c r="BK83" s="171" t="s">
        <v>14</v>
      </c>
      <c r="BL83" s="171" t="s">
        <v>1604</v>
      </c>
      <c r="BM83" s="171" t="s">
        <v>1601</v>
      </c>
      <c r="BN83" s="171" t="s">
        <v>14</v>
      </c>
      <c r="BO83" s="171" t="s">
        <v>1604</v>
      </c>
      <c r="BP83" s="171" t="s">
        <v>1601</v>
      </c>
      <c r="BQ83" s="171" t="s">
        <v>1601</v>
      </c>
      <c r="BR83" s="171" t="s">
        <v>1601</v>
      </c>
      <c r="BS83" s="171" t="s">
        <v>1596</v>
      </c>
      <c r="BT83" s="171" t="s">
        <v>1612</v>
      </c>
      <c r="BU83" s="171" t="s">
        <v>13</v>
      </c>
      <c r="BV83" s="171" t="s">
        <v>1601</v>
      </c>
      <c r="BW83" s="171" t="s">
        <v>14</v>
      </c>
      <c r="BX83" s="171" t="s">
        <v>1601</v>
      </c>
      <c r="BY83" s="171" t="s">
        <v>1601</v>
      </c>
      <c r="BZ83" s="171" t="s">
        <v>14</v>
      </c>
      <c r="CA83" s="171" t="s">
        <v>1604</v>
      </c>
      <c r="CB83" s="171" t="s">
        <v>13</v>
      </c>
      <c r="CC83" s="171" t="s">
        <v>1601</v>
      </c>
      <c r="CD83" s="171" t="s">
        <v>1604</v>
      </c>
      <c r="CE83" s="171" t="s">
        <v>1607</v>
      </c>
      <c r="CF83" s="171" t="s">
        <v>1612</v>
      </c>
      <c r="CG83" s="171" t="s">
        <v>14</v>
      </c>
      <c r="CH83" s="171" t="s">
        <v>1604</v>
      </c>
      <c r="CI83" s="171" t="s">
        <v>1601</v>
      </c>
      <c r="CJ83" s="171" t="s">
        <v>14</v>
      </c>
      <c r="CK83" s="171" t="s">
        <v>1601</v>
      </c>
      <c r="CL83" s="171" t="s">
        <v>1604</v>
      </c>
      <c r="CM83" s="171" t="s">
        <v>1604</v>
      </c>
      <c r="CN83" s="171" t="s">
        <v>1601</v>
      </c>
      <c r="CO83" s="171" t="s">
        <v>1601</v>
      </c>
      <c r="CP83" s="171" t="s">
        <v>14</v>
      </c>
      <c r="CQ83" s="171" t="s">
        <v>14</v>
      </c>
      <c r="CR83" s="171" t="s">
        <v>14</v>
      </c>
      <c r="CS83" s="171" t="s">
        <v>1604</v>
      </c>
      <c r="CT83" s="171" t="s">
        <v>1601</v>
      </c>
      <c r="CU83" s="171" t="s">
        <v>1601</v>
      </c>
      <c r="CV83" s="171" t="s">
        <v>1601</v>
      </c>
      <c r="CW83" s="171" t="s">
        <v>1612</v>
      </c>
      <c r="CX83" s="171" t="s">
        <v>14</v>
      </c>
      <c r="CY83" s="171" t="s">
        <v>1601</v>
      </c>
      <c r="CZ83" s="171" t="s">
        <v>13</v>
      </c>
      <c r="DA83" s="171" t="s">
        <v>1604</v>
      </c>
      <c r="DB83" s="171" t="s">
        <v>1604</v>
      </c>
      <c r="DC83" s="171" t="s">
        <v>1604</v>
      </c>
      <c r="DD83" s="171" t="s">
        <v>14</v>
      </c>
      <c r="DE83" s="171" t="s">
        <v>1612</v>
      </c>
      <c r="DF83" s="171" t="s">
        <v>1598</v>
      </c>
      <c r="DG83" s="171" t="s">
        <v>1601</v>
      </c>
      <c r="DH83" s="171" t="s">
        <v>1596</v>
      </c>
      <c r="DI83" s="171" t="s">
        <v>1601</v>
      </c>
      <c r="DJ83" s="171" t="s">
        <v>1598</v>
      </c>
      <c r="DK83" s="171" t="s">
        <v>1598</v>
      </c>
      <c r="DL83" s="171" t="s">
        <v>14</v>
      </c>
      <c r="DM83" s="171" t="s">
        <v>1601</v>
      </c>
      <c r="DN83" s="171" t="s">
        <v>14</v>
      </c>
      <c r="DO83" s="171" t="s">
        <v>1601</v>
      </c>
      <c r="DP83" s="171" t="s">
        <v>1601</v>
      </c>
      <c r="DQ83" s="171" t="s">
        <v>1601</v>
      </c>
      <c r="DR83" s="171" t="s">
        <v>1601</v>
      </c>
      <c r="DS83" s="171" t="s">
        <v>14</v>
      </c>
      <c r="DT83" s="171" t="s">
        <v>14</v>
      </c>
      <c r="DU83" s="171" t="s">
        <v>13</v>
      </c>
      <c r="DV83" s="171" t="s">
        <v>14</v>
      </c>
      <c r="DW83" s="171" t="s">
        <v>14</v>
      </c>
      <c r="DX83" s="171" t="s">
        <v>14</v>
      </c>
      <c r="DY83" s="171" t="s">
        <v>1601</v>
      </c>
      <c r="DZ83" s="171" t="s">
        <v>1598</v>
      </c>
      <c r="EA83" s="171" t="s">
        <v>1604</v>
      </c>
      <c r="EB83" s="171" t="s">
        <v>1604</v>
      </c>
      <c r="EC83" s="171" t="s">
        <v>1601</v>
      </c>
      <c r="ED83" s="171" t="s">
        <v>1601</v>
      </c>
      <c r="EE83" s="171" t="s">
        <v>1601</v>
      </c>
      <c r="EF83" s="171" t="s">
        <v>1604</v>
      </c>
      <c r="EG83" s="171" t="s">
        <v>1598</v>
      </c>
      <c r="EH83" s="171" t="s">
        <v>1601</v>
      </c>
      <c r="EI83" s="171" t="s">
        <v>1601</v>
      </c>
      <c r="EJ83" s="171" t="s">
        <v>1601</v>
      </c>
      <c r="EK83" s="171" t="s">
        <v>1601</v>
      </c>
      <c r="EL83" s="171" t="s">
        <v>1601</v>
      </c>
      <c r="EM83" s="171" t="s">
        <v>14</v>
      </c>
      <c r="EN83" s="171" t="s">
        <v>1601</v>
      </c>
      <c r="EO83" s="171" t="s">
        <v>1601</v>
      </c>
      <c r="EP83" s="171" t="s">
        <v>13</v>
      </c>
      <c r="EQ83" s="171" t="s">
        <v>1604</v>
      </c>
      <c r="ER83" s="171" t="s">
        <v>1607</v>
      </c>
      <c r="ES83" s="171" t="s">
        <v>1604</v>
      </c>
      <c r="ET83" s="171" t="s">
        <v>1601</v>
      </c>
      <c r="EU83" s="171" t="s">
        <v>1601</v>
      </c>
      <c r="EV83" s="171" t="s">
        <v>14</v>
      </c>
      <c r="EW83" s="171" t="s">
        <v>1612</v>
      </c>
      <c r="EX83" s="171" t="s">
        <v>1607</v>
      </c>
      <c r="EY83" s="171" t="s">
        <v>1601</v>
      </c>
      <c r="EZ83" s="171" t="s">
        <v>14</v>
      </c>
      <c r="FA83" s="171" t="s">
        <v>1612</v>
      </c>
      <c r="FB83" s="171" t="s">
        <v>14</v>
      </c>
    </row>
    <row r="84" spans="2:158">
      <c r="B84" s="1"/>
      <c r="C84" s="1"/>
      <c r="D84" s="1"/>
      <c r="E84" s="17"/>
      <c r="G84" s="172"/>
      <c r="H84" s="7"/>
      <c r="I84" s="173"/>
      <c r="J84" s="7"/>
      <c r="K84" s="7"/>
      <c r="L84" s="7"/>
      <c r="M84" s="7"/>
      <c r="N84" s="7"/>
      <c r="O84" s="7"/>
      <c r="P84" s="7"/>
      <c r="Q84" s="7"/>
      <c r="R84" s="7"/>
      <c r="S84" s="7"/>
      <c r="T84" s="7"/>
      <c r="U84" s="7"/>
      <c r="V84" s="7"/>
      <c r="W84" s="7"/>
      <c r="X84" s="7"/>
      <c r="Y84" s="7"/>
      <c r="Z84" s="57"/>
      <c r="AA84" s="7"/>
      <c r="AB84" s="7"/>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row>
    <row r="85" spans="2:158" ht="23.25" customHeight="1">
      <c r="B85" s="15">
        <v>21</v>
      </c>
      <c r="C85" s="15">
        <v>2</v>
      </c>
      <c r="D85" s="13">
        <v>3</v>
      </c>
      <c r="E85" s="50">
        <f>COUNTIF(I85:FB85,_xlfn.XLOOKUP(G85,$G$38:$G$45,$I$38:$I$45,NA(),0,1))</f>
        <v>64</v>
      </c>
      <c r="G85" s="207" t="s">
        <v>1609</v>
      </c>
      <c r="H85" s="208"/>
      <c r="I85" s="169" t="s">
        <v>14</v>
      </c>
      <c r="J85" s="170" t="s">
        <v>1601</v>
      </c>
      <c r="K85" s="170" t="s">
        <v>1604</v>
      </c>
      <c r="L85" s="170" t="s">
        <v>14</v>
      </c>
      <c r="M85" s="170" t="s">
        <v>14</v>
      </c>
      <c r="N85" s="170" t="s">
        <v>1598</v>
      </c>
      <c r="O85" s="170" t="s">
        <v>1604</v>
      </c>
      <c r="P85" s="170" t="s">
        <v>1604</v>
      </c>
      <c r="Q85" s="170" t="s">
        <v>14</v>
      </c>
      <c r="R85" s="170" t="s">
        <v>1604</v>
      </c>
      <c r="S85" s="170" t="s">
        <v>14</v>
      </c>
      <c r="T85" s="170" t="s">
        <v>1607</v>
      </c>
      <c r="U85" s="170" t="s">
        <v>1612</v>
      </c>
      <c r="V85" s="170" t="s">
        <v>1601</v>
      </c>
      <c r="W85" s="170" t="s">
        <v>14</v>
      </c>
      <c r="X85" s="170" t="s">
        <v>1601</v>
      </c>
      <c r="Y85" s="170" t="s">
        <v>14</v>
      </c>
      <c r="Z85" s="170" t="s">
        <v>1601</v>
      </c>
      <c r="AA85" s="170" t="s">
        <v>1596</v>
      </c>
      <c r="AB85" s="170" t="s">
        <v>14</v>
      </c>
      <c r="AC85" s="170" t="s">
        <v>1604</v>
      </c>
      <c r="AD85" s="171" t="s">
        <v>1596</v>
      </c>
      <c r="AE85" s="171" t="s">
        <v>14</v>
      </c>
      <c r="AF85" s="171" t="s">
        <v>1601</v>
      </c>
      <c r="AG85" s="171" t="s">
        <v>1601</v>
      </c>
      <c r="AH85" s="171" t="s">
        <v>1607</v>
      </c>
      <c r="AI85" s="171" t="s">
        <v>1607</v>
      </c>
      <c r="AJ85" s="171" t="s">
        <v>1604</v>
      </c>
      <c r="AK85" s="171" t="s">
        <v>1601</v>
      </c>
      <c r="AL85" s="171" t="s">
        <v>14</v>
      </c>
      <c r="AM85" s="171" t="s">
        <v>1604</v>
      </c>
      <c r="AN85" s="171" t="s">
        <v>14</v>
      </c>
      <c r="AO85" s="171" t="s">
        <v>1604</v>
      </c>
      <c r="AP85" s="171" t="s">
        <v>14</v>
      </c>
      <c r="AQ85" s="171" t="s">
        <v>1601</v>
      </c>
      <c r="AR85" s="171" t="s">
        <v>14</v>
      </c>
      <c r="AS85" s="171" t="s">
        <v>14</v>
      </c>
      <c r="AT85" s="171" t="s">
        <v>1604</v>
      </c>
      <c r="AU85" s="171" t="s">
        <v>1601</v>
      </c>
      <c r="AV85" s="171" t="s">
        <v>1601</v>
      </c>
      <c r="AW85" s="171" t="s">
        <v>14</v>
      </c>
      <c r="AX85" s="171" t="s">
        <v>1612</v>
      </c>
      <c r="AY85" s="171" t="s">
        <v>1601</v>
      </c>
      <c r="AZ85" s="171" t="s">
        <v>1598</v>
      </c>
      <c r="BA85" s="171" t="s">
        <v>14</v>
      </c>
      <c r="BB85" s="171" t="s">
        <v>1596</v>
      </c>
      <c r="BC85" s="171" t="s">
        <v>14</v>
      </c>
      <c r="BD85" s="171" t="s">
        <v>14</v>
      </c>
      <c r="BE85" s="171" t="s">
        <v>1601</v>
      </c>
      <c r="BF85" s="171" t="s">
        <v>14</v>
      </c>
      <c r="BG85" s="171" t="s">
        <v>1601</v>
      </c>
      <c r="BH85" s="171" t="s">
        <v>1601</v>
      </c>
      <c r="BI85" s="171" t="s">
        <v>14</v>
      </c>
      <c r="BJ85" s="171" t="s">
        <v>14</v>
      </c>
      <c r="BK85" s="171" t="s">
        <v>1612</v>
      </c>
      <c r="BL85" s="171" t="s">
        <v>1601</v>
      </c>
      <c r="BM85" s="171" t="s">
        <v>1604</v>
      </c>
      <c r="BN85" s="171" t="s">
        <v>1604</v>
      </c>
      <c r="BO85" s="171" t="s">
        <v>14</v>
      </c>
      <c r="BP85" s="171" t="s">
        <v>14</v>
      </c>
      <c r="BQ85" s="171" t="s">
        <v>14</v>
      </c>
      <c r="BR85" s="171" t="s">
        <v>1598</v>
      </c>
      <c r="BS85" s="171" t="s">
        <v>1598</v>
      </c>
      <c r="BT85" s="171" t="s">
        <v>1604</v>
      </c>
      <c r="BU85" s="171" t="s">
        <v>1612</v>
      </c>
      <c r="BV85" s="171" t="s">
        <v>1604</v>
      </c>
      <c r="BW85" s="171" t="s">
        <v>1601</v>
      </c>
      <c r="BX85" s="171" t="s">
        <v>14</v>
      </c>
      <c r="BY85" s="171" t="s">
        <v>14</v>
      </c>
      <c r="BZ85" s="171" t="s">
        <v>1601</v>
      </c>
      <c r="CA85" s="171" t="s">
        <v>1601</v>
      </c>
      <c r="CB85" s="171" t="s">
        <v>14</v>
      </c>
      <c r="CC85" s="171" t="s">
        <v>1601</v>
      </c>
      <c r="CD85" s="171" t="s">
        <v>1601</v>
      </c>
      <c r="CE85" s="171" t="s">
        <v>1604</v>
      </c>
      <c r="CF85" s="171" t="s">
        <v>1604</v>
      </c>
      <c r="CG85" s="171" t="s">
        <v>1604</v>
      </c>
      <c r="CH85" s="171" t="s">
        <v>1596</v>
      </c>
      <c r="CI85" s="171" t="s">
        <v>14</v>
      </c>
      <c r="CJ85" s="171" t="s">
        <v>14</v>
      </c>
      <c r="CK85" s="171" t="s">
        <v>14</v>
      </c>
      <c r="CL85" s="171" t="s">
        <v>1604</v>
      </c>
      <c r="CM85" s="171" t="s">
        <v>1604</v>
      </c>
      <c r="CN85" s="171" t="s">
        <v>14</v>
      </c>
      <c r="CO85" s="171" t="s">
        <v>14</v>
      </c>
      <c r="CP85" s="171" t="s">
        <v>1601</v>
      </c>
      <c r="CQ85" s="171" t="s">
        <v>14</v>
      </c>
      <c r="CR85" s="171" t="s">
        <v>1601</v>
      </c>
      <c r="CS85" s="171" t="s">
        <v>1601</v>
      </c>
      <c r="CT85" s="171" t="s">
        <v>1612</v>
      </c>
      <c r="CU85" s="171" t="s">
        <v>14</v>
      </c>
      <c r="CV85" s="171" t="s">
        <v>1598</v>
      </c>
      <c r="CW85" s="171" t="s">
        <v>14</v>
      </c>
      <c r="CX85" s="171" t="s">
        <v>1607</v>
      </c>
      <c r="CY85" s="171" t="s">
        <v>14</v>
      </c>
      <c r="CZ85" s="171" t="s">
        <v>14</v>
      </c>
      <c r="DA85" s="171" t="s">
        <v>14</v>
      </c>
      <c r="DB85" s="171" t="s">
        <v>14</v>
      </c>
      <c r="DC85" s="171" t="s">
        <v>14</v>
      </c>
      <c r="DD85" s="171" t="s">
        <v>14</v>
      </c>
      <c r="DE85" s="171" t="s">
        <v>14</v>
      </c>
      <c r="DF85" s="171" t="s">
        <v>1607</v>
      </c>
      <c r="DG85" s="171" t="s">
        <v>1604</v>
      </c>
      <c r="DH85" s="171" t="s">
        <v>1601</v>
      </c>
      <c r="DI85" s="171" t="s">
        <v>1601</v>
      </c>
      <c r="DJ85" s="171" t="s">
        <v>14</v>
      </c>
      <c r="DK85" s="171" t="s">
        <v>14</v>
      </c>
      <c r="DL85" s="171" t="s">
        <v>1601</v>
      </c>
      <c r="DM85" s="171" t="s">
        <v>1601</v>
      </c>
      <c r="DN85" s="171" t="s">
        <v>1612</v>
      </c>
      <c r="DO85" s="171" t="s">
        <v>1604</v>
      </c>
      <c r="DP85" s="171" t="s">
        <v>1604</v>
      </c>
      <c r="DQ85" s="171" t="s">
        <v>14</v>
      </c>
      <c r="DR85" s="171" t="s">
        <v>14</v>
      </c>
      <c r="DS85" s="171" t="s">
        <v>14</v>
      </c>
      <c r="DT85" s="171" t="s">
        <v>1612</v>
      </c>
      <c r="DU85" s="171" t="s">
        <v>14</v>
      </c>
      <c r="DV85" s="171" t="s">
        <v>14</v>
      </c>
      <c r="DW85" s="171" t="s">
        <v>1604</v>
      </c>
      <c r="DX85" s="171" t="s">
        <v>1604</v>
      </c>
      <c r="DY85" s="171" t="s">
        <v>1604</v>
      </c>
      <c r="DZ85" s="171" t="s">
        <v>14</v>
      </c>
      <c r="EA85" s="171" t="s">
        <v>1601</v>
      </c>
      <c r="EB85" s="171" t="s">
        <v>14</v>
      </c>
      <c r="EC85" s="171" t="s">
        <v>14</v>
      </c>
      <c r="ED85" s="171" t="s">
        <v>14</v>
      </c>
      <c r="EE85" s="171" t="s">
        <v>14</v>
      </c>
      <c r="EF85" s="171" t="s">
        <v>1604</v>
      </c>
      <c r="EG85" s="171" t="s">
        <v>14</v>
      </c>
      <c r="EH85" s="171" t="s">
        <v>1604</v>
      </c>
      <c r="EI85" s="171" t="s">
        <v>14</v>
      </c>
      <c r="EJ85" s="171" t="s">
        <v>13</v>
      </c>
      <c r="EK85" s="171" t="s">
        <v>1598</v>
      </c>
      <c r="EL85" s="171" t="s">
        <v>14</v>
      </c>
      <c r="EM85" s="171" t="s">
        <v>1612</v>
      </c>
      <c r="EN85" s="171" t="s">
        <v>1601</v>
      </c>
      <c r="EO85" s="171" t="s">
        <v>1601</v>
      </c>
      <c r="EP85" s="171" t="s">
        <v>14</v>
      </c>
      <c r="EQ85" s="171" t="s">
        <v>14</v>
      </c>
      <c r="ER85" s="171" t="s">
        <v>14</v>
      </c>
      <c r="ES85" s="171" t="s">
        <v>14</v>
      </c>
      <c r="ET85" s="171" t="s">
        <v>14</v>
      </c>
      <c r="EU85" s="171" t="s">
        <v>13</v>
      </c>
      <c r="EV85" s="171" t="s">
        <v>14</v>
      </c>
      <c r="EW85" s="171" t="s">
        <v>1598</v>
      </c>
      <c r="EX85" s="171" t="s">
        <v>1604</v>
      </c>
      <c r="EY85" s="171" t="s">
        <v>1601</v>
      </c>
      <c r="EZ85" s="171" t="s">
        <v>13</v>
      </c>
      <c r="FA85" s="171" t="s">
        <v>14</v>
      </c>
      <c r="FB85" s="171" t="s">
        <v>1601</v>
      </c>
    </row>
    <row r="86" spans="2:158" ht="23.25" customHeight="1">
      <c r="B86" s="15">
        <f>B85+1</f>
        <v>22</v>
      </c>
      <c r="C86" s="15">
        <v>2</v>
      </c>
      <c r="D86" s="13">
        <v>3</v>
      </c>
      <c r="E86" s="50">
        <f t="shared" ref="E86:E104" si="1">COUNTIF(I86:FB86,_xlfn.XLOOKUP(G86,$G$38:$G$45,$I$38:$I$45,NA(),0,1))</f>
        <v>5</v>
      </c>
      <c r="G86" s="207" t="s">
        <v>1599</v>
      </c>
      <c r="H86" s="208"/>
      <c r="I86" s="169" t="s">
        <v>14</v>
      </c>
      <c r="J86" s="170" t="s">
        <v>14</v>
      </c>
      <c r="K86" s="170" t="s">
        <v>1612</v>
      </c>
      <c r="L86" s="170" t="s">
        <v>1601</v>
      </c>
      <c r="M86" s="170" t="s">
        <v>14</v>
      </c>
      <c r="N86" s="170" t="s">
        <v>14</v>
      </c>
      <c r="O86" s="170" t="s">
        <v>1604</v>
      </c>
      <c r="P86" s="170" t="s">
        <v>14</v>
      </c>
      <c r="Q86" s="170" t="s">
        <v>1601</v>
      </c>
      <c r="R86" s="170" t="s">
        <v>14</v>
      </c>
      <c r="S86" s="170" t="s">
        <v>14</v>
      </c>
      <c r="T86" s="170" t="s">
        <v>14</v>
      </c>
      <c r="U86" s="170" t="s">
        <v>1604</v>
      </c>
      <c r="V86" s="170" t="s">
        <v>14</v>
      </c>
      <c r="W86" s="170" t="s">
        <v>1604</v>
      </c>
      <c r="X86" s="170" t="s">
        <v>1607</v>
      </c>
      <c r="Y86" s="170" t="s">
        <v>1601</v>
      </c>
      <c r="Z86" s="170" t="s">
        <v>14</v>
      </c>
      <c r="AA86" s="170" t="s">
        <v>1604</v>
      </c>
      <c r="AB86" s="170" t="s">
        <v>1612</v>
      </c>
      <c r="AC86" s="170" t="s">
        <v>1612</v>
      </c>
      <c r="AD86" s="171" t="s">
        <v>1601</v>
      </c>
      <c r="AE86" s="171" t="s">
        <v>14</v>
      </c>
      <c r="AF86" s="171" t="s">
        <v>14</v>
      </c>
      <c r="AG86" s="171" t="s">
        <v>1604</v>
      </c>
      <c r="AH86" s="171" t="s">
        <v>14</v>
      </c>
      <c r="AI86" s="171" t="s">
        <v>1607</v>
      </c>
      <c r="AJ86" s="171" t="s">
        <v>14</v>
      </c>
      <c r="AK86" s="171" t="s">
        <v>1604</v>
      </c>
      <c r="AL86" s="171" t="s">
        <v>1604</v>
      </c>
      <c r="AM86" s="171" t="s">
        <v>14</v>
      </c>
      <c r="AN86" s="171" t="s">
        <v>1604</v>
      </c>
      <c r="AO86" s="171" t="s">
        <v>1601</v>
      </c>
      <c r="AP86" s="171" t="s">
        <v>14</v>
      </c>
      <c r="AQ86" s="171" t="s">
        <v>1607</v>
      </c>
      <c r="AR86" s="171" t="s">
        <v>1604</v>
      </c>
      <c r="AS86" s="171" t="s">
        <v>1612</v>
      </c>
      <c r="AT86" s="171" t="s">
        <v>1604</v>
      </c>
      <c r="AU86" s="171" t="s">
        <v>1612</v>
      </c>
      <c r="AV86" s="171" t="s">
        <v>1604</v>
      </c>
      <c r="AW86" s="171" t="s">
        <v>13</v>
      </c>
      <c r="AX86" s="171" t="s">
        <v>14</v>
      </c>
      <c r="AY86" s="171" t="s">
        <v>1601</v>
      </c>
      <c r="AZ86" s="171" t="s">
        <v>1598</v>
      </c>
      <c r="BA86" s="171" t="s">
        <v>1601</v>
      </c>
      <c r="BB86" s="171" t="s">
        <v>1598</v>
      </c>
      <c r="BC86" s="171" t="s">
        <v>13</v>
      </c>
      <c r="BD86" s="171" t="s">
        <v>1601</v>
      </c>
      <c r="BE86" s="171" t="s">
        <v>14</v>
      </c>
      <c r="BF86" s="171" t="s">
        <v>1607</v>
      </c>
      <c r="BG86" s="171" t="s">
        <v>1601</v>
      </c>
      <c r="BH86" s="171" t="s">
        <v>1607</v>
      </c>
      <c r="BI86" s="171" t="s">
        <v>1604</v>
      </c>
      <c r="BJ86" s="171" t="s">
        <v>1612</v>
      </c>
      <c r="BK86" s="171" t="s">
        <v>1604</v>
      </c>
      <c r="BL86" s="171" t="s">
        <v>1601</v>
      </c>
      <c r="BM86" s="171" t="s">
        <v>1601</v>
      </c>
      <c r="BN86" s="171" t="s">
        <v>14</v>
      </c>
      <c r="BO86" s="171" t="s">
        <v>14</v>
      </c>
      <c r="BP86" s="171" t="s">
        <v>14</v>
      </c>
      <c r="BQ86" s="171" t="s">
        <v>1604</v>
      </c>
      <c r="BR86" s="171" t="s">
        <v>1601</v>
      </c>
      <c r="BS86" s="171" t="s">
        <v>14</v>
      </c>
      <c r="BT86" s="171" t="s">
        <v>1612</v>
      </c>
      <c r="BU86" s="171" t="s">
        <v>1612</v>
      </c>
      <c r="BV86" s="171" t="s">
        <v>1612</v>
      </c>
      <c r="BW86" s="171" t="s">
        <v>1612</v>
      </c>
      <c r="BX86" s="171" t="s">
        <v>14</v>
      </c>
      <c r="BY86" s="171" t="s">
        <v>1604</v>
      </c>
      <c r="BZ86" s="171" t="s">
        <v>1604</v>
      </c>
      <c r="CA86" s="171" t="s">
        <v>1604</v>
      </c>
      <c r="CB86" s="171" t="s">
        <v>1601</v>
      </c>
      <c r="CC86" s="171" t="s">
        <v>1604</v>
      </c>
      <c r="CD86" s="171" t="s">
        <v>1596</v>
      </c>
      <c r="CE86" s="171" t="s">
        <v>1601</v>
      </c>
      <c r="CF86" s="171" t="s">
        <v>1601</v>
      </c>
      <c r="CG86" s="171" t="s">
        <v>1601</v>
      </c>
      <c r="CH86" s="171" t="s">
        <v>14</v>
      </c>
      <c r="CI86" s="171" t="s">
        <v>13</v>
      </c>
      <c r="CJ86" s="171" t="s">
        <v>1604</v>
      </c>
      <c r="CK86" s="171" t="s">
        <v>1612</v>
      </c>
      <c r="CL86" s="171" t="s">
        <v>14</v>
      </c>
      <c r="CM86" s="171" t="s">
        <v>1604</v>
      </c>
      <c r="CN86" s="171" t="s">
        <v>1604</v>
      </c>
      <c r="CO86" s="171" t="s">
        <v>14</v>
      </c>
      <c r="CP86" s="171" t="s">
        <v>1601</v>
      </c>
      <c r="CQ86" s="171" t="s">
        <v>14</v>
      </c>
      <c r="CR86" s="171" t="s">
        <v>1601</v>
      </c>
      <c r="CS86" s="171" t="s">
        <v>14</v>
      </c>
      <c r="CT86" s="171" t="s">
        <v>1601</v>
      </c>
      <c r="CU86" s="171" t="s">
        <v>14</v>
      </c>
      <c r="CV86" s="171" t="s">
        <v>1604</v>
      </c>
      <c r="CW86" s="171" t="s">
        <v>14</v>
      </c>
      <c r="CX86" s="171" t="s">
        <v>13</v>
      </c>
      <c r="CY86" s="171" t="s">
        <v>14</v>
      </c>
      <c r="CZ86" s="171" t="s">
        <v>1604</v>
      </c>
      <c r="DA86" s="171" t="s">
        <v>1601</v>
      </c>
      <c r="DB86" s="171" t="s">
        <v>1598</v>
      </c>
      <c r="DC86" s="171" t="s">
        <v>14</v>
      </c>
      <c r="DD86" s="171" t="s">
        <v>1604</v>
      </c>
      <c r="DE86" s="171" t="s">
        <v>1601</v>
      </c>
      <c r="DF86" s="171" t="s">
        <v>14</v>
      </c>
      <c r="DG86" s="171" t="s">
        <v>14</v>
      </c>
      <c r="DH86" s="171" t="s">
        <v>1604</v>
      </c>
      <c r="DI86" s="171" t="s">
        <v>14</v>
      </c>
      <c r="DJ86" s="171" t="s">
        <v>1604</v>
      </c>
      <c r="DK86" s="171" t="s">
        <v>1601</v>
      </c>
      <c r="DL86" s="171" t="s">
        <v>1604</v>
      </c>
      <c r="DM86" s="171" t="s">
        <v>1601</v>
      </c>
      <c r="DN86" s="171" t="s">
        <v>14</v>
      </c>
      <c r="DO86" s="171" t="s">
        <v>1604</v>
      </c>
      <c r="DP86" s="171" t="s">
        <v>1601</v>
      </c>
      <c r="DQ86" s="171" t="s">
        <v>1601</v>
      </c>
      <c r="DR86" s="171" t="s">
        <v>1607</v>
      </c>
      <c r="DS86" s="171" t="s">
        <v>14</v>
      </c>
      <c r="DT86" s="171" t="s">
        <v>14</v>
      </c>
      <c r="DU86" s="171" t="s">
        <v>1601</v>
      </c>
      <c r="DV86" s="171" t="s">
        <v>14</v>
      </c>
      <c r="DW86" s="171" t="s">
        <v>13</v>
      </c>
      <c r="DX86" s="171" t="s">
        <v>14</v>
      </c>
      <c r="DY86" s="171" t="s">
        <v>1607</v>
      </c>
      <c r="DZ86" s="171" t="s">
        <v>14</v>
      </c>
      <c r="EA86" s="171" t="s">
        <v>14</v>
      </c>
      <c r="EB86" s="171" t="s">
        <v>14</v>
      </c>
      <c r="EC86" s="171" t="s">
        <v>1604</v>
      </c>
      <c r="ED86" s="171" t="s">
        <v>14</v>
      </c>
      <c r="EE86" s="171" t="s">
        <v>1601</v>
      </c>
      <c r="EF86" s="171" t="s">
        <v>14</v>
      </c>
      <c r="EG86" s="171" t="s">
        <v>1604</v>
      </c>
      <c r="EH86" s="171" t="s">
        <v>14</v>
      </c>
      <c r="EI86" s="171" t="s">
        <v>1604</v>
      </c>
      <c r="EJ86" s="171" t="s">
        <v>1604</v>
      </c>
      <c r="EK86" s="171" t="s">
        <v>1601</v>
      </c>
      <c r="EL86" s="171" t="s">
        <v>1601</v>
      </c>
      <c r="EM86" s="171" t="s">
        <v>1604</v>
      </c>
      <c r="EN86" s="171" t="s">
        <v>1604</v>
      </c>
      <c r="EO86" s="171" t="s">
        <v>14</v>
      </c>
      <c r="EP86" s="171" t="s">
        <v>1604</v>
      </c>
      <c r="EQ86" s="171" t="s">
        <v>14</v>
      </c>
      <c r="ER86" s="171" t="s">
        <v>1601</v>
      </c>
      <c r="ES86" s="171" t="s">
        <v>14</v>
      </c>
      <c r="ET86" s="171" t="s">
        <v>1601</v>
      </c>
      <c r="EU86" s="171" t="s">
        <v>14</v>
      </c>
      <c r="EV86" s="171" t="s">
        <v>14</v>
      </c>
      <c r="EW86" s="171" t="s">
        <v>1601</v>
      </c>
      <c r="EX86" s="171" t="s">
        <v>14</v>
      </c>
      <c r="EY86" s="171" t="s">
        <v>1601</v>
      </c>
      <c r="EZ86" s="171" t="s">
        <v>1601</v>
      </c>
      <c r="FA86" s="171" t="s">
        <v>14</v>
      </c>
      <c r="FB86" s="171" t="s">
        <v>1601</v>
      </c>
    </row>
    <row r="87" spans="2:158" ht="23.25" customHeight="1">
      <c r="B87" s="15">
        <f>B86+1</f>
        <v>23</v>
      </c>
      <c r="C87" s="15">
        <v>2</v>
      </c>
      <c r="D87" s="13">
        <v>3</v>
      </c>
      <c r="E87" s="50">
        <f t="shared" si="1"/>
        <v>14</v>
      </c>
      <c r="G87" s="207" t="s">
        <v>1611</v>
      </c>
      <c r="H87" s="208"/>
      <c r="I87" s="169" t="s">
        <v>14</v>
      </c>
      <c r="J87" s="170" t="s">
        <v>1601</v>
      </c>
      <c r="K87" s="170" t="s">
        <v>14</v>
      </c>
      <c r="L87" s="170" t="s">
        <v>14</v>
      </c>
      <c r="M87" s="170" t="s">
        <v>14</v>
      </c>
      <c r="N87" s="170" t="s">
        <v>1604</v>
      </c>
      <c r="O87" s="170" t="s">
        <v>14</v>
      </c>
      <c r="P87" s="170" t="s">
        <v>14</v>
      </c>
      <c r="Q87" s="170" t="s">
        <v>1604</v>
      </c>
      <c r="R87" s="170" t="s">
        <v>1601</v>
      </c>
      <c r="S87" s="170" t="s">
        <v>14</v>
      </c>
      <c r="T87" s="170" t="s">
        <v>14</v>
      </c>
      <c r="U87" s="170" t="s">
        <v>1601</v>
      </c>
      <c r="V87" s="170" t="s">
        <v>13</v>
      </c>
      <c r="W87" s="170" t="s">
        <v>14</v>
      </c>
      <c r="X87" s="170" t="s">
        <v>1601</v>
      </c>
      <c r="Y87" s="170" t="s">
        <v>1604</v>
      </c>
      <c r="Z87" s="170" t="s">
        <v>1601</v>
      </c>
      <c r="AA87" s="170" t="s">
        <v>14</v>
      </c>
      <c r="AB87" s="170" t="s">
        <v>14</v>
      </c>
      <c r="AC87" s="170" t="s">
        <v>1601</v>
      </c>
      <c r="AD87" s="171" t="s">
        <v>1601</v>
      </c>
      <c r="AE87" s="171" t="s">
        <v>1601</v>
      </c>
      <c r="AF87" s="171" t="s">
        <v>1598</v>
      </c>
      <c r="AG87" s="171" t="s">
        <v>1604</v>
      </c>
      <c r="AH87" s="171" t="s">
        <v>1601</v>
      </c>
      <c r="AI87" s="171" t="s">
        <v>14</v>
      </c>
      <c r="AJ87" s="171" t="s">
        <v>14</v>
      </c>
      <c r="AK87" s="171" t="s">
        <v>13</v>
      </c>
      <c r="AL87" s="171" t="s">
        <v>14</v>
      </c>
      <c r="AM87" s="171" t="s">
        <v>1596</v>
      </c>
      <c r="AN87" s="171" t="s">
        <v>1612</v>
      </c>
      <c r="AO87" s="171" t="s">
        <v>1601</v>
      </c>
      <c r="AP87" s="171" t="s">
        <v>1612</v>
      </c>
      <c r="AQ87" s="171" t="s">
        <v>1612</v>
      </c>
      <c r="AR87" s="171" t="s">
        <v>14</v>
      </c>
      <c r="AS87" s="171" t="s">
        <v>14</v>
      </c>
      <c r="AT87" s="171" t="s">
        <v>14</v>
      </c>
      <c r="AU87" s="171" t="s">
        <v>14</v>
      </c>
      <c r="AV87" s="171" t="s">
        <v>1604</v>
      </c>
      <c r="AW87" s="171" t="s">
        <v>14</v>
      </c>
      <c r="AX87" s="171" t="s">
        <v>1598</v>
      </c>
      <c r="AY87" s="171" t="s">
        <v>1601</v>
      </c>
      <c r="AZ87" s="171" t="s">
        <v>1612</v>
      </c>
      <c r="BA87" s="171" t="s">
        <v>1601</v>
      </c>
      <c r="BB87" s="171" t="s">
        <v>1607</v>
      </c>
      <c r="BC87" s="171" t="s">
        <v>1601</v>
      </c>
      <c r="BD87" s="171" t="s">
        <v>1601</v>
      </c>
      <c r="BE87" s="171" t="s">
        <v>1604</v>
      </c>
      <c r="BF87" s="171" t="s">
        <v>14</v>
      </c>
      <c r="BG87" s="171" t="s">
        <v>1601</v>
      </c>
      <c r="BH87" s="171" t="s">
        <v>1601</v>
      </c>
      <c r="BI87" s="171" t="s">
        <v>14</v>
      </c>
      <c r="BJ87" s="171" t="s">
        <v>14</v>
      </c>
      <c r="BK87" s="171" t="s">
        <v>1604</v>
      </c>
      <c r="BL87" s="171" t="s">
        <v>14</v>
      </c>
      <c r="BM87" s="171" t="s">
        <v>1612</v>
      </c>
      <c r="BN87" s="171" t="s">
        <v>14</v>
      </c>
      <c r="BO87" s="171" t="s">
        <v>14</v>
      </c>
      <c r="BP87" s="171" t="s">
        <v>1604</v>
      </c>
      <c r="BQ87" s="171" t="s">
        <v>14</v>
      </c>
      <c r="BR87" s="171" t="s">
        <v>1612</v>
      </c>
      <c r="BS87" s="171" t="s">
        <v>1601</v>
      </c>
      <c r="BT87" s="171" t="s">
        <v>1604</v>
      </c>
      <c r="BU87" s="171" t="s">
        <v>1601</v>
      </c>
      <c r="BV87" s="171" t="s">
        <v>1607</v>
      </c>
      <c r="BW87" s="171" t="s">
        <v>1604</v>
      </c>
      <c r="BX87" s="171" t="s">
        <v>1604</v>
      </c>
      <c r="BY87" s="171" t="s">
        <v>1598</v>
      </c>
      <c r="BZ87" s="171" t="s">
        <v>1612</v>
      </c>
      <c r="CA87" s="171" t="s">
        <v>1604</v>
      </c>
      <c r="CB87" s="171" t="s">
        <v>1604</v>
      </c>
      <c r="CC87" s="171" t="s">
        <v>14</v>
      </c>
      <c r="CD87" s="171" t="s">
        <v>13</v>
      </c>
      <c r="CE87" s="171" t="s">
        <v>1604</v>
      </c>
      <c r="CF87" s="171" t="s">
        <v>1601</v>
      </c>
      <c r="CG87" s="171" t="s">
        <v>14</v>
      </c>
      <c r="CH87" s="171" t="s">
        <v>1612</v>
      </c>
      <c r="CI87" s="171" t="s">
        <v>1601</v>
      </c>
      <c r="CJ87" s="171" t="s">
        <v>1604</v>
      </c>
      <c r="CK87" s="171" t="s">
        <v>1601</v>
      </c>
      <c r="CL87" s="171" t="s">
        <v>14</v>
      </c>
      <c r="CM87" s="171" t="s">
        <v>13</v>
      </c>
      <c r="CN87" s="171" t="s">
        <v>1598</v>
      </c>
      <c r="CO87" s="171" t="s">
        <v>14</v>
      </c>
      <c r="CP87" s="171" t="s">
        <v>14</v>
      </c>
      <c r="CQ87" s="171" t="s">
        <v>1612</v>
      </c>
      <c r="CR87" s="171" t="s">
        <v>1601</v>
      </c>
      <c r="CS87" s="171" t="s">
        <v>1601</v>
      </c>
      <c r="CT87" s="171" t="s">
        <v>1596</v>
      </c>
      <c r="CU87" s="171" t="s">
        <v>14</v>
      </c>
      <c r="CV87" s="171" t="s">
        <v>14</v>
      </c>
      <c r="CW87" s="171" t="s">
        <v>1604</v>
      </c>
      <c r="CX87" s="171" t="s">
        <v>1612</v>
      </c>
      <c r="CY87" s="171" t="s">
        <v>1612</v>
      </c>
      <c r="CZ87" s="171" t="s">
        <v>1601</v>
      </c>
      <c r="DA87" s="171" t="s">
        <v>1601</v>
      </c>
      <c r="DB87" s="171" t="s">
        <v>1604</v>
      </c>
      <c r="DC87" s="171" t="s">
        <v>13</v>
      </c>
      <c r="DD87" s="171" t="s">
        <v>1601</v>
      </c>
      <c r="DE87" s="171" t="s">
        <v>14</v>
      </c>
      <c r="DF87" s="171" t="s">
        <v>1612</v>
      </c>
      <c r="DG87" s="171" t="s">
        <v>14</v>
      </c>
      <c r="DH87" s="171" t="s">
        <v>1598</v>
      </c>
      <c r="DI87" s="171" t="s">
        <v>1601</v>
      </c>
      <c r="DJ87" s="171" t="s">
        <v>1601</v>
      </c>
      <c r="DK87" s="171" t="s">
        <v>14</v>
      </c>
      <c r="DL87" s="171" t="s">
        <v>1612</v>
      </c>
      <c r="DM87" s="171" t="s">
        <v>14</v>
      </c>
      <c r="DN87" s="171" t="s">
        <v>1601</v>
      </c>
      <c r="DO87" s="171" t="s">
        <v>1612</v>
      </c>
      <c r="DP87" s="171" t="s">
        <v>14</v>
      </c>
      <c r="DQ87" s="171" t="s">
        <v>14</v>
      </c>
      <c r="DR87" s="171" t="s">
        <v>1604</v>
      </c>
      <c r="DS87" s="171" t="s">
        <v>1601</v>
      </c>
      <c r="DT87" s="171" t="s">
        <v>13</v>
      </c>
      <c r="DU87" s="171" t="s">
        <v>14</v>
      </c>
      <c r="DV87" s="171" t="s">
        <v>14</v>
      </c>
      <c r="DW87" s="171" t="s">
        <v>13</v>
      </c>
      <c r="DX87" s="171" t="s">
        <v>14</v>
      </c>
      <c r="DY87" s="171" t="s">
        <v>14</v>
      </c>
      <c r="DZ87" s="171" t="s">
        <v>14</v>
      </c>
      <c r="EA87" s="171" t="s">
        <v>1604</v>
      </c>
      <c r="EB87" s="171" t="s">
        <v>14</v>
      </c>
      <c r="EC87" s="171" t="s">
        <v>1601</v>
      </c>
      <c r="ED87" s="171" t="s">
        <v>1607</v>
      </c>
      <c r="EE87" s="171" t="s">
        <v>14</v>
      </c>
      <c r="EF87" s="171" t="s">
        <v>1604</v>
      </c>
      <c r="EG87" s="171" t="s">
        <v>1607</v>
      </c>
      <c r="EH87" s="171" t="s">
        <v>1601</v>
      </c>
      <c r="EI87" s="171" t="s">
        <v>14</v>
      </c>
      <c r="EJ87" s="171" t="s">
        <v>14</v>
      </c>
      <c r="EK87" s="171" t="s">
        <v>1604</v>
      </c>
      <c r="EL87" s="171" t="s">
        <v>1601</v>
      </c>
      <c r="EM87" s="171" t="s">
        <v>1604</v>
      </c>
      <c r="EN87" s="171" t="s">
        <v>14</v>
      </c>
      <c r="EO87" s="171" t="s">
        <v>1601</v>
      </c>
      <c r="EP87" s="171" t="s">
        <v>1601</v>
      </c>
      <c r="EQ87" s="171" t="s">
        <v>13</v>
      </c>
      <c r="ER87" s="171" t="s">
        <v>1604</v>
      </c>
      <c r="ES87" s="171" t="s">
        <v>1604</v>
      </c>
      <c r="ET87" s="171" t="s">
        <v>1604</v>
      </c>
      <c r="EU87" s="171" t="s">
        <v>1601</v>
      </c>
      <c r="EV87" s="171" t="s">
        <v>1601</v>
      </c>
      <c r="EW87" s="171" t="s">
        <v>1601</v>
      </c>
      <c r="EX87" s="171" t="s">
        <v>14</v>
      </c>
      <c r="EY87" s="171" t="s">
        <v>14</v>
      </c>
      <c r="EZ87" s="171" t="s">
        <v>14</v>
      </c>
      <c r="FA87" s="171" t="s">
        <v>1601</v>
      </c>
      <c r="FB87" s="171" t="s">
        <v>14</v>
      </c>
    </row>
    <row r="88" spans="2:158" ht="23.25" customHeight="1">
      <c r="B88" s="15">
        <f t="shared" ref="B88:B104" si="2">B87+1</f>
        <v>24</v>
      </c>
      <c r="C88" s="15">
        <v>2</v>
      </c>
      <c r="D88" s="13">
        <v>3</v>
      </c>
      <c r="E88" s="50">
        <f t="shared" si="1"/>
        <v>42</v>
      </c>
      <c r="G88" s="207" t="s">
        <v>1600</v>
      </c>
      <c r="H88" s="208"/>
      <c r="I88" s="169" t="s">
        <v>13</v>
      </c>
      <c r="J88" s="170" t="s">
        <v>1604</v>
      </c>
      <c r="K88" s="170" t="s">
        <v>14</v>
      </c>
      <c r="L88" s="170" t="s">
        <v>1607</v>
      </c>
      <c r="M88" s="170" t="s">
        <v>1601</v>
      </c>
      <c r="N88" s="170" t="s">
        <v>1601</v>
      </c>
      <c r="O88" s="170" t="s">
        <v>1601</v>
      </c>
      <c r="P88" s="170" t="s">
        <v>14</v>
      </c>
      <c r="Q88" s="170" t="s">
        <v>1601</v>
      </c>
      <c r="R88" s="170" t="s">
        <v>1601</v>
      </c>
      <c r="S88" s="170" t="s">
        <v>14</v>
      </c>
      <c r="T88" s="170" t="s">
        <v>1607</v>
      </c>
      <c r="U88" s="170" t="s">
        <v>1604</v>
      </c>
      <c r="V88" s="170" t="s">
        <v>14</v>
      </c>
      <c r="W88" s="170" t="s">
        <v>1604</v>
      </c>
      <c r="X88" s="170" t="s">
        <v>1612</v>
      </c>
      <c r="Y88" s="170" t="s">
        <v>14</v>
      </c>
      <c r="Z88" s="170" t="s">
        <v>14</v>
      </c>
      <c r="AA88" s="170" t="s">
        <v>14</v>
      </c>
      <c r="AB88" s="170" t="s">
        <v>1601</v>
      </c>
      <c r="AC88" s="170" t="s">
        <v>1612</v>
      </c>
      <c r="AD88" s="171" t="s">
        <v>1601</v>
      </c>
      <c r="AE88" s="171" t="s">
        <v>14</v>
      </c>
      <c r="AF88" s="171" t="s">
        <v>1601</v>
      </c>
      <c r="AG88" s="171" t="s">
        <v>1604</v>
      </c>
      <c r="AH88" s="171" t="s">
        <v>1612</v>
      </c>
      <c r="AI88" s="171" t="s">
        <v>1604</v>
      </c>
      <c r="AJ88" s="171" t="s">
        <v>13</v>
      </c>
      <c r="AK88" s="171" t="s">
        <v>1604</v>
      </c>
      <c r="AL88" s="171" t="s">
        <v>1604</v>
      </c>
      <c r="AM88" s="171" t="s">
        <v>1601</v>
      </c>
      <c r="AN88" s="171" t="s">
        <v>1601</v>
      </c>
      <c r="AO88" s="171" t="s">
        <v>1598</v>
      </c>
      <c r="AP88" s="171" t="s">
        <v>14</v>
      </c>
      <c r="AQ88" s="171" t="s">
        <v>1604</v>
      </c>
      <c r="AR88" s="171" t="s">
        <v>14</v>
      </c>
      <c r="AS88" s="171" t="s">
        <v>14</v>
      </c>
      <c r="AT88" s="171" t="s">
        <v>1601</v>
      </c>
      <c r="AU88" s="171" t="s">
        <v>14</v>
      </c>
      <c r="AV88" s="171" t="s">
        <v>14</v>
      </c>
      <c r="AW88" s="171" t="s">
        <v>1612</v>
      </c>
      <c r="AX88" s="171" t="s">
        <v>1612</v>
      </c>
      <c r="AY88" s="171" t="s">
        <v>1612</v>
      </c>
      <c r="AZ88" s="171" t="s">
        <v>1601</v>
      </c>
      <c r="BA88" s="171" t="s">
        <v>1598</v>
      </c>
      <c r="BB88" s="171" t="s">
        <v>1604</v>
      </c>
      <c r="BC88" s="171" t="s">
        <v>14</v>
      </c>
      <c r="BD88" s="171" t="s">
        <v>1604</v>
      </c>
      <c r="BE88" s="171" t="s">
        <v>14</v>
      </c>
      <c r="BF88" s="171" t="s">
        <v>1604</v>
      </c>
      <c r="BG88" s="171" t="s">
        <v>1601</v>
      </c>
      <c r="BH88" s="171" t="s">
        <v>14</v>
      </c>
      <c r="BI88" s="171" t="s">
        <v>1604</v>
      </c>
      <c r="BJ88" s="171" t="s">
        <v>1601</v>
      </c>
      <c r="BK88" s="171" t="s">
        <v>14</v>
      </c>
      <c r="BL88" s="171" t="s">
        <v>1612</v>
      </c>
      <c r="BM88" s="171" t="s">
        <v>14</v>
      </c>
      <c r="BN88" s="171" t="s">
        <v>1604</v>
      </c>
      <c r="BO88" s="171" t="s">
        <v>13</v>
      </c>
      <c r="BP88" s="171" t="s">
        <v>1604</v>
      </c>
      <c r="BQ88" s="171" t="s">
        <v>14</v>
      </c>
      <c r="BR88" s="171" t="s">
        <v>13</v>
      </c>
      <c r="BS88" s="171" t="s">
        <v>1601</v>
      </c>
      <c r="BT88" s="171" t="s">
        <v>1604</v>
      </c>
      <c r="BU88" s="171" t="s">
        <v>1601</v>
      </c>
      <c r="BV88" s="171" t="s">
        <v>14</v>
      </c>
      <c r="BW88" s="171" t="s">
        <v>1604</v>
      </c>
      <c r="BX88" s="171" t="s">
        <v>1601</v>
      </c>
      <c r="BY88" s="171" t="s">
        <v>14</v>
      </c>
      <c r="BZ88" s="171" t="s">
        <v>1612</v>
      </c>
      <c r="CA88" s="171" t="s">
        <v>1604</v>
      </c>
      <c r="CB88" s="171" t="s">
        <v>1612</v>
      </c>
      <c r="CC88" s="171" t="s">
        <v>1601</v>
      </c>
      <c r="CD88" s="171" t="s">
        <v>14</v>
      </c>
      <c r="CE88" s="171" t="s">
        <v>1596</v>
      </c>
      <c r="CF88" s="171" t="s">
        <v>1598</v>
      </c>
      <c r="CG88" s="171" t="s">
        <v>1604</v>
      </c>
      <c r="CH88" s="171" t="s">
        <v>14</v>
      </c>
      <c r="CI88" s="171" t="s">
        <v>1601</v>
      </c>
      <c r="CJ88" s="171" t="s">
        <v>1601</v>
      </c>
      <c r="CK88" s="171" t="s">
        <v>1601</v>
      </c>
      <c r="CL88" s="171" t="s">
        <v>14</v>
      </c>
      <c r="CM88" s="171" t="s">
        <v>1612</v>
      </c>
      <c r="CN88" s="171" t="s">
        <v>14</v>
      </c>
      <c r="CO88" s="171" t="s">
        <v>1601</v>
      </c>
      <c r="CP88" s="171" t="s">
        <v>1601</v>
      </c>
      <c r="CQ88" s="171" t="s">
        <v>14</v>
      </c>
      <c r="CR88" s="171" t="s">
        <v>1604</v>
      </c>
      <c r="CS88" s="171" t="s">
        <v>13</v>
      </c>
      <c r="CT88" s="171" t="s">
        <v>1604</v>
      </c>
      <c r="CU88" s="171" t="s">
        <v>1601</v>
      </c>
      <c r="CV88" s="171" t="s">
        <v>13</v>
      </c>
      <c r="CW88" s="171" t="s">
        <v>1601</v>
      </c>
      <c r="CX88" s="171" t="s">
        <v>1601</v>
      </c>
      <c r="CY88" s="171" t="s">
        <v>14</v>
      </c>
      <c r="CZ88" s="171" t="s">
        <v>1612</v>
      </c>
      <c r="DA88" s="171" t="s">
        <v>14</v>
      </c>
      <c r="DB88" s="171" t="s">
        <v>1598</v>
      </c>
      <c r="DC88" s="171" t="s">
        <v>14</v>
      </c>
      <c r="DD88" s="171" t="s">
        <v>1604</v>
      </c>
      <c r="DE88" s="171" t="s">
        <v>14</v>
      </c>
      <c r="DF88" s="171" t="s">
        <v>14</v>
      </c>
      <c r="DG88" s="171" t="s">
        <v>1601</v>
      </c>
      <c r="DH88" s="171" t="s">
        <v>14</v>
      </c>
      <c r="DI88" s="171" t="s">
        <v>1604</v>
      </c>
      <c r="DJ88" s="171" t="s">
        <v>13</v>
      </c>
      <c r="DK88" s="171" t="s">
        <v>1601</v>
      </c>
      <c r="DL88" s="171" t="s">
        <v>14</v>
      </c>
      <c r="DM88" s="171" t="s">
        <v>1601</v>
      </c>
      <c r="DN88" s="171" t="s">
        <v>1612</v>
      </c>
      <c r="DO88" s="171" t="s">
        <v>1604</v>
      </c>
      <c r="DP88" s="171" t="s">
        <v>1604</v>
      </c>
      <c r="DQ88" s="171" t="s">
        <v>1612</v>
      </c>
      <c r="DR88" s="171" t="s">
        <v>1601</v>
      </c>
      <c r="DS88" s="171" t="s">
        <v>13</v>
      </c>
      <c r="DT88" s="171" t="s">
        <v>14</v>
      </c>
      <c r="DU88" s="171" t="s">
        <v>14</v>
      </c>
      <c r="DV88" s="171" t="s">
        <v>1607</v>
      </c>
      <c r="DW88" s="171" t="s">
        <v>14</v>
      </c>
      <c r="DX88" s="171" t="s">
        <v>14</v>
      </c>
      <c r="DY88" s="171" t="s">
        <v>1601</v>
      </c>
      <c r="DZ88" s="171" t="s">
        <v>1601</v>
      </c>
      <c r="EA88" s="171" t="s">
        <v>1601</v>
      </c>
      <c r="EB88" s="171" t="s">
        <v>14</v>
      </c>
      <c r="EC88" s="171" t="s">
        <v>1601</v>
      </c>
      <c r="ED88" s="171" t="s">
        <v>1601</v>
      </c>
      <c r="EE88" s="171" t="s">
        <v>1601</v>
      </c>
      <c r="EF88" s="171" t="s">
        <v>1601</v>
      </c>
      <c r="EG88" s="171" t="s">
        <v>14</v>
      </c>
      <c r="EH88" s="171" t="s">
        <v>1601</v>
      </c>
      <c r="EI88" s="171" t="s">
        <v>14</v>
      </c>
      <c r="EJ88" s="171" t="s">
        <v>14</v>
      </c>
      <c r="EK88" s="171" t="s">
        <v>1601</v>
      </c>
      <c r="EL88" s="171" t="s">
        <v>1601</v>
      </c>
      <c r="EM88" s="171" t="s">
        <v>1604</v>
      </c>
      <c r="EN88" s="171" t="s">
        <v>1604</v>
      </c>
      <c r="EO88" s="171" t="s">
        <v>14</v>
      </c>
      <c r="EP88" s="171" t="s">
        <v>14</v>
      </c>
      <c r="EQ88" s="171" t="s">
        <v>14</v>
      </c>
      <c r="ER88" s="171" t="s">
        <v>1601</v>
      </c>
      <c r="ES88" s="171" t="s">
        <v>14</v>
      </c>
      <c r="ET88" s="171" t="s">
        <v>14</v>
      </c>
      <c r="EU88" s="171" t="s">
        <v>14</v>
      </c>
      <c r="EV88" s="171" t="s">
        <v>14</v>
      </c>
      <c r="EW88" s="171" t="s">
        <v>14</v>
      </c>
      <c r="EX88" s="171" t="s">
        <v>14</v>
      </c>
      <c r="EY88" s="171" t="s">
        <v>14</v>
      </c>
      <c r="EZ88" s="171" t="s">
        <v>1596</v>
      </c>
      <c r="FA88" s="171" t="s">
        <v>14</v>
      </c>
      <c r="FB88" s="171" t="s">
        <v>1601</v>
      </c>
    </row>
    <row r="89" spans="2:158" ht="23.25" customHeight="1">
      <c r="B89" s="15">
        <f t="shared" si="2"/>
        <v>25</v>
      </c>
      <c r="C89" s="15">
        <v>2</v>
      </c>
      <c r="D89" s="13">
        <v>3</v>
      </c>
      <c r="E89" s="50">
        <f t="shared" si="1"/>
        <v>55</v>
      </c>
      <c r="G89" s="207" t="s">
        <v>1609</v>
      </c>
      <c r="H89" s="208"/>
      <c r="I89" s="169" t="s">
        <v>1604</v>
      </c>
      <c r="J89" s="170" t="s">
        <v>14</v>
      </c>
      <c r="K89" s="170" t="s">
        <v>1601</v>
      </c>
      <c r="L89" s="170" t="s">
        <v>14</v>
      </c>
      <c r="M89" s="170" t="s">
        <v>14</v>
      </c>
      <c r="N89" s="170" t="s">
        <v>1601</v>
      </c>
      <c r="O89" s="170" t="s">
        <v>1598</v>
      </c>
      <c r="P89" s="170" t="s">
        <v>14</v>
      </c>
      <c r="Q89" s="170" t="s">
        <v>1601</v>
      </c>
      <c r="R89" s="170" t="s">
        <v>1607</v>
      </c>
      <c r="S89" s="170" t="s">
        <v>1601</v>
      </c>
      <c r="T89" s="170" t="s">
        <v>1601</v>
      </c>
      <c r="U89" s="170" t="s">
        <v>1601</v>
      </c>
      <c r="V89" s="170" t="s">
        <v>14</v>
      </c>
      <c r="W89" s="170" t="s">
        <v>14</v>
      </c>
      <c r="X89" s="170" t="s">
        <v>1604</v>
      </c>
      <c r="Y89" s="170" t="s">
        <v>13</v>
      </c>
      <c r="Z89" s="170" t="s">
        <v>1607</v>
      </c>
      <c r="AA89" s="170" t="s">
        <v>1604</v>
      </c>
      <c r="AB89" s="170" t="s">
        <v>1604</v>
      </c>
      <c r="AC89" s="170" t="s">
        <v>1598</v>
      </c>
      <c r="AD89" s="171" t="s">
        <v>1604</v>
      </c>
      <c r="AE89" s="171" t="s">
        <v>14</v>
      </c>
      <c r="AF89" s="171" t="s">
        <v>1601</v>
      </c>
      <c r="AG89" s="171" t="s">
        <v>1601</v>
      </c>
      <c r="AH89" s="171" t="s">
        <v>1601</v>
      </c>
      <c r="AI89" s="171" t="s">
        <v>1607</v>
      </c>
      <c r="AJ89" s="171" t="s">
        <v>1604</v>
      </c>
      <c r="AK89" s="171" t="s">
        <v>1612</v>
      </c>
      <c r="AL89" s="171" t="s">
        <v>1601</v>
      </c>
      <c r="AM89" s="171" t="s">
        <v>1601</v>
      </c>
      <c r="AN89" s="171" t="s">
        <v>1604</v>
      </c>
      <c r="AO89" s="171" t="s">
        <v>1612</v>
      </c>
      <c r="AP89" s="171" t="s">
        <v>1601</v>
      </c>
      <c r="AQ89" s="171" t="s">
        <v>1601</v>
      </c>
      <c r="AR89" s="171" t="s">
        <v>1601</v>
      </c>
      <c r="AS89" s="171" t="s">
        <v>1601</v>
      </c>
      <c r="AT89" s="171" t="s">
        <v>14</v>
      </c>
      <c r="AU89" s="171" t="s">
        <v>1601</v>
      </c>
      <c r="AV89" s="171" t="s">
        <v>1601</v>
      </c>
      <c r="AW89" s="171" t="s">
        <v>1604</v>
      </c>
      <c r="AX89" s="171" t="s">
        <v>14</v>
      </c>
      <c r="AY89" s="171" t="s">
        <v>14</v>
      </c>
      <c r="AZ89" s="171" t="s">
        <v>13</v>
      </c>
      <c r="BA89" s="171" t="s">
        <v>1604</v>
      </c>
      <c r="BB89" s="171" t="s">
        <v>14</v>
      </c>
      <c r="BC89" s="171" t="s">
        <v>1604</v>
      </c>
      <c r="BD89" s="171" t="s">
        <v>1601</v>
      </c>
      <c r="BE89" s="171" t="s">
        <v>1601</v>
      </c>
      <c r="BF89" s="171" t="s">
        <v>14</v>
      </c>
      <c r="BG89" s="171" t="s">
        <v>14</v>
      </c>
      <c r="BH89" s="171" t="s">
        <v>14</v>
      </c>
      <c r="BI89" s="171" t="s">
        <v>1604</v>
      </c>
      <c r="BJ89" s="171" t="s">
        <v>14</v>
      </c>
      <c r="BK89" s="171" t="s">
        <v>14</v>
      </c>
      <c r="BL89" s="171" t="s">
        <v>14</v>
      </c>
      <c r="BM89" s="171" t="s">
        <v>1601</v>
      </c>
      <c r="BN89" s="171" t="s">
        <v>1601</v>
      </c>
      <c r="BO89" s="171" t="s">
        <v>1601</v>
      </c>
      <c r="BP89" s="171" t="s">
        <v>1601</v>
      </c>
      <c r="BQ89" s="171" t="s">
        <v>1601</v>
      </c>
      <c r="BR89" s="171" t="s">
        <v>1601</v>
      </c>
      <c r="BS89" s="171" t="s">
        <v>1607</v>
      </c>
      <c r="BT89" s="171" t="s">
        <v>14</v>
      </c>
      <c r="BU89" s="171" t="s">
        <v>1601</v>
      </c>
      <c r="BV89" s="171" t="s">
        <v>1604</v>
      </c>
      <c r="BW89" s="171" t="s">
        <v>1612</v>
      </c>
      <c r="BX89" s="171" t="s">
        <v>1601</v>
      </c>
      <c r="BY89" s="171" t="s">
        <v>1601</v>
      </c>
      <c r="BZ89" s="171" t="s">
        <v>14</v>
      </c>
      <c r="CA89" s="171" t="s">
        <v>1604</v>
      </c>
      <c r="CB89" s="171" t="s">
        <v>14</v>
      </c>
      <c r="CC89" s="171" t="s">
        <v>1604</v>
      </c>
      <c r="CD89" s="171" t="s">
        <v>1601</v>
      </c>
      <c r="CE89" s="171" t="s">
        <v>14</v>
      </c>
      <c r="CF89" s="171" t="s">
        <v>14</v>
      </c>
      <c r="CG89" s="171" t="s">
        <v>1604</v>
      </c>
      <c r="CH89" s="171" t="s">
        <v>13</v>
      </c>
      <c r="CI89" s="171" t="s">
        <v>1598</v>
      </c>
      <c r="CJ89" s="171" t="s">
        <v>14</v>
      </c>
      <c r="CK89" s="171" t="s">
        <v>1601</v>
      </c>
      <c r="CL89" s="171" t="s">
        <v>14</v>
      </c>
      <c r="CM89" s="171" t="s">
        <v>1604</v>
      </c>
      <c r="CN89" s="171" t="s">
        <v>14</v>
      </c>
      <c r="CO89" s="171" t="s">
        <v>1607</v>
      </c>
      <c r="CP89" s="171" t="s">
        <v>1601</v>
      </c>
      <c r="CQ89" s="171" t="s">
        <v>14</v>
      </c>
      <c r="CR89" s="171" t="s">
        <v>14</v>
      </c>
      <c r="CS89" s="171" t="s">
        <v>1604</v>
      </c>
      <c r="CT89" s="171" t="s">
        <v>14</v>
      </c>
      <c r="CU89" s="171" t="s">
        <v>1601</v>
      </c>
      <c r="CV89" s="171" t="s">
        <v>14</v>
      </c>
      <c r="CW89" s="171" t="s">
        <v>1601</v>
      </c>
      <c r="CX89" s="171" t="s">
        <v>1612</v>
      </c>
      <c r="CY89" s="171" t="s">
        <v>14</v>
      </c>
      <c r="CZ89" s="171" t="s">
        <v>1604</v>
      </c>
      <c r="DA89" s="171" t="s">
        <v>1601</v>
      </c>
      <c r="DB89" s="171" t="s">
        <v>1604</v>
      </c>
      <c r="DC89" s="171" t="s">
        <v>14</v>
      </c>
      <c r="DD89" s="171" t="s">
        <v>1612</v>
      </c>
      <c r="DE89" s="171" t="s">
        <v>14</v>
      </c>
      <c r="DF89" s="171" t="s">
        <v>1601</v>
      </c>
      <c r="DG89" s="171" t="s">
        <v>1604</v>
      </c>
      <c r="DH89" s="171" t="s">
        <v>1601</v>
      </c>
      <c r="DI89" s="171" t="s">
        <v>14</v>
      </c>
      <c r="DJ89" s="171" t="s">
        <v>14</v>
      </c>
      <c r="DK89" s="171" t="s">
        <v>14</v>
      </c>
      <c r="DL89" s="171" t="s">
        <v>1612</v>
      </c>
      <c r="DM89" s="171" t="s">
        <v>1601</v>
      </c>
      <c r="DN89" s="171" t="s">
        <v>1601</v>
      </c>
      <c r="DO89" s="171" t="s">
        <v>14</v>
      </c>
      <c r="DP89" s="171" t="s">
        <v>1601</v>
      </c>
      <c r="DQ89" s="171" t="s">
        <v>14</v>
      </c>
      <c r="DR89" s="171" t="s">
        <v>1604</v>
      </c>
      <c r="DS89" s="171" t="s">
        <v>14</v>
      </c>
      <c r="DT89" s="171" t="s">
        <v>1601</v>
      </c>
      <c r="DU89" s="171" t="s">
        <v>14</v>
      </c>
      <c r="DV89" s="171" t="s">
        <v>14</v>
      </c>
      <c r="DW89" s="171" t="s">
        <v>14</v>
      </c>
      <c r="DX89" s="171" t="s">
        <v>13</v>
      </c>
      <c r="DY89" s="171" t="s">
        <v>14</v>
      </c>
      <c r="DZ89" s="171" t="s">
        <v>14</v>
      </c>
      <c r="EA89" s="171" t="s">
        <v>1607</v>
      </c>
      <c r="EB89" s="171" t="s">
        <v>14</v>
      </c>
      <c r="EC89" s="171" t="s">
        <v>1601</v>
      </c>
      <c r="ED89" s="171" t="s">
        <v>1601</v>
      </c>
      <c r="EE89" s="171" t="s">
        <v>14</v>
      </c>
      <c r="EF89" s="171" t="s">
        <v>14</v>
      </c>
      <c r="EG89" s="171" t="s">
        <v>13</v>
      </c>
      <c r="EH89" s="171" t="s">
        <v>1612</v>
      </c>
      <c r="EI89" s="171" t="s">
        <v>14</v>
      </c>
      <c r="EJ89" s="171" t="s">
        <v>1604</v>
      </c>
      <c r="EK89" s="171" t="s">
        <v>1601</v>
      </c>
      <c r="EL89" s="171" t="s">
        <v>1607</v>
      </c>
      <c r="EM89" s="171" t="s">
        <v>1596</v>
      </c>
      <c r="EN89" s="171" t="s">
        <v>14</v>
      </c>
      <c r="EO89" s="171" t="s">
        <v>14</v>
      </c>
      <c r="EP89" s="171" t="s">
        <v>1601</v>
      </c>
      <c r="EQ89" s="171" t="s">
        <v>1604</v>
      </c>
      <c r="ER89" s="171" t="s">
        <v>1604</v>
      </c>
      <c r="ES89" s="171" t="s">
        <v>14</v>
      </c>
      <c r="ET89" s="171" t="s">
        <v>14</v>
      </c>
      <c r="EU89" s="171" t="s">
        <v>13</v>
      </c>
      <c r="EV89" s="171" t="s">
        <v>14</v>
      </c>
      <c r="EW89" s="171" t="s">
        <v>14</v>
      </c>
      <c r="EX89" s="171" t="s">
        <v>14</v>
      </c>
      <c r="EY89" s="171" t="s">
        <v>1596</v>
      </c>
      <c r="EZ89" s="171" t="s">
        <v>1598</v>
      </c>
      <c r="FA89" s="171" t="s">
        <v>1604</v>
      </c>
      <c r="FB89" s="171" t="s">
        <v>14</v>
      </c>
    </row>
    <row r="90" spans="2:158" ht="23.25" customHeight="1">
      <c r="B90" s="15">
        <f t="shared" si="2"/>
        <v>26</v>
      </c>
      <c r="C90" s="15">
        <v>2</v>
      </c>
      <c r="D90" s="13">
        <v>3</v>
      </c>
      <c r="E90" s="50">
        <f t="shared" si="1"/>
        <v>26</v>
      </c>
      <c r="G90" s="207" t="s">
        <v>1603</v>
      </c>
      <c r="H90" s="208"/>
      <c r="I90" s="169" t="s">
        <v>1604</v>
      </c>
      <c r="J90" s="170" t="s">
        <v>1601</v>
      </c>
      <c r="K90" s="170" t="s">
        <v>14</v>
      </c>
      <c r="L90" s="170" t="s">
        <v>1598</v>
      </c>
      <c r="M90" s="170" t="s">
        <v>14</v>
      </c>
      <c r="N90" s="170" t="s">
        <v>14</v>
      </c>
      <c r="O90" s="170" t="s">
        <v>1601</v>
      </c>
      <c r="P90" s="170" t="s">
        <v>13</v>
      </c>
      <c r="Q90" s="170" t="s">
        <v>13</v>
      </c>
      <c r="R90" s="170" t="s">
        <v>14</v>
      </c>
      <c r="S90" s="170" t="s">
        <v>1601</v>
      </c>
      <c r="T90" s="170" t="s">
        <v>1601</v>
      </c>
      <c r="U90" s="170" t="s">
        <v>1596</v>
      </c>
      <c r="V90" s="170" t="s">
        <v>13</v>
      </c>
      <c r="W90" s="170" t="s">
        <v>1612</v>
      </c>
      <c r="X90" s="170" t="s">
        <v>1601</v>
      </c>
      <c r="Y90" s="170" t="s">
        <v>14</v>
      </c>
      <c r="Z90" s="170" t="s">
        <v>1604</v>
      </c>
      <c r="AA90" s="170" t="s">
        <v>1601</v>
      </c>
      <c r="AB90" s="170" t="s">
        <v>1604</v>
      </c>
      <c r="AC90" s="170" t="s">
        <v>14</v>
      </c>
      <c r="AD90" s="171" t="s">
        <v>14</v>
      </c>
      <c r="AE90" s="171" t="s">
        <v>14</v>
      </c>
      <c r="AF90" s="171" t="s">
        <v>14</v>
      </c>
      <c r="AG90" s="171" t="s">
        <v>1601</v>
      </c>
      <c r="AH90" s="171" t="s">
        <v>1612</v>
      </c>
      <c r="AI90" s="171" t="s">
        <v>1601</v>
      </c>
      <c r="AJ90" s="171" t="s">
        <v>14</v>
      </c>
      <c r="AK90" s="171" t="s">
        <v>14</v>
      </c>
      <c r="AL90" s="171" t="s">
        <v>14</v>
      </c>
      <c r="AM90" s="171" t="s">
        <v>1604</v>
      </c>
      <c r="AN90" s="171" t="s">
        <v>1601</v>
      </c>
      <c r="AO90" s="171" t="s">
        <v>1604</v>
      </c>
      <c r="AP90" s="171" t="s">
        <v>1601</v>
      </c>
      <c r="AQ90" s="171" t="s">
        <v>1604</v>
      </c>
      <c r="AR90" s="171" t="s">
        <v>13</v>
      </c>
      <c r="AS90" s="171" t="s">
        <v>14</v>
      </c>
      <c r="AT90" s="171" t="s">
        <v>14</v>
      </c>
      <c r="AU90" s="171" t="s">
        <v>1601</v>
      </c>
      <c r="AV90" s="171" t="s">
        <v>1601</v>
      </c>
      <c r="AW90" s="171" t="s">
        <v>1601</v>
      </c>
      <c r="AX90" s="171" t="s">
        <v>1604</v>
      </c>
      <c r="AY90" s="171" t="s">
        <v>1601</v>
      </c>
      <c r="AZ90" s="171" t="s">
        <v>1612</v>
      </c>
      <c r="BA90" s="171" t="s">
        <v>1604</v>
      </c>
      <c r="BB90" s="171" t="s">
        <v>1612</v>
      </c>
      <c r="BC90" s="171" t="s">
        <v>1601</v>
      </c>
      <c r="BD90" s="171" t="s">
        <v>1612</v>
      </c>
      <c r="BE90" s="171" t="s">
        <v>1604</v>
      </c>
      <c r="BF90" s="171" t="s">
        <v>1604</v>
      </c>
      <c r="BG90" s="171" t="s">
        <v>14</v>
      </c>
      <c r="BH90" s="171" t="s">
        <v>13</v>
      </c>
      <c r="BI90" s="171" t="s">
        <v>14</v>
      </c>
      <c r="BJ90" s="171" t="s">
        <v>1601</v>
      </c>
      <c r="BK90" s="171" t="s">
        <v>1601</v>
      </c>
      <c r="BL90" s="171" t="s">
        <v>1598</v>
      </c>
      <c r="BM90" s="171" t="s">
        <v>14</v>
      </c>
      <c r="BN90" s="171" t="s">
        <v>1601</v>
      </c>
      <c r="BO90" s="171" t="s">
        <v>14</v>
      </c>
      <c r="BP90" s="171" t="s">
        <v>1601</v>
      </c>
      <c r="BQ90" s="171" t="s">
        <v>14</v>
      </c>
      <c r="BR90" s="171" t="s">
        <v>1601</v>
      </c>
      <c r="BS90" s="171" t="s">
        <v>14</v>
      </c>
      <c r="BT90" s="171" t="s">
        <v>14</v>
      </c>
      <c r="BU90" s="171" t="s">
        <v>13</v>
      </c>
      <c r="BV90" s="171" t="s">
        <v>1601</v>
      </c>
      <c r="BW90" s="171" t="s">
        <v>14</v>
      </c>
      <c r="BX90" s="171" t="s">
        <v>14</v>
      </c>
      <c r="BY90" s="171" t="s">
        <v>14</v>
      </c>
      <c r="BZ90" s="171" t="s">
        <v>13</v>
      </c>
      <c r="CA90" s="171" t="s">
        <v>14</v>
      </c>
      <c r="CB90" s="171" t="s">
        <v>1598</v>
      </c>
      <c r="CC90" s="171" t="s">
        <v>14</v>
      </c>
      <c r="CD90" s="171" t="s">
        <v>1604</v>
      </c>
      <c r="CE90" s="171" t="s">
        <v>1601</v>
      </c>
      <c r="CF90" s="171" t="s">
        <v>1604</v>
      </c>
      <c r="CG90" s="171" t="s">
        <v>13</v>
      </c>
      <c r="CH90" s="171" t="s">
        <v>14</v>
      </c>
      <c r="CI90" s="171" t="s">
        <v>1604</v>
      </c>
      <c r="CJ90" s="171" t="s">
        <v>1612</v>
      </c>
      <c r="CK90" s="171" t="s">
        <v>1604</v>
      </c>
      <c r="CL90" s="171" t="s">
        <v>1601</v>
      </c>
      <c r="CM90" s="171" t="s">
        <v>1601</v>
      </c>
      <c r="CN90" s="171" t="s">
        <v>1604</v>
      </c>
      <c r="CO90" s="171" t="s">
        <v>14</v>
      </c>
      <c r="CP90" s="171" t="s">
        <v>14</v>
      </c>
      <c r="CQ90" s="171" t="s">
        <v>1607</v>
      </c>
      <c r="CR90" s="171" t="s">
        <v>14</v>
      </c>
      <c r="CS90" s="171" t="s">
        <v>1612</v>
      </c>
      <c r="CT90" s="171" t="s">
        <v>1604</v>
      </c>
      <c r="CU90" s="171" t="s">
        <v>1607</v>
      </c>
      <c r="CV90" s="171" t="s">
        <v>1598</v>
      </c>
      <c r="CW90" s="171" t="s">
        <v>1601</v>
      </c>
      <c r="CX90" s="171" t="s">
        <v>1604</v>
      </c>
      <c r="CY90" s="171" t="s">
        <v>1601</v>
      </c>
      <c r="CZ90" s="171" t="s">
        <v>1612</v>
      </c>
      <c r="DA90" s="171" t="s">
        <v>1601</v>
      </c>
      <c r="DB90" s="171" t="s">
        <v>1604</v>
      </c>
      <c r="DC90" s="171" t="s">
        <v>1601</v>
      </c>
      <c r="DD90" s="171" t="s">
        <v>13</v>
      </c>
      <c r="DE90" s="171" t="s">
        <v>1601</v>
      </c>
      <c r="DF90" s="171" t="s">
        <v>1601</v>
      </c>
      <c r="DG90" s="171" t="s">
        <v>1601</v>
      </c>
      <c r="DH90" s="171" t="s">
        <v>1612</v>
      </c>
      <c r="DI90" s="171" t="s">
        <v>14</v>
      </c>
      <c r="DJ90" s="171" t="s">
        <v>1601</v>
      </c>
      <c r="DK90" s="171" t="s">
        <v>14</v>
      </c>
      <c r="DL90" s="171" t="s">
        <v>1604</v>
      </c>
      <c r="DM90" s="171" t="s">
        <v>1604</v>
      </c>
      <c r="DN90" s="171" t="s">
        <v>1601</v>
      </c>
      <c r="DO90" s="171" t="s">
        <v>14</v>
      </c>
      <c r="DP90" s="171" t="s">
        <v>1601</v>
      </c>
      <c r="DQ90" s="171" t="s">
        <v>1604</v>
      </c>
      <c r="DR90" s="171" t="s">
        <v>14</v>
      </c>
      <c r="DS90" s="171" t="s">
        <v>1601</v>
      </c>
      <c r="DT90" s="171" t="s">
        <v>1601</v>
      </c>
      <c r="DU90" s="171" t="s">
        <v>1604</v>
      </c>
      <c r="DV90" s="171" t="s">
        <v>1601</v>
      </c>
      <c r="DW90" s="171" t="s">
        <v>14</v>
      </c>
      <c r="DX90" s="171" t="s">
        <v>14</v>
      </c>
      <c r="DY90" s="171" t="s">
        <v>1601</v>
      </c>
      <c r="DZ90" s="171" t="s">
        <v>1612</v>
      </c>
      <c r="EA90" s="171" t="s">
        <v>1612</v>
      </c>
      <c r="EB90" s="171" t="s">
        <v>1604</v>
      </c>
      <c r="EC90" s="171" t="s">
        <v>1596</v>
      </c>
      <c r="ED90" s="171" t="s">
        <v>14</v>
      </c>
      <c r="EE90" s="171" t="s">
        <v>1604</v>
      </c>
      <c r="EF90" s="171" t="s">
        <v>14</v>
      </c>
      <c r="EG90" s="171" t="s">
        <v>1601</v>
      </c>
      <c r="EH90" s="171" t="s">
        <v>1601</v>
      </c>
      <c r="EI90" s="171" t="s">
        <v>14</v>
      </c>
      <c r="EJ90" s="171" t="s">
        <v>14</v>
      </c>
      <c r="EK90" s="171" t="s">
        <v>1604</v>
      </c>
      <c r="EL90" s="171" t="s">
        <v>14</v>
      </c>
      <c r="EM90" s="171" t="s">
        <v>13</v>
      </c>
      <c r="EN90" s="171" t="s">
        <v>1601</v>
      </c>
      <c r="EO90" s="171" t="s">
        <v>14</v>
      </c>
      <c r="EP90" s="171" t="s">
        <v>14</v>
      </c>
      <c r="EQ90" s="171" t="s">
        <v>14</v>
      </c>
      <c r="ER90" s="171" t="s">
        <v>1601</v>
      </c>
      <c r="ES90" s="171" t="s">
        <v>1604</v>
      </c>
      <c r="ET90" s="171" t="s">
        <v>1601</v>
      </c>
      <c r="EU90" s="171" t="s">
        <v>1601</v>
      </c>
      <c r="EV90" s="171" t="s">
        <v>1601</v>
      </c>
      <c r="EW90" s="171" t="s">
        <v>14</v>
      </c>
      <c r="EX90" s="171" t="s">
        <v>14</v>
      </c>
      <c r="EY90" s="171" t="s">
        <v>14</v>
      </c>
      <c r="EZ90" s="171" t="s">
        <v>1607</v>
      </c>
      <c r="FA90" s="171" t="s">
        <v>1601</v>
      </c>
      <c r="FB90" s="171" t="s">
        <v>1601</v>
      </c>
    </row>
    <row r="91" spans="2:158" ht="23.25" customHeight="1">
      <c r="B91" s="15">
        <f t="shared" si="2"/>
        <v>27</v>
      </c>
      <c r="C91" s="15">
        <v>2</v>
      </c>
      <c r="D91" s="13">
        <v>3</v>
      </c>
      <c r="E91" s="50">
        <f t="shared" si="1"/>
        <v>1</v>
      </c>
      <c r="G91" s="207" t="s">
        <v>1595</v>
      </c>
      <c r="H91" s="208"/>
      <c r="I91" s="169" t="s">
        <v>1601</v>
      </c>
      <c r="J91" s="170" t="s">
        <v>1601</v>
      </c>
      <c r="K91" s="170" t="s">
        <v>1607</v>
      </c>
      <c r="L91" s="170" t="s">
        <v>1601</v>
      </c>
      <c r="M91" s="170" t="s">
        <v>14</v>
      </c>
      <c r="N91" s="170" t="s">
        <v>1601</v>
      </c>
      <c r="O91" s="170" t="s">
        <v>1604</v>
      </c>
      <c r="P91" s="170" t="s">
        <v>14</v>
      </c>
      <c r="Q91" s="170" t="s">
        <v>1601</v>
      </c>
      <c r="R91" s="170" t="s">
        <v>14</v>
      </c>
      <c r="S91" s="170" t="s">
        <v>13</v>
      </c>
      <c r="T91" s="170" t="s">
        <v>1601</v>
      </c>
      <c r="U91" s="170" t="s">
        <v>1612</v>
      </c>
      <c r="V91" s="170" t="s">
        <v>13</v>
      </c>
      <c r="W91" s="170" t="s">
        <v>14</v>
      </c>
      <c r="X91" s="170" t="s">
        <v>14</v>
      </c>
      <c r="Y91" s="170" t="s">
        <v>1607</v>
      </c>
      <c r="Z91" s="170" t="s">
        <v>14</v>
      </c>
      <c r="AA91" s="170" t="s">
        <v>1601</v>
      </c>
      <c r="AB91" s="170" t="s">
        <v>1601</v>
      </c>
      <c r="AC91" s="170" t="s">
        <v>14</v>
      </c>
      <c r="AD91" s="171" t="s">
        <v>1601</v>
      </c>
      <c r="AE91" s="171" t="s">
        <v>1604</v>
      </c>
      <c r="AF91" s="171" t="s">
        <v>1601</v>
      </c>
      <c r="AG91" s="171" t="s">
        <v>1601</v>
      </c>
      <c r="AH91" s="171" t="s">
        <v>1596</v>
      </c>
      <c r="AI91" s="171" t="s">
        <v>14</v>
      </c>
      <c r="AJ91" s="171" t="s">
        <v>14</v>
      </c>
      <c r="AK91" s="171" t="s">
        <v>1601</v>
      </c>
      <c r="AL91" s="171" t="s">
        <v>1612</v>
      </c>
      <c r="AM91" s="171" t="s">
        <v>1601</v>
      </c>
      <c r="AN91" s="171" t="s">
        <v>1604</v>
      </c>
      <c r="AO91" s="171" t="s">
        <v>1601</v>
      </c>
      <c r="AP91" s="171" t="s">
        <v>14</v>
      </c>
      <c r="AQ91" s="171" t="s">
        <v>1601</v>
      </c>
      <c r="AR91" s="171" t="s">
        <v>1601</v>
      </c>
      <c r="AS91" s="171" t="s">
        <v>14</v>
      </c>
      <c r="AT91" s="171" t="s">
        <v>1601</v>
      </c>
      <c r="AU91" s="171" t="s">
        <v>1601</v>
      </c>
      <c r="AV91" s="171" t="s">
        <v>1612</v>
      </c>
      <c r="AW91" s="171" t="s">
        <v>1604</v>
      </c>
      <c r="AX91" s="171" t="s">
        <v>14</v>
      </c>
      <c r="AY91" s="171" t="s">
        <v>14</v>
      </c>
      <c r="AZ91" s="171" t="s">
        <v>1601</v>
      </c>
      <c r="BA91" s="171" t="s">
        <v>1604</v>
      </c>
      <c r="BB91" s="171" t="s">
        <v>13</v>
      </c>
      <c r="BC91" s="171" t="s">
        <v>1601</v>
      </c>
      <c r="BD91" s="171" t="s">
        <v>1601</v>
      </c>
      <c r="BE91" s="171" t="s">
        <v>14</v>
      </c>
      <c r="BF91" s="171" t="s">
        <v>1612</v>
      </c>
      <c r="BG91" s="171" t="s">
        <v>1601</v>
      </c>
      <c r="BH91" s="171" t="s">
        <v>1604</v>
      </c>
      <c r="BI91" s="171" t="s">
        <v>14</v>
      </c>
      <c r="BJ91" s="171" t="s">
        <v>1604</v>
      </c>
      <c r="BK91" s="171" t="s">
        <v>1612</v>
      </c>
      <c r="BL91" s="171" t="s">
        <v>1601</v>
      </c>
      <c r="BM91" s="171" t="s">
        <v>14</v>
      </c>
      <c r="BN91" s="171" t="s">
        <v>14</v>
      </c>
      <c r="BO91" s="171" t="s">
        <v>1598</v>
      </c>
      <c r="BP91" s="171" t="s">
        <v>1604</v>
      </c>
      <c r="BQ91" s="171" t="s">
        <v>14</v>
      </c>
      <c r="BR91" s="171" t="s">
        <v>14</v>
      </c>
      <c r="BS91" s="171" t="s">
        <v>1604</v>
      </c>
      <c r="BT91" s="171" t="s">
        <v>14</v>
      </c>
      <c r="BU91" s="171" t="s">
        <v>1604</v>
      </c>
      <c r="BV91" s="171" t="s">
        <v>14</v>
      </c>
      <c r="BW91" s="171" t="s">
        <v>1601</v>
      </c>
      <c r="BX91" s="171" t="s">
        <v>1601</v>
      </c>
      <c r="BY91" s="171" t="s">
        <v>1601</v>
      </c>
      <c r="BZ91" s="171" t="s">
        <v>1612</v>
      </c>
      <c r="CA91" s="171" t="s">
        <v>14</v>
      </c>
      <c r="CB91" s="171" t="s">
        <v>14</v>
      </c>
      <c r="CC91" s="171" t="s">
        <v>1598</v>
      </c>
      <c r="CD91" s="171" t="s">
        <v>14</v>
      </c>
      <c r="CE91" s="171" t="s">
        <v>1607</v>
      </c>
      <c r="CF91" s="171" t="s">
        <v>14</v>
      </c>
      <c r="CG91" s="171" t="s">
        <v>1601</v>
      </c>
      <c r="CH91" s="171" t="s">
        <v>1601</v>
      </c>
      <c r="CI91" s="171" t="s">
        <v>14</v>
      </c>
      <c r="CJ91" s="171" t="s">
        <v>1601</v>
      </c>
      <c r="CK91" s="171" t="s">
        <v>1612</v>
      </c>
      <c r="CL91" s="171" t="s">
        <v>1612</v>
      </c>
      <c r="CM91" s="171" t="s">
        <v>1601</v>
      </c>
      <c r="CN91" s="171" t="s">
        <v>1612</v>
      </c>
      <c r="CO91" s="171" t="s">
        <v>1604</v>
      </c>
      <c r="CP91" s="171" t="s">
        <v>1607</v>
      </c>
      <c r="CQ91" s="171" t="s">
        <v>1604</v>
      </c>
      <c r="CR91" s="171" t="s">
        <v>1604</v>
      </c>
      <c r="CS91" s="171" t="s">
        <v>1598</v>
      </c>
      <c r="CT91" s="171" t="s">
        <v>1601</v>
      </c>
      <c r="CU91" s="171" t="s">
        <v>14</v>
      </c>
      <c r="CV91" s="171" t="s">
        <v>1604</v>
      </c>
      <c r="CW91" s="171" t="s">
        <v>1601</v>
      </c>
      <c r="CX91" s="171" t="s">
        <v>14</v>
      </c>
      <c r="CY91" s="171" t="s">
        <v>1601</v>
      </c>
      <c r="CZ91" s="171" t="s">
        <v>14</v>
      </c>
      <c r="DA91" s="171" t="s">
        <v>1604</v>
      </c>
      <c r="DB91" s="171" t="s">
        <v>1607</v>
      </c>
      <c r="DC91" s="171" t="s">
        <v>1601</v>
      </c>
      <c r="DD91" s="171" t="s">
        <v>1598</v>
      </c>
      <c r="DE91" s="171" t="s">
        <v>14</v>
      </c>
      <c r="DF91" s="171" t="s">
        <v>1601</v>
      </c>
      <c r="DG91" s="171" t="s">
        <v>14</v>
      </c>
      <c r="DH91" s="171" t="s">
        <v>1604</v>
      </c>
      <c r="DI91" s="171" t="s">
        <v>13</v>
      </c>
      <c r="DJ91" s="171" t="s">
        <v>1604</v>
      </c>
      <c r="DK91" s="171" t="s">
        <v>1601</v>
      </c>
      <c r="DL91" s="171" t="s">
        <v>13</v>
      </c>
      <c r="DM91" s="171" t="s">
        <v>14</v>
      </c>
      <c r="DN91" s="171" t="s">
        <v>1601</v>
      </c>
      <c r="DO91" s="171" t="s">
        <v>1604</v>
      </c>
      <c r="DP91" s="171" t="s">
        <v>1601</v>
      </c>
      <c r="DQ91" s="171" t="s">
        <v>1601</v>
      </c>
      <c r="DR91" s="171" t="s">
        <v>14</v>
      </c>
      <c r="DS91" s="171" t="s">
        <v>1607</v>
      </c>
      <c r="DT91" s="171" t="s">
        <v>1604</v>
      </c>
      <c r="DU91" s="171" t="s">
        <v>14</v>
      </c>
      <c r="DV91" s="171" t="s">
        <v>14</v>
      </c>
      <c r="DW91" s="171" t="s">
        <v>14</v>
      </c>
      <c r="DX91" s="171" t="s">
        <v>14</v>
      </c>
      <c r="DY91" s="171" t="s">
        <v>1604</v>
      </c>
      <c r="DZ91" s="171" t="s">
        <v>1612</v>
      </c>
      <c r="EA91" s="171" t="s">
        <v>1601</v>
      </c>
      <c r="EB91" s="171" t="s">
        <v>14</v>
      </c>
      <c r="EC91" s="171" t="s">
        <v>14</v>
      </c>
      <c r="ED91" s="171" t="s">
        <v>1612</v>
      </c>
      <c r="EE91" s="171" t="s">
        <v>1604</v>
      </c>
      <c r="EF91" s="171" t="s">
        <v>1604</v>
      </c>
      <c r="EG91" s="171" t="s">
        <v>1612</v>
      </c>
      <c r="EH91" s="171" t="s">
        <v>1601</v>
      </c>
      <c r="EI91" s="171" t="s">
        <v>1604</v>
      </c>
      <c r="EJ91" s="171" t="s">
        <v>1604</v>
      </c>
      <c r="EK91" s="171" t="s">
        <v>14</v>
      </c>
      <c r="EL91" s="171" t="s">
        <v>1604</v>
      </c>
      <c r="EM91" s="171" t="s">
        <v>14</v>
      </c>
      <c r="EN91" s="171" t="s">
        <v>1601</v>
      </c>
      <c r="EO91" s="171" t="s">
        <v>14</v>
      </c>
      <c r="EP91" s="171" t="s">
        <v>1604</v>
      </c>
      <c r="EQ91" s="171" t="s">
        <v>1604</v>
      </c>
      <c r="ER91" s="171" t="s">
        <v>1601</v>
      </c>
      <c r="ES91" s="171" t="s">
        <v>14</v>
      </c>
      <c r="ET91" s="171" t="s">
        <v>13</v>
      </c>
      <c r="EU91" s="171" t="s">
        <v>1601</v>
      </c>
      <c r="EV91" s="171" t="s">
        <v>1612</v>
      </c>
      <c r="EW91" s="171" t="s">
        <v>14</v>
      </c>
      <c r="EX91" s="171" t="s">
        <v>1612</v>
      </c>
      <c r="EY91" s="171" t="s">
        <v>14</v>
      </c>
      <c r="EZ91" s="171" t="s">
        <v>14</v>
      </c>
      <c r="FA91" s="171" t="s">
        <v>1612</v>
      </c>
      <c r="FB91" s="171" t="s">
        <v>1604</v>
      </c>
    </row>
    <row r="92" spans="2:158" ht="23.25" customHeight="1">
      <c r="B92" s="15">
        <f t="shared" si="2"/>
        <v>28</v>
      </c>
      <c r="C92" s="15">
        <v>2</v>
      </c>
      <c r="D92" s="13">
        <v>3</v>
      </c>
      <c r="E92" s="50">
        <f t="shared" si="1"/>
        <v>9</v>
      </c>
      <c r="G92" s="207" t="s">
        <v>1611</v>
      </c>
      <c r="H92" s="208"/>
      <c r="I92" s="169" t="s">
        <v>1604</v>
      </c>
      <c r="J92" s="170" t="s">
        <v>1601</v>
      </c>
      <c r="K92" s="170" t="s">
        <v>14</v>
      </c>
      <c r="L92" s="170" t="s">
        <v>1601</v>
      </c>
      <c r="M92" s="170" t="s">
        <v>14</v>
      </c>
      <c r="N92" s="170" t="s">
        <v>1604</v>
      </c>
      <c r="O92" s="170" t="s">
        <v>14</v>
      </c>
      <c r="P92" s="170" t="s">
        <v>14</v>
      </c>
      <c r="Q92" s="170" t="s">
        <v>1598</v>
      </c>
      <c r="R92" s="170" t="s">
        <v>1601</v>
      </c>
      <c r="S92" s="170" t="s">
        <v>1604</v>
      </c>
      <c r="T92" s="170" t="s">
        <v>1601</v>
      </c>
      <c r="U92" s="170" t="s">
        <v>1601</v>
      </c>
      <c r="V92" s="170" t="s">
        <v>14</v>
      </c>
      <c r="W92" s="170" t="s">
        <v>1601</v>
      </c>
      <c r="X92" s="170" t="s">
        <v>1604</v>
      </c>
      <c r="Y92" s="170" t="s">
        <v>1604</v>
      </c>
      <c r="Z92" s="170" t="s">
        <v>1607</v>
      </c>
      <c r="AA92" s="170" t="s">
        <v>1604</v>
      </c>
      <c r="AB92" s="170" t="s">
        <v>1601</v>
      </c>
      <c r="AC92" s="170" t="s">
        <v>1601</v>
      </c>
      <c r="AD92" s="171" t="s">
        <v>14</v>
      </c>
      <c r="AE92" s="171" t="s">
        <v>1604</v>
      </c>
      <c r="AF92" s="171" t="s">
        <v>1601</v>
      </c>
      <c r="AG92" s="171" t="s">
        <v>1604</v>
      </c>
      <c r="AH92" s="171" t="s">
        <v>1601</v>
      </c>
      <c r="AI92" s="171" t="s">
        <v>14</v>
      </c>
      <c r="AJ92" s="171" t="s">
        <v>1604</v>
      </c>
      <c r="AK92" s="171" t="s">
        <v>13</v>
      </c>
      <c r="AL92" s="171" t="s">
        <v>14</v>
      </c>
      <c r="AM92" s="171" t="s">
        <v>1601</v>
      </c>
      <c r="AN92" s="171" t="s">
        <v>1604</v>
      </c>
      <c r="AO92" s="171" t="s">
        <v>14</v>
      </c>
      <c r="AP92" s="171" t="s">
        <v>1612</v>
      </c>
      <c r="AQ92" s="171" t="s">
        <v>1604</v>
      </c>
      <c r="AR92" s="171" t="s">
        <v>1601</v>
      </c>
      <c r="AS92" s="171" t="s">
        <v>1604</v>
      </c>
      <c r="AT92" s="171" t="s">
        <v>1601</v>
      </c>
      <c r="AU92" s="171" t="s">
        <v>14</v>
      </c>
      <c r="AV92" s="171" t="s">
        <v>14</v>
      </c>
      <c r="AW92" s="171" t="s">
        <v>1612</v>
      </c>
      <c r="AX92" s="171" t="s">
        <v>1598</v>
      </c>
      <c r="AY92" s="171" t="s">
        <v>1604</v>
      </c>
      <c r="AZ92" s="171" t="s">
        <v>14</v>
      </c>
      <c r="BA92" s="171" t="s">
        <v>1598</v>
      </c>
      <c r="BB92" s="171" t="s">
        <v>14</v>
      </c>
      <c r="BC92" s="171" t="s">
        <v>1601</v>
      </c>
      <c r="BD92" s="171" t="s">
        <v>14</v>
      </c>
      <c r="BE92" s="171" t="s">
        <v>1604</v>
      </c>
      <c r="BF92" s="171" t="s">
        <v>1601</v>
      </c>
      <c r="BG92" s="171" t="s">
        <v>1601</v>
      </c>
      <c r="BH92" s="171" t="s">
        <v>14</v>
      </c>
      <c r="BI92" s="171" t="s">
        <v>13</v>
      </c>
      <c r="BJ92" s="171" t="s">
        <v>1604</v>
      </c>
      <c r="BK92" s="171" t="s">
        <v>1601</v>
      </c>
      <c r="BL92" s="171" t="s">
        <v>1612</v>
      </c>
      <c r="BM92" s="171" t="s">
        <v>1604</v>
      </c>
      <c r="BN92" s="171" t="s">
        <v>1601</v>
      </c>
      <c r="BO92" s="171" t="s">
        <v>14</v>
      </c>
      <c r="BP92" s="171" t="s">
        <v>1607</v>
      </c>
      <c r="BQ92" s="171" t="s">
        <v>1604</v>
      </c>
      <c r="BR92" s="171" t="s">
        <v>1604</v>
      </c>
      <c r="BS92" s="171" t="s">
        <v>14</v>
      </c>
      <c r="BT92" s="171" t="s">
        <v>1612</v>
      </c>
      <c r="BU92" s="171" t="s">
        <v>1604</v>
      </c>
      <c r="BV92" s="171" t="s">
        <v>1612</v>
      </c>
      <c r="BW92" s="171" t="s">
        <v>14</v>
      </c>
      <c r="BX92" s="171" t="s">
        <v>1601</v>
      </c>
      <c r="BY92" s="171" t="s">
        <v>14</v>
      </c>
      <c r="BZ92" s="171" t="s">
        <v>14</v>
      </c>
      <c r="CA92" s="171" t="s">
        <v>13</v>
      </c>
      <c r="CB92" s="171" t="s">
        <v>1601</v>
      </c>
      <c r="CC92" s="171" t="s">
        <v>1607</v>
      </c>
      <c r="CD92" s="171" t="s">
        <v>14</v>
      </c>
      <c r="CE92" s="171" t="s">
        <v>1604</v>
      </c>
      <c r="CF92" s="171" t="s">
        <v>1604</v>
      </c>
      <c r="CG92" s="171" t="s">
        <v>14</v>
      </c>
      <c r="CH92" s="171" t="s">
        <v>1601</v>
      </c>
      <c r="CI92" s="171" t="s">
        <v>1607</v>
      </c>
      <c r="CJ92" s="171" t="s">
        <v>1601</v>
      </c>
      <c r="CK92" s="171" t="s">
        <v>1601</v>
      </c>
      <c r="CL92" s="171" t="s">
        <v>1604</v>
      </c>
      <c r="CM92" s="171" t="s">
        <v>1604</v>
      </c>
      <c r="CN92" s="171" t="s">
        <v>1601</v>
      </c>
      <c r="CO92" s="171" t="s">
        <v>1612</v>
      </c>
      <c r="CP92" s="171" t="s">
        <v>1601</v>
      </c>
      <c r="CQ92" s="171" t="s">
        <v>1601</v>
      </c>
      <c r="CR92" s="171" t="s">
        <v>1601</v>
      </c>
      <c r="CS92" s="171" t="s">
        <v>14</v>
      </c>
      <c r="CT92" s="171" t="s">
        <v>14</v>
      </c>
      <c r="CU92" s="171" t="s">
        <v>1601</v>
      </c>
      <c r="CV92" s="171" t="s">
        <v>1607</v>
      </c>
      <c r="CW92" s="171" t="s">
        <v>1601</v>
      </c>
      <c r="CX92" s="171" t="s">
        <v>14</v>
      </c>
      <c r="CY92" s="171" t="s">
        <v>1604</v>
      </c>
      <c r="CZ92" s="171" t="s">
        <v>1604</v>
      </c>
      <c r="DA92" s="171" t="s">
        <v>1604</v>
      </c>
      <c r="DB92" s="171" t="s">
        <v>1601</v>
      </c>
      <c r="DC92" s="171" t="s">
        <v>1601</v>
      </c>
      <c r="DD92" s="171" t="s">
        <v>14</v>
      </c>
      <c r="DE92" s="171" t="s">
        <v>1601</v>
      </c>
      <c r="DF92" s="171" t="s">
        <v>1601</v>
      </c>
      <c r="DG92" s="171" t="s">
        <v>1596</v>
      </c>
      <c r="DH92" s="171" t="s">
        <v>14</v>
      </c>
      <c r="DI92" s="171" t="s">
        <v>1601</v>
      </c>
      <c r="DJ92" s="171" t="s">
        <v>1604</v>
      </c>
      <c r="DK92" s="171" t="s">
        <v>1598</v>
      </c>
      <c r="DL92" s="171" t="s">
        <v>1601</v>
      </c>
      <c r="DM92" s="171" t="s">
        <v>1601</v>
      </c>
      <c r="DN92" s="171" t="s">
        <v>14</v>
      </c>
      <c r="DO92" s="171" t="s">
        <v>1604</v>
      </c>
      <c r="DP92" s="171" t="s">
        <v>1601</v>
      </c>
      <c r="DQ92" s="171" t="s">
        <v>1601</v>
      </c>
      <c r="DR92" s="171" t="s">
        <v>1601</v>
      </c>
      <c r="DS92" s="171" t="s">
        <v>14</v>
      </c>
      <c r="DT92" s="171" t="s">
        <v>1601</v>
      </c>
      <c r="DU92" s="171" t="s">
        <v>1604</v>
      </c>
      <c r="DV92" s="171" t="s">
        <v>1598</v>
      </c>
      <c r="DW92" s="171" t="s">
        <v>1601</v>
      </c>
      <c r="DX92" s="171" t="s">
        <v>1601</v>
      </c>
      <c r="DY92" s="171" t="s">
        <v>1601</v>
      </c>
      <c r="DZ92" s="171" t="s">
        <v>1598</v>
      </c>
      <c r="EA92" s="171" t="s">
        <v>1601</v>
      </c>
      <c r="EB92" s="171" t="s">
        <v>1601</v>
      </c>
      <c r="EC92" s="171" t="s">
        <v>1596</v>
      </c>
      <c r="ED92" s="171" t="s">
        <v>1604</v>
      </c>
      <c r="EE92" s="171" t="s">
        <v>14</v>
      </c>
      <c r="EF92" s="171" t="s">
        <v>1601</v>
      </c>
      <c r="EG92" s="171" t="s">
        <v>1604</v>
      </c>
      <c r="EH92" s="171" t="s">
        <v>1601</v>
      </c>
      <c r="EI92" s="171" t="s">
        <v>1601</v>
      </c>
      <c r="EJ92" s="171" t="s">
        <v>1601</v>
      </c>
      <c r="EK92" s="171" t="s">
        <v>1612</v>
      </c>
      <c r="EL92" s="171" t="s">
        <v>13</v>
      </c>
      <c r="EM92" s="171" t="s">
        <v>1601</v>
      </c>
      <c r="EN92" s="171" t="s">
        <v>1612</v>
      </c>
      <c r="EO92" s="171" t="s">
        <v>14</v>
      </c>
      <c r="EP92" s="171" t="s">
        <v>14</v>
      </c>
      <c r="EQ92" s="171" t="s">
        <v>14</v>
      </c>
      <c r="ER92" s="171" t="s">
        <v>1604</v>
      </c>
      <c r="ES92" s="171" t="s">
        <v>1601</v>
      </c>
      <c r="ET92" s="171" t="s">
        <v>1607</v>
      </c>
      <c r="EU92" s="171" t="s">
        <v>14</v>
      </c>
      <c r="EV92" s="171" t="s">
        <v>14</v>
      </c>
      <c r="EW92" s="171" t="s">
        <v>1601</v>
      </c>
      <c r="EX92" s="171" t="s">
        <v>1601</v>
      </c>
      <c r="EY92" s="171" t="s">
        <v>1601</v>
      </c>
      <c r="EZ92" s="171" t="s">
        <v>1612</v>
      </c>
      <c r="FA92" s="171" t="s">
        <v>1601</v>
      </c>
      <c r="FB92" s="171" t="s">
        <v>1604</v>
      </c>
    </row>
    <row r="93" spans="2:158" ht="23.25" customHeight="1">
      <c r="B93" s="15">
        <f t="shared" si="2"/>
        <v>29</v>
      </c>
      <c r="C93" s="15">
        <v>2</v>
      </c>
      <c r="D93" s="13">
        <v>3</v>
      </c>
      <c r="E93" s="50">
        <f t="shared" si="1"/>
        <v>6</v>
      </c>
      <c r="G93" s="207" t="s">
        <v>1606</v>
      </c>
      <c r="H93" s="208"/>
      <c r="I93" s="169" t="s">
        <v>1601</v>
      </c>
      <c r="J93" s="170" t="s">
        <v>1601</v>
      </c>
      <c r="K93" s="170" t="s">
        <v>14</v>
      </c>
      <c r="L93" s="170" t="s">
        <v>14</v>
      </c>
      <c r="M93" s="170" t="s">
        <v>1601</v>
      </c>
      <c r="N93" s="170" t="s">
        <v>14</v>
      </c>
      <c r="O93" s="170" t="s">
        <v>14</v>
      </c>
      <c r="P93" s="170" t="s">
        <v>1598</v>
      </c>
      <c r="Q93" s="170" t="s">
        <v>14</v>
      </c>
      <c r="R93" s="170" t="s">
        <v>1601</v>
      </c>
      <c r="S93" s="170" t="s">
        <v>1604</v>
      </c>
      <c r="T93" s="170" t="s">
        <v>1601</v>
      </c>
      <c r="U93" s="170" t="s">
        <v>14</v>
      </c>
      <c r="V93" s="170" t="s">
        <v>1601</v>
      </c>
      <c r="W93" s="170" t="s">
        <v>1604</v>
      </c>
      <c r="X93" s="170" t="s">
        <v>1604</v>
      </c>
      <c r="Y93" s="170" t="s">
        <v>1601</v>
      </c>
      <c r="Z93" s="170" t="s">
        <v>1601</v>
      </c>
      <c r="AA93" s="170" t="s">
        <v>14</v>
      </c>
      <c r="AB93" s="170" t="s">
        <v>1601</v>
      </c>
      <c r="AC93" s="170" t="s">
        <v>1604</v>
      </c>
      <c r="AD93" s="171" t="s">
        <v>14</v>
      </c>
      <c r="AE93" s="171" t="s">
        <v>1604</v>
      </c>
      <c r="AF93" s="171" t="s">
        <v>1598</v>
      </c>
      <c r="AG93" s="171" t="s">
        <v>1601</v>
      </c>
      <c r="AH93" s="171" t="s">
        <v>14</v>
      </c>
      <c r="AI93" s="171" t="s">
        <v>14</v>
      </c>
      <c r="AJ93" s="171" t="s">
        <v>1604</v>
      </c>
      <c r="AK93" s="171" t="s">
        <v>14</v>
      </c>
      <c r="AL93" s="171" t="s">
        <v>14</v>
      </c>
      <c r="AM93" s="171" t="s">
        <v>1601</v>
      </c>
      <c r="AN93" s="171" t="s">
        <v>1601</v>
      </c>
      <c r="AO93" s="171" t="s">
        <v>1598</v>
      </c>
      <c r="AP93" s="171" t="s">
        <v>1601</v>
      </c>
      <c r="AQ93" s="171" t="s">
        <v>1601</v>
      </c>
      <c r="AR93" s="171" t="s">
        <v>1607</v>
      </c>
      <c r="AS93" s="171" t="s">
        <v>1604</v>
      </c>
      <c r="AT93" s="171" t="s">
        <v>14</v>
      </c>
      <c r="AU93" s="171" t="s">
        <v>1612</v>
      </c>
      <c r="AV93" s="171" t="s">
        <v>1601</v>
      </c>
      <c r="AW93" s="171" t="s">
        <v>14</v>
      </c>
      <c r="AX93" s="171" t="s">
        <v>1601</v>
      </c>
      <c r="AY93" s="171" t="s">
        <v>1601</v>
      </c>
      <c r="AZ93" s="171" t="s">
        <v>14</v>
      </c>
      <c r="BA93" s="171" t="s">
        <v>1612</v>
      </c>
      <c r="BB93" s="171" t="s">
        <v>1601</v>
      </c>
      <c r="BC93" s="171" t="s">
        <v>1604</v>
      </c>
      <c r="BD93" s="171" t="s">
        <v>1604</v>
      </c>
      <c r="BE93" s="171" t="s">
        <v>1612</v>
      </c>
      <c r="BF93" s="171" t="s">
        <v>14</v>
      </c>
      <c r="BG93" s="171" t="s">
        <v>14</v>
      </c>
      <c r="BH93" s="171" t="s">
        <v>1601</v>
      </c>
      <c r="BI93" s="171" t="s">
        <v>1596</v>
      </c>
      <c r="BJ93" s="171" t="s">
        <v>1604</v>
      </c>
      <c r="BK93" s="171" t="s">
        <v>1612</v>
      </c>
      <c r="BL93" s="171" t="s">
        <v>14</v>
      </c>
      <c r="BM93" s="171" t="s">
        <v>14</v>
      </c>
      <c r="BN93" s="171" t="s">
        <v>1601</v>
      </c>
      <c r="BO93" s="171" t="s">
        <v>1604</v>
      </c>
      <c r="BP93" s="171" t="s">
        <v>1596</v>
      </c>
      <c r="BQ93" s="171" t="s">
        <v>1601</v>
      </c>
      <c r="BR93" s="171" t="s">
        <v>1601</v>
      </c>
      <c r="BS93" s="171" t="s">
        <v>14</v>
      </c>
      <c r="BT93" s="171" t="s">
        <v>1601</v>
      </c>
      <c r="BU93" s="171" t="s">
        <v>1601</v>
      </c>
      <c r="BV93" s="171" t="s">
        <v>14</v>
      </c>
      <c r="BW93" s="171" t="s">
        <v>1601</v>
      </c>
      <c r="BX93" s="171" t="s">
        <v>1601</v>
      </c>
      <c r="BY93" s="171" t="s">
        <v>1601</v>
      </c>
      <c r="BZ93" s="171" t="s">
        <v>1607</v>
      </c>
      <c r="CA93" s="171" t="s">
        <v>1601</v>
      </c>
      <c r="CB93" s="171" t="s">
        <v>1601</v>
      </c>
      <c r="CC93" s="171" t="s">
        <v>1607</v>
      </c>
      <c r="CD93" s="171" t="s">
        <v>1601</v>
      </c>
      <c r="CE93" s="171" t="s">
        <v>1601</v>
      </c>
      <c r="CF93" s="171" t="s">
        <v>14</v>
      </c>
      <c r="CG93" s="171" t="s">
        <v>1601</v>
      </c>
      <c r="CH93" s="171" t="s">
        <v>13</v>
      </c>
      <c r="CI93" s="171" t="s">
        <v>14</v>
      </c>
      <c r="CJ93" s="171" t="s">
        <v>1604</v>
      </c>
      <c r="CK93" s="171" t="s">
        <v>1604</v>
      </c>
      <c r="CL93" s="171" t="s">
        <v>1598</v>
      </c>
      <c r="CM93" s="171" t="s">
        <v>1604</v>
      </c>
      <c r="CN93" s="171" t="s">
        <v>14</v>
      </c>
      <c r="CO93" s="171" t="s">
        <v>1601</v>
      </c>
      <c r="CP93" s="171" t="s">
        <v>1604</v>
      </c>
      <c r="CQ93" s="171" t="s">
        <v>14</v>
      </c>
      <c r="CR93" s="171" t="s">
        <v>14</v>
      </c>
      <c r="CS93" s="171" t="s">
        <v>1601</v>
      </c>
      <c r="CT93" s="171" t="s">
        <v>1601</v>
      </c>
      <c r="CU93" s="171" t="s">
        <v>1604</v>
      </c>
      <c r="CV93" s="171" t="s">
        <v>14</v>
      </c>
      <c r="CW93" s="171" t="s">
        <v>1604</v>
      </c>
      <c r="CX93" s="171" t="s">
        <v>1604</v>
      </c>
      <c r="CY93" s="171" t="s">
        <v>1612</v>
      </c>
      <c r="CZ93" s="171" t="s">
        <v>1601</v>
      </c>
      <c r="DA93" s="171" t="s">
        <v>1604</v>
      </c>
      <c r="DB93" s="171" t="s">
        <v>1601</v>
      </c>
      <c r="DC93" s="171" t="s">
        <v>1612</v>
      </c>
      <c r="DD93" s="171" t="s">
        <v>14</v>
      </c>
      <c r="DE93" s="171" t="s">
        <v>1604</v>
      </c>
      <c r="DF93" s="171" t="s">
        <v>1607</v>
      </c>
      <c r="DG93" s="171" t="s">
        <v>1604</v>
      </c>
      <c r="DH93" s="171" t="s">
        <v>1604</v>
      </c>
      <c r="DI93" s="171" t="s">
        <v>14</v>
      </c>
      <c r="DJ93" s="171" t="s">
        <v>1601</v>
      </c>
      <c r="DK93" s="171" t="s">
        <v>1601</v>
      </c>
      <c r="DL93" s="171" t="s">
        <v>1612</v>
      </c>
      <c r="DM93" s="171" t="s">
        <v>1601</v>
      </c>
      <c r="DN93" s="171" t="s">
        <v>1601</v>
      </c>
      <c r="DO93" s="171" t="s">
        <v>14</v>
      </c>
      <c r="DP93" s="171" t="s">
        <v>1601</v>
      </c>
      <c r="DQ93" s="171" t="s">
        <v>1601</v>
      </c>
      <c r="DR93" s="171" t="s">
        <v>1604</v>
      </c>
      <c r="DS93" s="171" t="s">
        <v>14</v>
      </c>
      <c r="DT93" s="171" t="s">
        <v>1604</v>
      </c>
      <c r="DU93" s="171" t="s">
        <v>1607</v>
      </c>
      <c r="DV93" s="171" t="s">
        <v>14</v>
      </c>
      <c r="DW93" s="171" t="s">
        <v>13</v>
      </c>
      <c r="DX93" s="171" t="s">
        <v>1612</v>
      </c>
      <c r="DY93" s="171" t="s">
        <v>1604</v>
      </c>
      <c r="DZ93" s="171" t="s">
        <v>14</v>
      </c>
      <c r="EA93" s="171" t="s">
        <v>14</v>
      </c>
      <c r="EB93" s="171" t="s">
        <v>1596</v>
      </c>
      <c r="EC93" s="171" t="s">
        <v>1604</v>
      </c>
      <c r="ED93" s="171" t="s">
        <v>1604</v>
      </c>
      <c r="EE93" s="171" t="s">
        <v>1601</v>
      </c>
      <c r="EF93" s="171" t="s">
        <v>1604</v>
      </c>
      <c r="EG93" s="171" t="s">
        <v>14</v>
      </c>
      <c r="EH93" s="171" t="s">
        <v>1607</v>
      </c>
      <c r="EI93" s="171" t="s">
        <v>1604</v>
      </c>
      <c r="EJ93" s="171" t="s">
        <v>1601</v>
      </c>
      <c r="EK93" s="171" t="s">
        <v>1604</v>
      </c>
      <c r="EL93" s="171" t="s">
        <v>1604</v>
      </c>
      <c r="EM93" s="171" t="s">
        <v>1604</v>
      </c>
      <c r="EN93" s="171" t="s">
        <v>13</v>
      </c>
      <c r="EO93" s="171" t="s">
        <v>14</v>
      </c>
      <c r="EP93" s="171" t="s">
        <v>13</v>
      </c>
      <c r="EQ93" s="171" t="s">
        <v>1604</v>
      </c>
      <c r="ER93" s="171" t="s">
        <v>1601</v>
      </c>
      <c r="ES93" s="171" t="s">
        <v>1601</v>
      </c>
      <c r="ET93" s="171" t="s">
        <v>1604</v>
      </c>
      <c r="EU93" s="171" t="s">
        <v>1604</v>
      </c>
      <c r="EV93" s="171" t="s">
        <v>14</v>
      </c>
      <c r="EW93" s="171" t="s">
        <v>13</v>
      </c>
      <c r="EX93" s="171" t="s">
        <v>1604</v>
      </c>
      <c r="EY93" s="171" t="s">
        <v>14</v>
      </c>
      <c r="EZ93" s="171" t="s">
        <v>1604</v>
      </c>
      <c r="FA93" s="171" t="s">
        <v>1601</v>
      </c>
      <c r="FB93" s="171" t="s">
        <v>1601</v>
      </c>
    </row>
    <row r="94" spans="2:158" ht="23.25" customHeight="1">
      <c r="B94" s="15">
        <f t="shared" si="2"/>
        <v>30</v>
      </c>
      <c r="C94" s="15">
        <v>2</v>
      </c>
      <c r="D94" s="13">
        <v>3</v>
      </c>
      <c r="E94" s="50">
        <f t="shared" si="1"/>
        <v>35</v>
      </c>
      <c r="G94" s="207" t="s">
        <v>1609</v>
      </c>
      <c r="H94" s="208"/>
      <c r="I94" s="169" t="s">
        <v>14</v>
      </c>
      <c r="J94" s="170" t="s">
        <v>14</v>
      </c>
      <c r="K94" s="170" t="s">
        <v>1612</v>
      </c>
      <c r="L94" s="170" t="s">
        <v>14</v>
      </c>
      <c r="M94" s="170" t="s">
        <v>1604</v>
      </c>
      <c r="N94" s="170" t="s">
        <v>14</v>
      </c>
      <c r="O94" s="170" t="s">
        <v>13</v>
      </c>
      <c r="P94" s="170" t="s">
        <v>1601</v>
      </c>
      <c r="Q94" s="170" t="s">
        <v>1601</v>
      </c>
      <c r="R94" s="170" t="s">
        <v>1598</v>
      </c>
      <c r="S94" s="170" t="s">
        <v>1607</v>
      </c>
      <c r="T94" s="170" t="s">
        <v>1612</v>
      </c>
      <c r="U94" s="170" t="s">
        <v>1601</v>
      </c>
      <c r="V94" s="170" t="s">
        <v>14</v>
      </c>
      <c r="W94" s="170" t="s">
        <v>1601</v>
      </c>
      <c r="X94" s="170" t="s">
        <v>1601</v>
      </c>
      <c r="Y94" s="170" t="s">
        <v>1607</v>
      </c>
      <c r="Z94" s="170" t="s">
        <v>14</v>
      </c>
      <c r="AA94" s="170" t="s">
        <v>1601</v>
      </c>
      <c r="AB94" s="170" t="s">
        <v>14</v>
      </c>
      <c r="AC94" s="170" t="s">
        <v>14</v>
      </c>
      <c r="AD94" s="171" t="s">
        <v>1604</v>
      </c>
      <c r="AE94" s="171" t="s">
        <v>1604</v>
      </c>
      <c r="AF94" s="171" t="s">
        <v>14</v>
      </c>
      <c r="AG94" s="171" t="s">
        <v>1604</v>
      </c>
      <c r="AH94" s="171" t="s">
        <v>1607</v>
      </c>
      <c r="AI94" s="171" t="s">
        <v>1612</v>
      </c>
      <c r="AJ94" s="171" t="s">
        <v>1604</v>
      </c>
      <c r="AK94" s="171" t="s">
        <v>1601</v>
      </c>
      <c r="AL94" s="171" t="s">
        <v>1601</v>
      </c>
      <c r="AM94" s="171" t="s">
        <v>1601</v>
      </c>
      <c r="AN94" s="171" t="s">
        <v>1601</v>
      </c>
      <c r="AO94" s="171" t="s">
        <v>1601</v>
      </c>
      <c r="AP94" s="171" t="s">
        <v>1601</v>
      </c>
      <c r="AQ94" s="171" t="s">
        <v>1601</v>
      </c>
      <c r="AR94" s="171" t="s">
        <v>1604</v>
      </c>
      <c r="AS94" s="171" t="s">
        <v>1601</v>
      </c>
      <c r="AT94" s="171" t="s">
        <v>14</v>
      </c>
      <c r="AU94" s="171" t="s">
        <v>1601</v>
      </c>
      <c r="AV94" s="171" t="s">
        <v>14</v>
      </c>
      <c r="AW94" s="171" t="s">
        <v>1604</v>
      </c>
      <c r="AX94" s="171" t="s">
        <v>1604</v>
      </c>
      <c r="AY94" s="171" t="s">
        <v>14</v>
      </c>
      <c r="AZ94" s="171" t="s">
        <v>1612</v>
      </c>
      <c r="BA94" s="171" t="s">
        <v>1601</v>
      </c>
      <c r="BB94" s="171" t="s">
        <v>1604</v>
      </c>
      <c r="BC94" s="171" t="s">
        <v>13</v>
      </c>
      <c r="BD94" s="171" t="s">
        <v>1598</v>
      </c>
      <c r="BE94" s="171" t="s">
        <v>1601</v>
      </c>
      <c r="BF94" s="171" t="s">
        <v>1601</v>
      </c>
      <c r="BG94" s="171" t="s">
        <v>1604</v>
      </c>
      <c r="BH94" s="171" t="s">
        <v>13</v>
      </c>
      <c r="BI94" s="171" t="s">
        <v>1601</v>
      </c>
      <c r="BJ94" s="171" t="s">
        <v>1601</v>
      </c>
      <c r="BK94" s="171" t="s">
        <v>1607</v>
      </c>
      <c r="BL94" s="171" t="s">
        <v>1604</v>
      </c>
      <c r="BM94" s="171" t="s">
        <v>1604</v>
      </c>
      <c r="BN94" s="171" t="s">
        <v>14</v>
      </c>
      <c r="BO94" s="171" t="s">
        <v>14</v>
      </c>
      <c r="BP94" s="171" t="s">
        <v>1607</v>
      </c>
      <c r="BQ94" s="171" t="s">
        <v>1596</v>
      </c>
      <c r="BR94" s="171" t="s">
        <v>14</v>
      </c>
      <c r="BS94" s="171" t="s">
        <v>1601</v>
      </c>
      <c r="BT94" s="171" t="s">
        <v>1601</v>
      </c>
      <c r="BU94" s="171" t="s">
        <v>14</v>
      </c>
      <c r="BV94" s="171" t="s">
        <v>1601</v>
      </c>
      <c r="BW94" s="171" t="s">
        <v>1598</v>
      </c>
      <c r="BX94" s="171" t="s">
        <v>1604</v>
      </c>
      <c r="BY94" s="171" t="s">
        <v>1601</v>
      </c>
      <c r="BZ94" s="171" t="s">
        <v>14</v>
      </c>
      <c r="CA94" s="171" t="s">
        <v>1601</v>
      </c>
      <c r="CB94" s="171" t="s">
        <v>1604</v>
      </c>
      <c r="CC94" s="171" t="s">
        <v>14</v>
      </c>
      <c r="CD94" s="171" t="s">
        <v>14</v>
      </c>
      <c r="CE94" s="171" t="s">
        <v>1604</v>
      </c>
      <c r="CF94" s="171" t="s">
        <v>1598</v>
      </c>
      <c r="CG94" s="171" t="s">
        <v>1612</v>
      </c>
      <c r="CH94" s="171" t="s">
        <v>1607</v>
      </c>
      <c r="CI94" s="171" t="s">
        <v>13</v>
      </c>
      <c r="CJ94" s="171" t="s">
        <v>1601</v>
      </c>
      <c r="CK94" s="171" t="s">
        <v>1612</v>
      </c>
      <c r="CL94" s="171" t="s">
        <v>1604</v>
      </c>
      <c r="CM94" s="171" t="s">
        <v>1601</v>
      </c>
      <c r="CN94" s="171" t="s">
        <v>14</v>
      </c>
      <c r="CO94" s="171" t="s">
        <v>1612</v>
      </c>
      <c r="CP94" s="171" t="s">
        <v>1604</v>
      </c>
      <c r="CQ94" s="171" t="s">
        <v>14</v>
      </c>
      <c r="CR94" s="171" t="s">
        <v>1604</v>
      </c>
      <c r="CS94" s="171" t="s">
        <v>1601</v>
      </c>
      <c r="CT94" s="171" t="s">
        <v>1604</v>
      </c>
      <c r="CU94" s="171" t="s">
        <v>1601</v>
      </c>
      <c r="CV94" s="171" t="s">
        <v>14</v>
      </c>
      <c r="CW94" s="171" t="s">
        <v>1601</v>
      </c>
      <c r="CX94" s="171" t="s">
        <v>1604</v>
      </c>
      <c r="CY94" s="171" t="s">
        <v>1604</v>
      </c>
      <c r="CZ94" s="171" t="s">
        <v>14</v>
      </c>
      <c r="DA94" s="171" t="s">
        <v>14</v>
      </c>
      <c r="DB94" s="171" t="s">
        <v>14</v>
      </c>
      <c r="DC94" s="171" t="s">
        <v>14</v>
      </c>
      <c r="DD94" s="171" t="s">
        <v>1601</v>
      </c>
      <c r="DE94" s="171" t="s">
        <v>1601</v>
      </c>
      <c r="DF94" s="171" t="s">
        <v>1601</v>
      </c>
      <c r="DG94" s="171" t="s">
        <v>1601</v>
      </c>
      <c r="DH94" s="171" t="s">
        <v>1601</v>
      </c>
      <c r="DI94" s="171" t="s">
        <v>1601</v>
      </c>
      <c r="DJ94" s="171" t="s">
        <v>1601</v>
      </c>
      <c r="DK94" s="171" t="s">
        <v>1612</v>
      </c>
      <c r="DL94" s="171" t="s">
        <v>1601</v>
      </c>
      <c r="DM94" s="171" t="s">
        <v>1601</v>
      </c>
      <c r="DN94" s="171" t="s">
        <v>1601</v>
      </c>
      <c r="DO94" s="171" t="s">
        <v>14</v>
      </c>
      <c r="DP94" s="171" t="s">
        <v>1601</v>
      </c>
      <c r="DQ94" s="171" t="s">
        <v>1601</v>
      </c>
      <c r="DR94" s="171" t="s">
        <v>14</v>
      </c>
      <c r="DS94" s="171" t="s">
        <v>14</v>
      </c>
      <c r="DT94" s="171" t="s">
        <v>1604</v>
      </c>
      <c r="DU94" s="171" t="s">
        <v>1601</v>
      </c>
      <c r="DV94" s="171" t="s">
        <v>1604</v>
      </c>
      <c r="DW94" s="171" t="s">
        <v>1601</v>
      </c>
      <c r="DX94" s="171" t="s">
        <v>1601</v>
      </c>
      <c r="DY94" s="171" t="s">
        <v>1604</v>
      </c>
      <c r="DZ94" s="171" t="s">
        <v>1612</v>
      </c>
      <c r="EA94" s="171" t="s">
        <v>1604</v>
      </c>
      <c r="EB94" s="171" t="s">
        <v>14</v>
      </c>
      <c r="EC94" s="171" t="s">
        <v>1604</v>
      </c>
      <c r="ED94" s="171" t="s">
        <v>14</v>
      </c>
      <c r="EE94" s="171" t="s">
        <v>1601</v>
      </c>
      <c r="EF94" s="171" t="s">
        <v>1601</v>
      </c>
      <c r="EG94" s="171" t="s">
        <v>1601</v>
      </c>
      <c r="EH94" s="171" t="s">
        <v>1604</v>
      </c>
      <c r="EI94" s="171" t="s">
        <v>1612</v>
      </c>
      <c r="EJ94" s="171" t="s">
        <v>1612</v>
      </c>
      <c r="EK94" s="171" t="s">
        <v>1604</v>
      </c>
      <c r="EL94" s="171" t="s">
        <v>1604</v>
      </c>
      <c r="EM94" s="171" t="s">
        <v>1596</v>
      </c>
      <c r="EN94" s="171" t="s">
        <v>1604</v>
      </c>
      <c r="EO94" s="171" t="s">
        <v>14</v>
      </c>
      <c r="EP94" s="171" t="s">
        <v>1601</v>
      </c>
      <c r="EQ94" s="171" t="s">
        <v>1604</v>
      </c>
      <c r="ER94" s="171" t="s">
        <v>14</v>
      </c>
      <c r="ES94" s="171" t="s">
        <v>1604</v>
      </c>
      <c r="ET94" s="171" t="s">
        <v>14</v>
      </c>
      <c r="EU94" s="171" t="s">
        <v>1604</v>
      </c>
      <c r="EV94" s="171" t="s">
        <v>1601</v>
      </c>
      <c r="EW94" s="171" t="s">
        <v>1604</v>
      </c>
      <c r="EX94" s="171" t="s">
        <v>1601</v>
      </c>
      <c r="EY94" s="171" t="s">
        <v>1598</v>
      </c>
      <c r="EZ94" s="171" t="s">
        <v>1601</v>
      </c>
      <c r="FA94" s="171" t="s">
        <v>1601</v>
      </c>
      <c r="FB94" s="171" t="s">
        <v>14</v>
      </c>
    </row>
    <row r="95" spans="2:158" ht="23.25" customHeight="1">
      <c r="B95" s="15">
        <f t="shared" si="2"/>
        <v>31</v>
      </c>
      <c r="C95" s="15">
        <v>2</v>
      </c>
      <c r="D95" s="13">
        <v>3</v>
      </c>
      <c r="E95" s="50">
        <f t="shared" si="1"/>
        <v>55</v>
      </c>
      <c r="G95" s="207" t="s">
        <v>1600</v>
      </c>
      <c r="H95" s="208"/>
      <c r="I95" s="169" t="s">
        <v>1604</v>
      </c>
      <c r="J95" s="170" t="s">
        <v>14</v>
      </c>
      <c r="K95" s="170" t="s">
        <v>1604</v>
      </c>
      <c r="L95" s="170" t="s">
        <v>1601</v>
      </c>
      <c r="M95" s="170" t="s">
        <v>14</v>
      </c>
      <c r="N95" s="170" t="s">
        <v>1604</v>
      </c>
      <c r="O95" s="170" t="s">
        <v>1601</v>
      </c>
      <c r="P95" s="170" t="s">
        <v>1601</v>
      </c>
      <c r="Q95" s="170" t="s">
        <v>1612</v>
      </c>
      <c r="R95" s="170" t="s">
        <v>14</v>
      </c>
      <c r="S95" s="170" t="s">
        <v>14</v>
      </c>
      <c r="T95" s="170" t="s">
        <v>13</v>
      </c>
      <c r="U95" s="170" t="s">
        <v>1601</v>
      </c>
      <c r="V95" s="170" t="s">
        <v>1604</v>
      </c>
      <c r="W95" s="170" t="s">
        <v>1604</v>
      </c>
      <c r="X95" s="170" t="s">
        <v>1601</v>
      </c>
      <c r="Y95" s="170" t="s">
        <v>14</v>
      </c>
      <c r="Z95" s="170" t="s">
        <v>14</v>
      </c>
      <c r="AA95" s="170" t="s">
        <v>1601</v>
      </c>
      <c r="AB95" s="170" t="s">
        <v>1604</v>
      </c>
      <c r="AC95" s="170" t="s">
        <v>14</v>
      </c>
      <c r="AD95" s="171" t="s">
        <v>1601</v>
      </c>
      <c r="AE95" s="171" t="s">
        <v>1601</v>
      </c>
      <c r="AF95" s="171" t="s">
        <v>1604</v>
      </c>
      <c r="AG95" s="171" t="s">
        <v>1604</v>
      </c>
      <c r="AH95" s="171" t="s">
        <v>1604</v>
      </c>
      <c r="AI95" s="171" t="s">
        <v>14</v>
      </c>
      <c r="AJ95" s="171" t="s">
        <v>1598</v>
      </c>
      <c r="AK95" s="171" t="s">
        <v>1612</v>
      </c>
      <c r="AL95" s="171" t="s">
        <v>1612</v>
      </c>
      <c r="AM95" s="171" t="s">
        <v>1601</v>
      </c>
      <c r="AN95" s="171" t="s">
        <v>1601</v>
      </c>
      <c r="AO95" s="171" t="s">
        <v>14</v>
      </c>
      <c r="AP95" s="171" t="s">
        <v>1604</v>
      </c>
      <c r="AQ95" s="171" t="s">
        <v>14</v>
      </c>
      <c r="AR95" s="171" t="s">
        <v>1607</v>
      </c>
      <c r="AS95" s="171" t="s">
        <v>1601</v>
      </c>
      <c r="AT95" s="171" t="s">
        <v>1601</v>
      </c>
      <c r="AU95" s="171" t="s">
        <v>1601</v>
      </c>
      <c r="AV95" s="171" t="s">
        <v>1604</v>
      </c>
      <c r="AW95" s="171" t="s">
        <v>1604</v>
      </c>
      <c r="AX95" s="171" t="s">
        <v>1601</v>
      </c>
      <c r="AY95" s="171" t="s">
        <v>1601</v>
      </c>
      <c r="AZ95" s="171" t="s">
        <v>1601</v>
      </c>
      <c r="BA95" s="171" t="s">
        <v>1601</v>
      </c>
      <c r="BB95" s="171" t="s">
        <v>1612</v>
      </c>
      <c r="BC95" s="171" t="s">
        <v>14</v>
      </c>
      <c r="BD95" s="171" t="s">
        <v>1601</v>
      </c>
      <c r="BE95" s="171" t="s">
        <v>14</v>
      </c>
      <c r="BF95" s="171" t="s">
        <v>14</v>
      </c>
      <c r="BG95" s="171" t="s">
        <v>1607</v>
      </c>
      <c r="BH95" s="171" t="s">
        <v>1601</v>
      </c>
      <c r="BI95" s="171" t="s">
        <v>14</v>
      </c>
      <c r="BJ95" s="171" t="s">
        <v>1601</v>
      </c>
      <c r="BK95" s="171" t="s">
        <v>1598</v>
      </c>
      <c r="BL95" s="171" t="s">
        <v>1601</v>
      </c>
      <c r="BM95" s="171" t="s">
        <v>14</v>
      </c>
      <c r="BN95" s="171" t="s">
        <v>1601</v>
      </c>
      <c r="BO95" s="171" t="s">
        <v>1596</v>
      </c>
      <c r="BP95" s="171" t="s">
        <v>1604</v>
      </c>
      <c r="BQ95" s="171" t="s">
        <v>1601</v>
      </c>
      <c r="BR95" s="171" t="s">
        <v>1612</v>
      </c>
      <c r="BS95" s="171" t="s">
        <v>1601</v>
      </c>
      <c r="BT95" s="171" t="s">
        <v>1601</v>
      </c>
      <c r="BU95" s="171" t="s">
        <v>1601</v>
      </c>
      <c r="BV95" s="171" t="s">
        <v>1601</v>
      </c>
      <c r="BW95" s="171" t="s">
        <v>1604</v>
      </c>
      <c r="BX95" s="171" t="s">
        <v>1601</v>
      </c>
      <c r="BY95" s="171" t="s">
        <v>14</v>
      </c>
      <c r="BZ95" s="171" t="s">
        <v>1598</v>
      </c>
      <c r="CA95" s="171" t="s">
        <v>1601</v>
      </c>
      <c r="CB95" s="171" t="s">
        <v>1601</v>
      </c>
      <c r="CC95" s="171" t="s">
        <v>14</v>
      </c>
      <c r="CD95" s="171" t="s">
        <v>1601</v>
      </c>
      <c r="CE95" s="171" t="s">
        <v>14</v>
      </c>
      <c r="CF95" s="171" t="s">
        <v>1604</v>
      </c>
      <c r="CG95" s="171" t="s">
        <v>14</v>
      </c>
      <c r="CH95" s="171" t="s">
        <v>1601</v>
      </c>
      <c r="CI95" s="171" t="s">
        <v>14</v>
      </c>
      <c r="CJ95" s="171" t="s">
        <v>1604</v>
      </c>
      <c r="CK95" s="171" t="s">
        <v>1604</v>
      </c>
      <c r="CL95" s="171" t="s">
        <v>14</v>
      </c>
      <c r="CM95" s="171" t="s">
        <v>1612</v>
      </c>
      <c r="CN95" s="171" t="s">
        <v>1601</v>
      </c>
      <c r="CO95" s="171" t="s">
        <v>14</v>
      </c>
      <c r="CP95" s="171" t="s">
        <v>1612</v>
      </c>
      <c r="CQ95" s="171" t="s">
        <v>14</v>
      </c>
      <c r="CR95" s="171" t="s">
        <v>1604</v>
      </c>
      <c r="CS95" s="171" t="s">
        <v>1612</v>
      </c>
      <c r="CT95" s="171" t="s">
        <v>1604</v>
      </c>
      <c r="CU95" s="171" t="s">
        <v>1601</v>
      </c>
      <c r="CV95" s="171" t="s">
        <v>1607</v>
      </c>
      <c r="CW95" s="171" t="s">
        <v>14</v>
      </c>
      <c r="CX95" s="171" t="s">
        <v>1601</v>
      </c>
      <c r="CY95" s="171" t="s">
        <v>1601</v>
      </c>
      <c r="CZ95" s="171" t="s">
        <v>1604</v>
      </c>
      <c r="DA95" s="171" t="s">
        <v>1601</v>
      </c>
      <c r="DB95" s="171" t="s">
        <v>14</v>
      </c>
      <c r="DC95" s="171" t="s">
        <v>1601</v>
      </c>
      <c r="DD95" s="171" t="s">
        <v>1604</v>
      </c>
      <c r="DE95" s="171" t="s">
        <v>1604</v>
      </c>
      <c r="DF95" s="171" t="s">
        <v>1601</v>
      </c>
      <c r="DG95" s="171" t="s">
        <v>1601</v>
      </c>
      <c r="DH95" s="171" t="s">
        <v>1604</v>
      </c>
      <c r="DI95" s="171" t="s">
        <v>1601</v>
      </c>
      <c r="DJ95" s="171" t="s">
        <v>14</v>
      </c>
      <c r="DK95" s="171" t="s">
        <v>1607</v>
      </c>
      <c r="DL95" s="171" t="s">
        <v>1604</v>
      </c>
      <c r="DM95" s="171" t="s">
        <v>1604</v>
      </c>
      <c r="DN95" s="171" t="s">
        <v>1604</v>
      </c>
      <c r="DO95" s="171" t="s">
        <v>14</v>
      </c>
      <c r="DP95" s="171" t="s">
        <v>1601</v>
      </c>
      <c r="DQ95" s="171" t="s">
        <v>1612</v>
      </c>
      <c r="DR95" s="171" t="s">
        <v>1604</v>
      </c>
      <c r="DS95" s="171" t="s">
        <v>1604</v>
      </c>
      <c r="DT95" s="171" t="s">
        <v>1598</v>
      </c>
      <c r="DU95" s="171" t="s">
        <v>1601</v>
      </c>
      <c r="DV95" s="171" t="s">
        <v>14</v>
      </c>
      <c r="DW95" s="171" t="s">
        <v>14</v>
      </c>
      <c r="DX95" s="171" t="s">
        <v>1601</v>
      </c>
      <c r="DY95" s="171" t="s">
        <v>13</v>
      </c>
      <c r="DZ95" s="171" t="s">
        <v>1601</v>
      </c>
      <c r="EA95" s="171" t="s">
        <v>1607</v>
      </c>
      <c r="EB95" s="171" t="s">
        <v>1596</v>
      </c>
      <c r="EC95" s="171" t="s">
        <v>1601</v>
      </c>
      <c r="ED95" s="171" t="s">
        <v>1604</v>
      </c>
      <c r="EE95" s="171" t="s">
        <v>1598</v>
      </c>
      <c r="EF95" s="171" t="s">
        <v>13</v>
      </c>
      <c r="EG95" s="171" t="s">
        <v>1601</v>
      </c>
      <c r="EH95" s="171" t="s">
        <v>1604</v>
      </c>
      <c r="EI95" s="171" t="s">
        <v>1601</v>
      </c>
      <c r="EJ95" s="171" t="s">
        <v>1601</v>
      </c>
      <c r="EK95" s="171" t="s">
        <v>1598</v>
      </c>
      <c r="EL95" s="171" t="s">
        <v>1604</v>
      </c>
      <c r="EM95" s="171" t="s">
        <v>1612</v>
      </c>
      <c r="EN95" s="171" t="s">
        <v>1601</v>
      </c>
      <c r="EO95" s="171" t="s">
        <v>1601</v>
      </c>
      <c r="EP95" s="171" t="s">
        <v>13</v>
      </c>
      <c r="EQ95" s="171" t="s">
        <v>1601</v>
      </c>
      <c r="ER95" s="171" t="s">
        <v>1601</v>
      </c>
      <c r="ES95" s="171" t="s">
        <v>14</v>
      </c>
      <c r="ET95" s="171" t="s">
        <v>1612</v>
      </c>
      <c r="EU95" s="171" t="s">
        <v>13</v>
      </c>
      <c r="EV95" s="171" t="s">
        <v>1604</v>
      </c>
      <c r="EW95" s="171" t="s">
        <v>1607</v>
      </c>
      <c r="EX95" s="171" t="s">
        <v>1601</v>
      </c>
      <c r="EY95" s="171" t="s">
        <v>1601</v>
      </c>
      <c r="EZ95" s="171" t="s">
        <v>13</v>
      </c>
      <c r="FA95" s="171" t="s">
        <v>1604</v>
      </c>
      <c r="FB95" s="171" t="s">
        <v>1596</v>
      </c>
    </row>
    <row r="96" spans="2:158" ht="23.25" customHeight="1">
      <c r="B96" s="15">
        <f t="shared" si="2"/>
        <v>32</v>
      </c>
      <c r="C96" s="15">
        <v>2</v>
      </c>
      <c r="D96" s="13">
        <v>3</v>
      </c>
      <c r="E96" s="50">
        <f t="shared" si="1"/>
        <v>4</v>
      </c>
      <c r="G96" s="207" t="s">
        <v>1599</v>
      </c>
      <c r="H96" s="208"/>
      <c r="I96" s="169" t="s">
        <v>1601</v>
      </c>
      <c r="J96" s="170" t="s">
        <v>1604</v>
      </c>
      <c r="K96" s="170" t="s">
        <v>1601</v>
      </c>
      <c r="L96" s="170" t="s">
        <v>1601</v>
      </c>
      <c r="M96" s="170" t="s">
        <v>14</v>
      </c>
      <c r="N96" s="170" t="s">
        <v>1601</v>
      </c>
      <c r="O96" s="170" t="s">
        <v>1607</v>
      </c>
      <c r="P96" s="170" t="s">
        <v>1604</v>
      </c>
      <c r="Q96" s="170" t="s">
        <v>14</v>
      </c>
      <c r="R96" s="170" t="s">
        <v>14</v>
      </c>
      <c r="S96" s="170" t="s">
        <v>1601</v>
      </c>
      <c r="T96" s="170" t="s">
        <v>1601</v>
      </c>
      <c r="U96" s="170" t="s">
        <v>1604</v>
      </c>
      <c r="V96" s="170" t="s">
        <v>1604</v>
      </c>
      <c r="W96" s="170" t="s">
        <v>14</v>
      </c>
      <c r="X96" s="170" t="s">
        <v>1604</v>
      </c>
      <c r="Y96" s="170" t="s">
        <v>1601</v>
      </c>
      <c r="Z96" s="170" t="s">
        <v>14</v>
      </c>
      <c r="AA96" s="170" t="s">
        <v>1612</v>
      </c>
      <c r="AB96" s="170" t="s">
        <v>1604</v>
      </c>
      <c r="AC96" s="170" t="s">
        <v>1601</v>
      </c>
      <c r="AD96" s="171" t="s">
        <v>1601</v>
      </c>
      <c r="AE96" s="171" t="s">
        <v>1601</v>
      </c>
      <c r="AF96" s="171" t="s">
        <v>1604</v>
      </c>
      <c r="AG96" s="171" t="s">
        <v>1601</v>
      </c>
      <c r="AH96" s="171" t="s">
        <v>1604</v>
      </c>
      <c r="AI96" s="171" t="s">
        <v>1612</v>
      </c>
      <c r="AJ96" s="171" t="s">
        <v>1601</v>
      </c>
      <c r="AK96" s="171" t="s">
        <v>1604</v>
      </c>
      <c r="AL96" s="171" t="s">
        <v>1604</v>
      </c>
      <c r="AM96" s="171" t="s">
        <v>1601</v>
      </c>
      <c r="AN96" s="171" t="s">
        <v>14</v>
      </c>
      <c r="AO96" s="171" t="s">
        <v>14</v>
      </c>
      <c r="AP96" s="171" t="s">
        <v>1601</v>
      </c>
      <c r="AQ96" s="171" t="s">
        <v>1612</v>
      </c>
      <c r="AR96" s="171" t="s">
        <v>1596</v>
      </c>
      <c r="AS96" s="171" t="s">
        <v>1601</v>
      </c>
      <c r="AT96" s="171" t="s">
        <v>14</v>
      </c>
      <c r="AU96" s="171" t="s">
        <v>1601</v>
      </c>
      <c r="AV96" s="171" t="s">
        <v>1604</v>
      </c>
      <c r="AW96" s="171" t="s">
        <v>14</v>
      </c>
      <c r="AX96" s="171" t="s">
        <v>14</v>
      </c>
      <c r="AY96" s="171" t="s">
        <v>14</v>
      </c>
      <c r="AZ96" s="171" t="s">
        <v>1604</v>
      </c>
      <c r="BA96" s="171" t="s">
        <v>14</v>
      </c>
      <c r="BB96" s="171" t="s">
        <v>1604</v>
      </c>
      <c r="BC96" s="171" t="s">
        <v>1598</v>
      </c>
      <c r="BD96" s="171" t="s">
        <v>1601</v>
      </c>
      <c r="BE96" s="171" t="s">
        <v>14</v>
      </c>
      <c r="BF96" s="171" t="s">
        <v>1604</v>
      </c>
      <c r="BG96" s="171" t="s">
        <v>1601</v>
      </c>
      <c r="BH96" s="171" t="s">
        <v>1604</v>
      </c>
      <c r="BI96" s="171" t="s">
        <v>14</v>
      </c>
      <c r="BJ96" s="171" t="s">
        <v>14</v>
      </c>
      <c r="BK96" s="171" t="s">
        <v>1598</v>
      </c>
      <c r="BL96" s="171" t="s">
        <v>14</v>
      </c>
      <c r="BM96" s="171" t="s">
        <v>1607</v>
      </c>
      <c r="BN96" s="171" t="s">
        <v>1601</v>
      </c>
      <c r="BO96" s="171" t="s">
        <v>1601</v>
      </c>
      <c r="BP96" s="171" t="s">
        <v>1601</v>
      </c>
      <c r="BQ96" s="171" t="s">
        <v>1604</v>
      </c>
      <c r="BR96" s="171" t="s">
        <v>1601</v>
      </c>
      <c r="BS96" s="171" t="s">
        <v>14</v>
      </c>
      <c r="BT96" s="171" t="s">
        <v>1601</v>
      </c>
      <c r="BU96" s="171" t="s">
        <v>1601</v>
      </c>
      <c r="BV96" s="171" t="s">
        <v>1601</v>
      </c>
      <c r="BW96" s="171" t="s">
        <v>14</v>
      </c>
      <c r="BX96" s="171" t="s">
        <v>1601</v>
      </c>
      <c r="BY96" s="171" t="s">
        <v>14</v>
      </c>
      <c r="BZ96" s="171" t="s">
        <v>1601</v>
      </c>
      <c r="CA96" s="171" t="s">
        <v>1612</v>
      </c>
      <c r="CB96" s="171" t="s">
        <v>1601</v>
      </c>
      <c r="CC96" s="171" t="s">
        <v>1601</v>
      </c>
      <c r="CD96" s="171" t="s">
        <v>14</v>
      </c>
      <c r="CE96" s="171" t="s">
        <v>1601</v>
      </c>
      <c r="CF96" s="171" t="s">
        <v>1607</v>
      </c>
      <c r="CG96" s="171" t="s">
        <v>14</v>
      </c>
      <c r="CH96" s="171" t="s">
        <v>1601</v>
      </c>
      <c r="CI96" s="171" t="s">
        <v>1601</v>
      </c>
      <c r="CJ96" s="171" t="s">
        <v>14</v>
      </c>
      <c r="CK96" s="171" t="s">
        <v>1601</v>
      </c>
      <c r="CL96" s="171" t="s">
        <v>14</v>
      </c>
      <c r="CM96" s="171" t="s">
        <v>1601</v>
      </c>
      <c r="CN96" s="171" t="s">
        <v>1601</v>
      </c>
      <c r="CO96" s="171" t="s">
        <v>1604</v>
      </c>
      <c r="CP96" s="171" t="s">
        <v>1601</v>
      </c>
      <c r="CQ96" s="171" t="s">
        <v>14</v>
      </c>
      <c r="CR96" s="171" t="s">
        <v>1607</v>
      </c>
      <c r="CS96" s="171" t="s">
        <v>1604</v>
      </c>
      <c r="CT96" s="171" t="s">
        <v>1601</v>
      </c>
      <c r="CU96" s="171" t="s">
        <v>1601</v>
      </c>
      <c r="CV96" s="171" t="s">
        <v>1604</v>
      </c>
      <c r="CW96" s="171" t="s">
        <v>1601</v>
      </c>
      <c r="CX96" s="171" t="s">
        <v>1612</v>
      </c>
      <c r="CY96" s="171" t="s">
        <v>1601</v>
      </c>
      <c r="CZ96" s="171" t="s">
        <v>1601</v>
      </c>
      <c r="DA96" s="171" t="s">
        <v>1601</v>
      </c>
      <c r="DB96" s="171" t="s">
        <v>1598</v>
      </c>
      <c r="DC96" s="171" t="s">
        <v>1601</v>
      </c>
      <c r="DD96" s="171" t="s">
        <v>1601</v>
      </c>
      <c r="DE96" s="171" t="s">
        <v>1612</v>
      </c>
      <c r="DF96" s="171" t="s">
        <v>1607</v>
      </c>
      <c r="DG96" s="171" t="s">
        <v>1604</v>
      </c>
      <c r="DH96" s="171" t="s">
        <v>1604</v>
      </c>
      <c r="DI96" s="171" t="s">
        <v>13</v>
      </c>
      <c r="DJ96" s="171" t="s">
        <v>1601</v>
      </c>
      <c r="DK96" s="171" t="s">
        <v>1601</v>
      </c>
      <c r="DL96" s="171" t="s">
        <v>1604</v>
      </c>
      <c r="DM96" s="171" t="s">
        <v>1601</v>
      </c>
      <c r="DN96" s="171" t="s">
        <v>14</v>
      </c>
      <c r="DO96" s="171" t="s">
        <v>1601</v>
      </c>
      <c r="DP96" s="171" t="s">
        <v>14</v>
      </c>
      <c r="DQ96" s="171" t="s">
        <v>1612</v>
      </c>
      <c r="DR96" s="171" t="s">
        <v>13</v>
      </c>
      <c r="DS96" s="171" t="s">
        <v>14</v>
      </c>
      <c r="DT96" s="171" t="s">
        <v>1604</v>
      </c>
      <c r="DU96" s="171" t="s">
        <v>1601</v>
      </c>
      <c r="DV96" s="171" t="s">
        <v>14</v>
      </c>
      <c r="DW96" s="171" t="s">
        <v>14</v>
      </c>
      <c r="DX96" s="171" t="s">
        <v>1607</v>
      </c>
      <c r="DY96" s="171" t="s">
        <v>1601</v>
      </c>
      <c r="DZ96" s="171" t="s">
        <v>1601</v>
      </c>
      <c r="EA96" s="171" t="s">
        <v>14</v>
      </c>
      <c r="EB96" s="171" t="s">
        <v>1601</v>
      </c>
      <c r="EC96" s="171" t="s">
        <v>1596</v>
      </c>
      <c r="ED96" s="171" t="s">
        <v>1601</v>
      </c>
      <c r="EE96" s="171" t="s">
        <v>1604</v>
      </c>
      <c r="EF96" s="171" t="s">
        <v>14</v>
      </c>
      <c r="EG96" s="171" t="s">
        <v>1604</v>
      </c>
      <c r="EH96" s="171" t="s">
        <v>1601</v>
      </c>
      <c r="EI96" s="171" t="s">
        <v>1598</v>
      </c>
      <c r="EJ96" s="171" t="s">
        <v>14</v>
      </c>
      <c r="EK96" s="171" t="s">
        <v>14</v>
      </c>
      <c r="EL96" s="171" t="s">
        <v>1612</v>
      </c>
      <c r="EM96" s="171" t="s">
        <v>1607</v>
      </c>
      <c r="EN96" s="171" t="s">
        <v>14</v>
      </c>
      <c r="EO96" s="171" t="s">
        <v>1612</v>
      </c>
      <c r="EP96" s="171" t="s">
        <v>1596</v>
      </c>
      <c r="EQ96" s="171" t="s">
        <v>14</v>
      </c>
      <c r="ER96" s="171" t="s">
        <v>1601</v>
      </c>
      <c r="ES96" s="171" t="s">
        <v>14</v>
      </c>
      <c r="ET96" s="171" t="s">
        <v>1604</v>
      </c>
      <c r="EU96" s="171" t="s">
        <v>14</v>
      </c>
      <c r="EV96" s="171" t="s">
        <v>13</v>
      </c>
      <c r="EW96" s="171" t="s">
        <v>1601</v>
      </c>
      <c r="EX96" s="171" t="s">
        <v>14</v>
      </c>
      <c r="EY96" s="171" t="s">
        <v>13</v>
      </c>
      <c r="EZ96" s="171" t="s">
        <v>1604</v>
      </c>
      <c r="FA96" s="171" t="s">
        <v>1604</v>
      </c>
      <c r="FB96" s="171" t="s">
        <v>1604</v>
      </c>
    </row>
    <row r="97" spans="2:158" ht="23.25" customHeight="1">
      <c r="B97" s="15">
        <f t="shared" si="2"/>
        <v>33</v>
      </c>
      <c r="C97" s="15">
        <v>2</v>
      </c>
      <c r="D97" s="13">
        <v>3</v>
      </c>
      <c r="E97" s="50">
        <f t="shared" si="1"/>
        <v>33</v>
      </c>
      <c r="G97" s="207" t="s">
        <v>1603</v>
      </c>
      <c r="H97" s="208"/>
      <c r="I97" s="169" t="s">
        <v>1604</v>
      </c>
      <c r="J97" s="170" t="s">
        <v>14</v>
      </c>
      <c r="K97" s="170" t="s">
        <v>14</v>
      </c>
      <c r="L97" s="170" t="s">
        <v>1604</v>
      </c>
      <c r="M97" s="170" t="s">
        <v>1604</v>
      </c>
      <c r="N97" s="170" t="s">
        <v>14</v>
      </c>
      <c r="O97" s="170" t="s">
        <v>14</v>
      </c>
      <c r="P97" s="170" t="s">
        <v>1601</v>
      </c>
      <c r="Q97" s="170" t="s">
        <v>1601</v>
      </c>
      <c r="R97" s="170" t="s">
        <v>1601</v>
      </c>
      <c r="S97" s="170" t="s">
        <v>1601</v>
      </c>
      <c r="T97" s="170" t="s">
        <v>1601</v>
      </c>
      <c r="U97" s="170" t="s">
        <v>1604</v>
      </c>
      <c r="V97" s="170" t="s">
        <v>1598</v>
      </c>
      <c r="W97" s="170" t="s">
        <v>1601</v>
      </c>
      <c r="X97" s="170" t="s">
        <v>1604</v>
      </c>
      <c r="Y97" s="170" t="s">
        <v>14</v>
      </c>
      <c r="Z97" s="170" t="s">
        <v>14</v>
      </c>
      <c r="AA97" s="170" t="s">
        <v>14</v>
      </c>
      <c r="AB97" s="170" t="s">
        <v>1612</v>
      </c>
      <c r="AC97" s="170" t="s">
        <v>1612</v>
      </c>
      <c r="AD97" s="171" t="s">
        <v>1601</v>
      </c>
      <c r="AE97" s="171" t="s">
        <v>1601</v>
      </c>
      <c r="AF97" s="171" t="s">
        <v>1612</v>
      </c>
      <c r="AG97" s="171" t="s">
        <v>1601</v>
      </c>
      <c r="AH97" s="171" t="s">
        <v>1601</v>
      </c>
      <c r="AI97" s="171" t="s">
        <v>1604</v>
      </c>
      <c r="AJ97" s="171" t="s">
        <v>1607</v>
      </c>
      <c r="AK97" s="171" t="s">
        <v>1604</v>
      </c>
      <c r="AL97" s="171" t="s">
        <v>1601</v>
      </c>
      <c r="AM97" s="171" t="s">
        <v>14</v>
      </c>
      <c r="AN97" s="171" t="s">
        <v>1601</v>
      </c>
      <c r="AO97" s="171" t="s">
        <v>1601</v>
      </c>
      <c r="AP97" s="171" t="s">
        <v>14</v>
      </c>
      <c r="AQ97" s="171" t="s">
        <v>14</v>
      </c>
      <c r="AR97" s="171" t="s">
        <v>1612</v>
      </c>
      <c r="AS97" s="171" t="s">
        <v>1612</v>
      </c>
      <c r="AT97" s="171" t="s">
        <v>14</v>
      </c>
      <c r="AU97" s="171" t="s">
        <v>1601</v>
      </c>
      <c r="AV97" s="171" t="s">
        <v>1604</v>
      </c>
      <c r="AW97" s="171" t="s">
        <v>1601</v>
      </c>
      <c r="AX97" s="171" t="s">
        <v>1607</v>
      </c>
      <c r="AY97" s="171" t="s">
        <v>1604</v>
      </c>
      <c r="AZ97" s="171" t="s">
        <v>1604</v>
      </c>
      <c r="BA97" s="171" t="s">
        <v>1604</v>
      </c>
      <c r="BB97" s="171" t="s">
        <v>1601</v>
      </c>
      <c r="BC97" s="171" t="s">
        <v>14</v>
      </c>
      <c r="BD97" s="171" t="s">
        <v>1601</v>
      </c>
      <c r="BE97" s="171" t="s">
        <v>1601</v>
      </c>
      <c r="BF97" s="171" t="s">
        <v>1601</v>
      </c>
      <c r="BG97" s="171" t="s">
        <v>1601</v>
      </c>
      <c r="BH97" s="171" t="s">
        <v>1604</v>
      </c>
      <c r="BI97" s="171" t="s">
        <v>1601</v>
      </c>
      <c r="BJ97" s="171" t="s">
        <v>14</v>
      </c>
      <c r="BK97" s="171" t="s">
        <v>14</v>
      </c>
      <c r="BL97" s="171" t="s">
        <v>1607</v>
      </c>
      <c r="BM97" s="171" t="s">
        <v>1607</v>
      </c>
      <c r="BN97" s="171" t="s">
        <v>1604</v>
      </c>
      <c r="BO97" s="171" t="s">
        <v>1601</v>
      </c>
      <c r="BP97" s="171" t="s">
        <v>1612</v>
      </c>
      <c r="BQ97" s="171" t="s">
        <v>1612</v>
      </c>
      <c r="BR97" s="171" t="s">
        <v>1604</v>
      </c>
      <c r="BS97" s="171" t="s">
        <v>1601</v>
      </c>
      <c r="BT97" s="171" t="s">
        <v>1612</v>
      </c>
      <c r="BU97" s="171" t="s">
        <v>1598</v>
      </c>
      <c r="BV97" s="171" t="s">
        <v>1601</v>
      </c>
      <c r="BW97" s="171" t="s">
        <v>14</v>
      </c>
      <c r="BX97" s="171" t="s">
        <v>1598</v>
      </c>
      <c r="BY97" s="171" t="s">
        <v>14</v>
      </c>
      <c r="BZ97" s="171" t="s">
        <v>14</v>
      </c>
      <c r="CA97" s="171" t="s">
        <v>1601</v>
      </c>
      <c r="CB97" s="171" t="s">
        <v>1601</v>
      </c>
      <c r="CC97" s="171" t="s">
        <v>1607</v>
      </c>
      <c r="CD97" s="171" t="s">
        <v>1601</v>
      </c>
      <c r="CE97" s="171" t="s">
        <v>14</v>
      </c>
      <c r="CF97" s="171" t="s">
        <v>1601</v>
      </c>
      <c r="CG97" s="171" t="s">
        <v>1604</v>
      </c>
      <c r="CH97" s="171" t="s">
        <v>1604</v>
      </c>
      <c r="CI97" s="171" t="s">
        <v>14</v>
      </c>
      <c r="CJ97" s="171" t="s">
        <v>1601</v>
      </c>
      <c r="CK97" s="171" t="s">
        <v>1604</v>
      </c>
      <c r="CL97" s="171" t="s">
        <v>1601</v>
      </c>
      <c r="CM97" s="171" t="s">
        <v>1601</v>
      </c>
      <c r="CN97" s="171" t="s">
        <v>13</v>
      </c>
      <c r="CO97" s="171" t="s">
        <v>1601</v>
      </c>
      <c r="CP97" s="171" t="s">
        <v>1607</v>
      </c>
      <c r="CQ97" s="171" t="s">
        <v>14</v>
      </c>
      <c r="CR97" s="171" t="s">
        <v>14</v>
      </c>
      <c r="CS97" s="171" t="s">
        <v>1607</v>
      </c>
      <c r="CT97" s="171" t="s">
        <v>1601</v>
      </c>
      <c r="CU97" s="171" t="s">
        <v>13</v>
      </c>
      <c r="CV97" s="171" t="s">
        <v>1596</v>
      </c>
      <c r="CW97" s="171" t="s">
        <v>1604</v>
      </c>
      <c r="CX97" s="171" t="s">
        <v>1601</v>
      </c>
      <c r="CY97" s="171" t="s">
        <v>1596</v>
      </c>
      <c r="CZ97" s="171" t="s">
        <v>14</v>
      </c>
      <c r="DA97" s="171" t="s">
        <v>1604</v>
      </c>
      <c r="DB97" s="171" t="s">
        <v>1604</v>
      </c>
      <c r="DC97" s="171" t="s">
        <v>1601</v>
      </c>
      <c r="DD97" s="171" t="s">
        <v>1601</v>
      </c>
      <c r="DE97" s="171" t="s">
        <v>1601</v>
      </c>
      <c r="DF97" s="171" t="s">
        <v>14</v>
      </c>
      <c r="DG97" s="171" t="s">
        <v>14</v>
      </c>
      <c r="DH97" s="171" t="s">
        <v>14</v>
      </c>
      <c r="DI97" s="171" t="s">
        <v>1604</v>
      </c>
      <c r="DJ97" s="171" t="s">
        <v>1607</v>
      </c>
      <c r="DK97" s="171" t="s">
        <v>1601</v>
      </c>
      <c r="DL97" s="171" t="s">
        <v>1601</v>
      </c>
      <c r="DM97" s="171" t="s">
        <v>1604</v>
      </c>
      <c r="DN97" s="171" t="s">
        <v>14</v>
      </c>
      <c r="DO97" s="171" t="s">
        <v>1601</v>
      </c>
      <c r="DP97" s="171" t="s">
        <v>14</v>
      </c>
      <c r="DQ97" s="171" t="s">
        <v>1604</v>
      </c>
      <c r="DR97" s="171" t="s">
        <v>1601</v>
      </c>
      <c r="DS97" s="171" t="s">
        <v>1601</v>
      </c>
      <c r="DT97" s="171" t="s">
        <v>1601</v>
      </c>
      <c r="DU97" s="171" t="s">
        <v>13</v>
      </c>
      <c r="DV97" s="171" t="s">
        <v>1601</v>
      </c>
      <c r="DW97" s="171" t="s">
        <v>1604</v>
      </c>
      <c r="DX97" s="171" t="s">
        <v>13</v>
      </c>
      <c r="DY97" s="171" t="s">
        <v>1601</v>
      </c>
      <c r="DZ97" s="171" t="s">
        <v>1612</v>
      </c>
      <c r="EA97" s="171" t="s">
        <v>1612</v>
      </c>
      <c r="EB97" s="171" t="s">
        <v>1604</v>
      </c>
      <c r="EC97" s="171" t="s">
        <v>1612</v>
      </c>
      <c r="ED97" s="171" t="s">
        <v>1596</v>
      </c>
      <c r="EE97" s="171" t="s">
        <v>1604</v>
      </c>
      <c r="EF97" s="171" t="s">
        <v>1601</v>
      </c>
      <c r="EG97" s="171" t="s">
        <v>1604</v>
      </c>
      <c r="EH97" s="171" t="s">
        <v>1598</v>
      </c>
      <c r="EI97" s="171" t="s">
        <v>1596</v>
      </c>
      <c r="EJ97" s="171" t="s">
        <v>1604</v>
      </c>
      <c r="EK97" s="171" t="s">
        <v>1604</v>
      </c>
      <c r="EL97" s="171" t="s">
        <v>13</v>
      </c>
      <c r="EM97" s="171" t="s">
        <v>13</v>
      </c>
      <c r="EN97" s="171" t="s">
        <v>14</v>
      </c>
      <c r="EO97" s="171" t="s">
        <v>14</v>
      </c>
      <c r="EP97" s="171" t="s">
        <v>14</v>
      </c>
      <c r="EQ97" s="171" t="s">
        <v>1601</v>
      </c>
      <c r="ER97" s="171" t="s">
        <v>14</v>
      </c>
      <c r="ES97" s="171" t="s">
        <v>1601</v>
      </c>
      <c r="ET97" s="171" t="s">
        <v>1604</v>
      </c>
      <c r="EU97" s="171" t="s">
        <v>1604</v>
      </c>
      <c r="EV97" s="171" t="s">
        <v>14</v>
      </c>
      <c r="EW97" s="171" t="s">
        <v>1604</v>
      </c>
      <c r="EX97" s="171" t="s">
        <v>1604</v>
      </c>
      <c r="EY97" s="171" t="s">
        <v>1601</v>
      </c>
      <c r="EZ97" s="171" t="s">
        <v>14</v>
      </c>
      <c r="FA97" s="171" t="s">
        <v>1601</v>
      </c>
      <c r="FB97" s="171" t="s">
        <v>1601</v>
      </c>
    </row>
    <row r="98" spans="2:158" ht="23.25" customHeight="1">
      <c r="B98" s="15">
        <f t="shared" si="2"/>
        <v>34</v>
      </c>
      <c r="C98" s="15">
        <v>2</v>
      </c>
      <c r="D98" s="13">
        <v>3</v>
      </c>
      <c r="E98" s="50">
        <f t="shared" si="1"/>
        <v>6</v>
      </c>
      <c r="G98" s="207" t="s">
        <v>1606</v>
      </c>
      <c r="H98" s="208"/>
      <c r="I98" s="169" t="s">
        <v>13</v>
      </c>
      <c r="J98" s="170" t="s">
        <v>1607</v>
      </c>
      <c r="K98" s="170" t="s">
        <v>1601</v>
      </c>
      <c r="L98" s="170" t="s">
        <v>1604</v>
      </c>
      <c r="M98" s="170" t="s">
        <v>1604</v>
      </c>
      <c r="N98" s="170" t="s">
        <v>1601</v>
      </c>
      <c r="O98" s="170" t="s">
        <v>1601</v>
      </c>
      <c r="P98" s="170" t="s">
        <v>1604</v>
      </c>
      <c r="Q98" s="170" t="s">
        <v>14</v>
      </c>
      <c r="R98" s="170" t="s">
        <v>1598</v>
      </c>
      <c r="S98" s="170" t="s">
        <v>14</v>
      </c>
      <c r="T98" s="170" t="s">
        <v>14</v>
      </c>
      <c r="U98" s="170" t="s">
        <v>1601</v>
      </c>
      <c r="V98" s="170" t="s">
        <v>14</v>
      </c>
      <c r="W98" s="170" t="s">
        <v>14</v>
      </c>
      <c r="X98" s="170" t="s">
        <v>1604</v>
      </c>
      <c r="Y98" s="170" t="s">
        <v>1604</v>
      </c>
      <c r="Z98" s="170" t="s">
        <v>13</v>
      </c>
      <c r="AA98" s="170" t="s">
        <v>1601</v>
      </c>
      <c r="AB98" s="170" t="s">
        <v>1604</v>
      </c>
      <c r="AC98" s="170" t="s">
        <v>1601</v>
      </c>
      <c r="AD98" s="171" t="s">
        <v>1598</v>
      </c>
      <c r="AE98" s="171" t="s">
        <v>14</v>
      </c>
      <c r="AF98" s="171" t="s">
        <v>1601</v>
      </c>
      <c r="AG98" s="171" t="s">
        <v>1604</v>
      </c>
      <c r="AH98" s="171" t="s">
        <v>1604</v>
      </c>
      <c r="AI98" s="171" t="s">
        <v>1604</v>
      </c>
      <c r="AJ98" s="171" t="s">
        <v>14</v>
      </c>
      <c r="AK98" s="171" t="s">
        <v>1612</v>
      </c>
      <c r="AL98" s="171" t="s">
        <v>1612</v>
      </c>
      <c r="AM98" s="171" t="s">
        <v>14</v>
      </c>
      <c r="AN98" s="171" t="s">
        <v>1601</v>
      </c>
      <c r="AO98" s="171" t="s">
        <v>1601</v>
      </c>
      <c r="AP98" s="171" t="s">
        <v>14</v>
      </c>
      <c r="AQ98" s="171" t="s">
        <v>14</v>
      </c>
      <c r="AR98" s="171" t="s">
        <v>13</v>
      </c>
      <c r="AS98" s="171" t="s">
        <v>14</v>
      </c>
      <c r="AT98" s="171" t="s">
        <v>14</v>
      </c>
      <c r="AU98" s="171" t="s">
        <v>14</v>
      </c>
      <c r="AV98" s="171" t="s">
        <v>1601</v>
      </c>
      <c r="AW98" s="171" t="s">
        <v>14</v>
      </c>
      <c r="AX98" s="171" t="s">
        <v>1601</v>
      </c>
      <c r="AY98" s="171" t="s">
        <v>1596</v>
      </c>
      <c r="AZ98" s="171" t="s">
        <v>14</v>
      </c>
      <c r="BA98" s="171" t="s">
        <v>14</v>
      </c>
      <c r="BB98" s="171" t="s">
        <v>14</v>
      </c>
      <c r="BC98" s="171" t="s">
        <v>1601</v>
      </c>
      <c r="BD98" s="171" t="s">
        <v>1612</v>
      </c>
      <c r="BE98" s="171" t="s">
        <v>14</v>
      </c>
      <c r="BF98" s="171" t="s">
        <v>14</v>
      </c>
      <c r="BG98" s="171" t="s">
        <v>14</v>
      </c>
      <c r="BH98" s="171" t="s">
        <v>14</v>
      </c>
      <c r="BI98" s="171" t="s">
        <v>1601</v>
      </c>
      <c r="BJ98" s="171" t="s">
        <v>14</v>
      </c>
      <c r="BK98" s="171" t="s">
        <v>14</v>
      </c>
      <c r="BL98" s="171" t="s">
        <v>1604</v>
      </c>
      <c r="BM98" s="171" t="s">
        <v>1601</v>
      </c>
      <c r="BN98" s="171" t="s">
        <v>1598</v>
      </c>
      <c r="BO98" s="171" t="s">
        <v>1607</v>
      </c>
      <c r="BP98" s="171" t="s">
        <v>14</v>
      </c>
      <c r="BQ98" s="171" t="s">
        <v>1604</v>
      </c>
      <c r="BR98" s="171" t="s">
        <v>14</v>
      </c>
      <c r="BS98" s="171" t="s">
        <v>1604</v>
      </c>
      <c r="BT98" s="171" t="s">
        <v>14</v>
      </c>
      <c r="BU98" s="171" t="s">
        <v>1601</v>
      </c>
      <c r="BV98" s="171" t="s">
        <v>1601</v>
      </c>
      <c r="BW98" s="171" t="s">
        <v>1604</v>
      </c>
      <c r="BX98" s="171" t="s">
        <v>14</v>
      </c>
      <c r="BY98" s="171" t="s">
        <v>1601</v>
      </c>
      <c r="BZ98" s="171" t="s">
        <v>13</v>
      </c>
      <c r="CA98" s="171" t="s">
        <v>1601</v>
      </c>
      <c r="CB98" s="171" t="s">
        <v>1601</v>
      </c>
      <c r="CC98" s="171" t="s">
        <v>1601</v>
      </c>
      <c r="CD98" s="171" t="s">
        <v>14</v>
      </c>
      <c r="CE98" s="171" t="s">
        <v>14</v>
      </c>
      <c r="CF98" s="171" t="s">
        <v>1601</v>
      </c>
      <c r="CG98" s="171" t="s">
        <v>1604</v>
      </c>
      <c r="CH98" s="171" t="s">
        <v>14</v>
      </c>
      <c r="CI98" s="171" t="s">
        <v>14</v>
      </c>
      <c r="CJ98" s="171" t="s">
        <v>1612</v>
      </c>
      <c r="CK98" s="171" t="s">
        <v>14</v>
      </c>
      <c r="CL98" s="171" t="s">
        <v>1607</v>
      </c>
      <c r="CM98" s="171" t="s">
        <v>1601</v>
      </c>
      <c r="CN98" s="171" t="s">
        <v>1601</v>
      </c>
      <c r="CO98" s="171" t="s">
        <v>1604</v>
      </c>
      <c r="CP98" s="171" t="s">
        <v>1598</v>
      </c>
      <c r="CQ98" s="171" t="s">
        <v>1601</v>
      </c>
      <c r="CR98" s="171" t="s">
        <v>14</v>
      </c>
      <c r="CS98" s="171" t="s">
        <v>1601</v>
      </c>
      <c r="CT98" s="171" t="s">
        <v>1604</v>
      </c>
      <c r="CU98" s="171" t="s">
        <v>1604</v>
      </c>
      <c r="CV98" s="171" t="s">
        <v>13</v>
      </c>
      <c r="CW98" s="171" t="s">
        <v>1604</v>
      </c>
      <c r="CX98" s="171" t="s">
        <v>13</v>
      </c>
      <c r="CY98" s="171" t="s">
        <v>1601</v>
      </c>
      <c r="CZ98" s="171" t="s">
        <v>14</v>
      </c>
      <c r="DA98" s="171" t="s">
        <v>14</v>
      </c>
      <c r="DB98" s="171" t="s">
        <v>1601</v>
      </c>
      <c r="DC98" s="171" t="s">
        <v>13</v>
      </c>
      <c r="DD98" s="171" t="s">
        <v>1601</v>
      </c>
      <c r="DE98" s="171" t="s">
        <v>1612</v>
      </c>
      <c r="DF98" s="171" t="s">
        <v>1604</v>
      </c>
      <c r="DG98" s="171" t="s">
        <v>1601</v>
      </c>
      <c r="DH98" s="171" t="s">
        <v>1607</v>
      </c>
      <c r="DI98" s="171" t="s">
        <v>1601</v>
      </c>
      <c r="DJ98" s="171" t="s">
        <v>1607</v>
      </c>
      <c r="DK98" s="171" t="s">
        <v>1601</v>
      </c>
      <c r="DL98" s="171" t="s">
        <v>14</v>
      </c>
      <c r="DM98" s="171" t="s">
        <v>1601</v>
      </c>
      <c r="DN98" s="171" t="s">
        <v>1604</v>
      </c>
      <c r="DO98" s="171" t="s">
        <v>1601</v>
      </c>
      <c r="DP98" s="171" t="s">
        <v>1601</v>
      </c>
      <c r="DQ98" s="171" t="s">
        <v>1604</v>
      </c>
      <c r="DR98" s="171" t="s">
        <v>14</v>
      </c>
      <c r="DS98" s="171" t="s">
        <v>1601</v>
      </c>
      <c r="DT98" s="171" t="s">
        <v>1601</v>
      </c>
      <c r="DU98" s="171" t="s">
        <v>1604</v>
      </c>
      <c r="DV98" s="171" t="s">
        <v>1601</v>
      </c>
      <c r="DW98" s="171" t="s">
        <v>14</v>
      </c>
      <c r="DX98" s="171" t="s">
        <v>1598</v>
      </c>
      <c r="DY98" s="171" t="s">
        <v>1612</v>
      </c>
      <c r="DZ98" s="171" t="s">
        <v>1601</v>
      </c>
      <c r="EA98" s="171" t="s">
        <v>1604</v>
      </c>
      <c r="EB98" s="171" t="s">
        <v>1601</v>
      </c>
      <c r="EC98" s="171" t="s">
        <v>1604</v>
      </c>
      <c r="ED98" s="171" t="s">
        <v>1604</v>
      </c>
      <c r="EE98" s="171" t="s">
        <v>14</v>
      </c>
      <c r="EF98" s="171" t="s">
        <v>1604</v>
      </c>
      <c r="EG98" s="171" t="s">
        <v>14</v>
      </c>
      <c r="EH98" s="171" t="s">
        <v>1601</v>
      </c>
      <c r="EI98" s="171" t="s">
        <v>1604</v>
      </c>
      <c r="EJ98" s="171" t="s">
        <v>14</v>
      </c>
      <c r="EK98" s="171" t="s">
        <v>14</v>
      </c>
      <c r="EL98" s="171" t="s">
        <v>1607</v>
      </c>
      <c r="EM98" s="171" t="s">
        <v>14</v>
      </c>
      <c r="EN98" s="171" t="s">
        <v>1601</v>
      </c>
      <c r="EO98" s="171" t="s">
        <v>1604</v>
      </c>
      <c r="EP98" s="171" t="s">
        <v>1604</v>
      </c>
      <c r="EQ98" s="171" t="s">
        <v>14</v>
      </c>
      <c r="ER98" s="171" t="s">
        <v>14</v>
      </c>
      <c r="ES98" s="171" t="s">
        <v>14</v>
      </c>
      <c r="ET98" s="171" t="s">
        <v>14</v>
      </c>
      <c r="EU98" s="171" t="s">
        <v>1604</v>
      </c>
      <c r="EV98" s="171" t="s">
        <v>1601</v>
      </c>
      <c r="EW98" s="171" t="s">
        <v>1601</v>
      </c>
      <c r="EX98" s="171" t="s">
        <v>1596</v>
      </c>
      <c r="EY98" s="171" t="s">
        <v>1612</v>
      </c>
      <c r="EZ98" s="171" t="s">
        <v>1604</v>
      </c>
      <c r="FA98" s="171" t="s">
        <v>1601</v>
      </c>
      <c r="FB98" s="171" t="s">
        <v>14</v>
      </c>
    </row>
    <row r="99" spans="2:158" ht="23.25" customHeight="1">
      <c r="B99" s="15">
        <f t="shared" si="2"/>
        <v>35</v>
      </c>
      <c r="C99" s="15">
        <v>2</v>
      </c>
      <c r="D99" s="13">
        <v>3</v>
      </c>
      <c r="E99" s="50">
        <f t="shared" si="1"/>
        <v>51</v>
      </c>
      <c r="G99" s="207" t="s">
        <v>1609</v>
      </c>
      <c r="H99" s="208"/>
      <c r="I99" s="169" t="s">
        <v>1601</v>
      </c>
      <c r="J99" s="170" t="s">
        <v>14</v>
      </c>
      <c r="K99" s="170" t="s">
        <v>14</v>
      </c>
      <c r="L99" s="170" t="s">
        <v>1601</v>
      </c>
      <c r="M99" s="170" t="s">
        <v>14</v>
      </c>
      <c r="N99" s="170" t="s">
        <v>1601</v>
      </c>
      <c r="O99" s="170" t="s">
        <v>14</v>
      </c>
      <c r="P99" s="170" t="s">
        <v>14</v>
      </c>
      <c r="Q99" s="170" t="s">
        <v>14</v>
      </c>
      <c r="R99" s="170" t="s">
        <v>14</v>
      </c>
      <c r="S99" s="170" t="s">
        <v>1601</v>
      </c>
      <c r="T99" s="170" t="s">
        <v>1604</v>
      </c>
      <c r="U99" s="170" t="s">
        <v>14</v>
      </c>
      <c r="V99" s="170" t="s">
        <v>14</v>
      </c>
      <c r="W99" s="170" t="s">
        <v>14</v>
      </c>
      <c r="X99" s="170" t="s">
        <v>1601</v>
      </c>
      <c r="Y99" s="170" t="s">
        <v>1601</v>
      </c>
      <c r="Z99" s="170" t="s">
        <v>1601</v>
      </c>
      <c r="AA99" s="170" t="s">
        <v>14</v>
      </c>
      <c r="AB99" s="170" t="s">
        <v>14</v>
      </c>
      <c r="AC99" s="170" t="s">
        <v>14</v>
      </c>
      <c r="AD99" s="171" t="s">
        <v>14</v>
      </c>
      <c r="AE99" s="171" t="s">
        <v>1601</v>
      </c>
      <c r="AF99" s="171" t="s">
        <v>1607</v>
      </c>
      <c r="AG99" s="171" t="s">
        <v>1601</v>
      </c>
      <c r="AH99" s="171" t="s">
        <v>14</v>
      </c>
      <c r="AI99" s="171" t="s">
        <v>1601</v>
      </c>
      <c r="AJ99" s="171" t="s">
        <v>1604</v>
      </c>
      <c r="AK99" s="171" t="s">
        <v>1604</v>
      </c>
      <c r="AL99" s="171" t="s">
        <v>1607</v>
      </c>
      <c r="AM99" s="171" t="s">
        <v>1601</v>
      </c>
      <c r="AN99" s="171" t="s">
        <v>1604</v>
      </c>
      <c r="AO99" s="171" t="s">
        <v>1604</v>
      </c>
      <c r="AP99" s="171" t="s">
        <v>1604</v>
      </c>
      <c r="AQ99" s="171" t="s">
        <v>1601</v>
      </c>
      <c r="AR99" s="171" t="s">
        <v>1601</v>
      </c>
      <c r="AS99" s="171" t="s">
        <v>1607</v>
      </c>
      <c r="AT99" s="171" t="s">
        <v>14</v>
      </c>
      <c r="AU99" s="171" t="s">
        <v>1604</v>
      </c>
      <c r="AV99" s="171" t="s">
        <v>14</v>
      </c>
      <c r="AW99" s="171" t="s">
        <v>1612</v>
      </c>
      <c r="AX99" s="171" t="s">
        <v>14</v>
      </c>
      <c r="AY99" s="171" t="s">
        <v>14</v>
      </c>
      <c r="AZ99" s="171" t="s">
        <v>1596</v>
      </c>
      <c r="BA99" s="171" t="s">
        <v>14</v>
      </c>
      <c r="BB99" s="171" t="s">
        <v>14</v>
      </c>
      <c r="BC99" s="171" t="s">
        <v>14</v>
      </c>
      <c r="BD99" s="171" t="s">
        <v>1601</v>
      </c>
      <c r="BE99" s="171" t="s">
        <v>1601</v>
      </c>
      <c r="BF99" s="171" t="s">
        <v>14</v>
      </c>
      <c r="BG99" s="171" t="s">
        <v>14</v>
      </c>
      <c r="BH99" s="171" t="s">
        <v>1601</v>
      </c>
      <c r="BI99" s="171" t="s">
        <v>13</v>
      </c>
      <c r="BJ99" s="171" t="s">
        <v>1601</v>
      </c>
      <c r="BK99" s="171" t="s">
        <v>1601</v>
      </c>
      <c r="BL99" s="171" t="s">
        <v>1604</v>
      </c>
      <c r="BM99" s="171" t="s">
        <v>1601</v>
      </c>
      <c r="BN99" s="171" t="s">
        <v>1612</v>
      </c>
      <c r="BO99" s="171" t="s">
        <v>1604</v>
      </c>
      <c r="BP99" s="171" t="s">
        <v>14</v>
      </c>
      <c r="BQ99" s="171" t="s">
        <v>14</v>
      </c>
      <c r="BR99" s="171" t="s">
        <v>1601</v>
      </c>
      <c r="BS99" s="171" t="s">
        <v>1604</v>
      </c>
      <c r="BT99" s="171" t="s">
        <v>1604</v>
      </c>
      <c r="BU99" s="171" t="s">
        <v>1604</v>
      </c>
      <c r="BV99" s="171" t="s">
        <v>1598</v>
      </c>
      <c r="BW99" s="171" t="s">
        <v>1601</v>
      </c>
      <c r="BX99" s="171" t="s">
        <v>14</v>
      </c>
      <c r="BY99" s="171" t="s">
        <v>14</v>
      </c>
      <c r="BZ99" s="171" t="s">
        <v>14</v>
      </c>
      <c r="CA99" s="171" t="s">
        <v>1604</v>
      </c>
      <c r="CB99" s="171" t="s">
        <v>1612</v>
      </c>
      <c r="CC99" s="171" t="s">
        <v>1604</v>
      </c>
      <c r="CD99" s="171" t="s">
        <v>14</v>
      </c>
      <c r="CE99" s="171" t="s">
        <v>1596</v>
      </c>
      <c r="CF99" s="171" t="s">
        <v>1601</v>
      </c>
      <c r="CG99" s="171" t="s">
        <v>14</v>
      </c>
      <c r="CH99" s="171" t="s">
        <v>1601</v>
      </c>
      <c r="CI99" s="171" t="s">
        <v>13</v>
      </c>
      <c r="CJ99" s="171" t="s">
        <v>14</v>
      </c>
      <c r="CK99" s="171" t="s">
        <v>1601</v>
      </c>
      <c r="CL99" s="171" t="s">
        <v>1601</v>
      </c>
      <c r="CM99" s="171" t="s">
        <v>1601</v>
      </c>
      <c r="CN99" s="171" t="s">
        <v>1601</v>
      </c>
      <c r="CO99" s="171" t="s">
        <v>14</v>
      </c>
      <c r="CP99" s="171" t="s">
        <v>14</v>
      </c>
      <c r="CQ99" s="171" t="s">
        <v>1601</v>
      </c>
      <c r="CR99" s="171" t="s">
        <v>1604</v>
      </c>
      <c r="CS99" s="171" t="s">
        <v>1607</v>
      </c>
      <c r="CT99" s="171" t="s">
        <v>1601</v>
      </c>
      <c r="CU99" s="171" t="s">
        <v>1604</v>
      </c>
      <c r="CV99" s="171" t="s">
        <v>14</v>
      </c>
      <c r="CW99" s="171" t="s">
        <v>1598</v>
      </c>
      <c r="CX99" s="171" t="s">
        <v>14</v>
      </c>
      <c r="CY99" s="171" t="s">
        <v>1607</v>
      </c>
      <c r="CZ99" s="171" t="s">
        <v>1604</v>
      </c>
      <c r="DA99" s="171" t="s">
        <v>1604</v>
      </c>
      <c r="DB99" s="171" t="s">
        <v>1604</v>
      </c>
      <c r="DC99" s="171" t="s">
        <v>14</v>
      </c>
      <c r="DD99" s="171" t="s">
        <v>1601</v>
      </c>
      <c r="DE99" s="171" t="s">
        <v>1601</v>
      </c>
      <c r="DF99" s="171" t="s">
        <v>1604</v>
      </c>
      <c r="DG99" s="171" t="s">
        <v>14</v>
      </c>
      <c r="DH99" s="171" t="s">
        <v>1601</v>
      </c>
      <c r="DI99" s="171" t="s">
        <v>14</v>
      </c>
      <c r="DJ99" s="171" t="s">
        <v>14</v>
      </c>
      <c r="DK99" s="171" t="s">
        <v>13</v>
      </c>
      <c r="DL99" s="171" t="s">
        <v>1601</v>
      </c>
      <c r="DM99" s="171" t="s">
        <v>1598</v>
      </c>
      <c r="DN99" s="171" t="s">
        <v>14</v>
      </c>
      <c r="DO99" s="171" t="s">
        <v>1604</v>
      </c>
      <c r="DP99" s="171" t="s">
        <v>1604</v>
      </c>
      <c r="DQ99" s="171" t="s">
        <v>1601</v>
      </c>
      <c r="DR99" s="171" t="s">
        <v>1601</v>
      </c>
      <c r="DS99" s="171" t="s">
        <v>1601</v>
      </c>
      <c r="DT99" s="171" t="s">
        <v>1601</v>
      </c>
      <c r="DU99" s="171" t="s">
        <v>14</v>
      </c>
      <c r="DV99" s="171" t="s">
        <v>13</v>
      </c>
      <c r="DW99" s="171" t="s">
        <v>1607</v>
      </c>
      <c r="DX99" s="171" t="s">
        <v>1607</v>
      </c>
      <c r="DY99" s="171" t="s">
        <v>1601</v>
      </c>
      <c r="DZ99" s="171" t="s">
        <v>1601</v>
      </c>
      <c r="EA99" s="171" t="s">
        <v>1604</v>
      </c>
      <c r="EB99" s="171" t="s">
        <v>14</v>
      </c>
      <c r="EC99" s="171" t="s">
        <v>14</v>
      </c>
      <c r="ED99" s="171" t="s">
        <v>1598</v>
      </c>
      <c r="EE99" s="171" t="s">
        <v>1604</v>
      </c>
      <c r="EF99" s="171" t="s">
        <v>14</v>
      </c>
      <c r="EG99" s="171" t="s">
        <v>1601</v>
      </c>
      <c r="EH99" s="171" t="s">
        <v>1601</v>
      </c>
      <c r="EI99" s="171" t="s">
        <v>14</v>
      </c>
      <c r="EJ99" s="171" t="s">
        <v>14</v>
      </c>
      <c r="EK99" s="171" t="s">
        <v>1601</v>
      </c>
      <c r="EL99" s="171" t="s">
        <v>1601</v>
      </c>
      <c r="EM99" s="171" t="s">
        <v>1604</v>
      </c>
      <c r="EN99" s="171" t="s">
        <v>1601</v>
      </c>
      <c r="EO99" s="171" t="s">
        <v>1601</v>
      </c>
      <c r="EP99" s="171" t="s">
        <v>1601</v>
      </c>
      <c r="EQ99" s="171" t="s">
        <v>1601</v>
      </c>
      <c r="ER99" s="171" t="s">
        <v>14</v>
      </c>
      <c r="ES99" s="171" t="s">
        <v>1601</v>
      </c>
      <c r="ET99" s="171" t="s">
        <v>14</v>
      </c>
      <c r="EU99" s="171" t="s">
        <v>1601</v>
      </c>
      <c r="EV99" s="171" t="s">
        <v>14</v>
      </c>
      <c r="EW99" s="171" t="s">
        <v>1601</v>
      </c>
      <c r="EX99" s="171" t="s">
        <v>1607</v>
      </c>
      <c r="EY99" s="171" t="s">
        <v>13</v>
      </c>
      <c r="EZ99" s="171" t="s">
        <v>1604</v>
      </c>
      <c r="FA99" s="171" t="s">
        <v>14</v>
      </c>
      <c r="FB99" s="171" t="s">
        <v>1607</v>
      </c>
    </row>
    <row r="100" spans="2:158" ht="23.25" customHeight="1">
      <c r="B100" s="15">
        <f t="shared" si="2"/>
        <v>36</v>
      </c>
      <c r="C100" s="15">
        <v>2</v>
      </c>
      <c r="D100" s="13">
        <v>3</v>
      </c>
      <c r="E100" s="50">
        <f t="shared" si="1"/>
        <v>3</v>
      </c>
      <c r="G100" s="207" t="s">
        <v>1595</v>
      </c>
      <c r="H100" s="208"/>
      <c r="I100" s="169" t="s">
        <v>14</v>
      </c>
      <c r="J100" s="170" t="s">
        <v>14</v>
      </c>
      <c r="K100" s="170" t="s">
        <v>13</v>
      </c>
      <c r="L100" s="170" t="s">
        <v>1601</v>
      </c>
      <c r="M100" s="170" t="s">
        <v>1612</v>
      </c>
      <c r="N100" s="170" t="s">
        <v>14</v>
      </c>
      <c r="O100" s="170" t="s">
        <v>1607</v>
      </c>
      <c r="P100" s="170" t="s">
        <v>1601</v>
      </c>
      <c r="Q100" s="170" t="s">
        <v>14</v>
      </c>
      <c r="R100" s="170" t="s">
        <v>1604</v>
      </c>
      <c r="S100" s="170" t="s">
        <v>1604</v>
      </c>
      <c r="T100" s="170" t="s">
        <v>14</v>
      </c>
      <c r="U100" s="170" t="s">
        <v>14</v>
      </c>
      <c r="V100" s="170" t="s">
        <v>14</v>
      </c>
      <c r="W100" s="170" t="s">
        <v>1612</v>
      </c>
      <c r="X100" s="170" t="s">
        <v>14</v>
      </c>
      <c r="Y100" s="170" t="s">
        <v>1601</v>
      </c>
      <c r="Z100" s="170" t="s">
        <v>1601</v>
      </c>
      <c r="AA100" s="170" t="s">
        <v>1601</v>
      </c>
      <c r="AB100" s="170" t="s">
        <v>14</v>
      </c>
      <c r="AC100" s="170" t="s">
        <v>14</v>
      </c>
      <c r="AD100" s="171" t="s">
        <v>1604</v>
      </c>
      <c r="AE100" s="171" t="s">
        <v>1604</v>
      </c>
      <c r="AF100" s="171" t="s">
        <v>1601</v>
      </c>
      <c r="AG100" s="171" t="s">
        <v>1604</v>
      </c>
      <c r="AH100" s="171" t="s">
        <v>14</v>
      </c>
      <c r="AI100" s="171" t="s">
        <v>1596</v>
      </c>
      <c r="AJ100" s="171" t="s">
        <v>14</v>
      </c>
      <c r="AK100" s="171" t="s">
        <v>1601</v>
      </c>
      <c r="AL100" s="171" t="s">
        <v>1604</v>
      </c>
      <c r="AM100" s="171" t="s">
        <v>14</v>
      </c>
      <c r="AN100" s="171" t="s">
        <v>1601</v>
      </c>
      <c r="AO100" s="171" t="s">
        <v>1601</v>
      </c>
      <c r="AP100" s="171" t="s">
        <v>1601</v>
      </c>
      <c r="AQ100" s="171" t="s">
        <v>1596</v>
      </c>
      <c r="AR100" s="171" t="s">
        <v>14</v>
      </c>
      <c r="AS100" s="171" t="s">
        <v>14</v>
      </c>
      <c r="AT100" s="171" t="s">
        <v>14</v>
      </c>
      <c r="AU100" s="171" t="s">
        <v>14</v>
      </c>
      <c r="AV100" s="171" t="s">
        <v>1601</v>
      </c>
      <c r="AW100" s="171" t="s">
        <v>1601</v>
      </c>
      <c r="AX100" s="171" t="s">
        <v>1601</v>
      </c>
      <c r="AY100" s="171" t="s">
        <v>1601</v>
      </c>
      <c r="AZ100" s="171" t="s">
        <v>14</v>
      </c>
      <c r="BA100" s="171" t="s">
        <v>1607</v>
      </c>
      <c r="BB100" s="171" t="s">
        <v>1604</v>
      </c>
      <c r="BC100" s="171" t="s">
        <v>1604</v>
      </c>
      <c r="BD100" s="171" t="s">
        <v>1601</v>
      </c>
      <c r="BE100" s="171" t="s">
        <v>1604</v>
      </c>
      <c r="BF100" s="171" t="s">
        <v>1612</v>
      </c>
      <c r="BG100" s="171" t="s">
        <v>14</v>
      </c>
      <c r="BH100" s="171" t="s">
        <v>1604</v>
      </c>
      <c r="BI100" s="171" t="s">
        <v>1601</v>
      </c>
      <c r="BJ100" s="171" t="s">
        <v>1604</v>
      </c>
      <c r="BK100" s="171" t="s">
        <v>1607</v>
      </c>
      <c r="BL100" s="171" t="s">
        <v>14</v>
      </c>
      <c r="BM100" s="171" t="s">
        <v>1601</v>
      </c>
      <c r="BN100" s="171" t="s">
        <v>14</v>
      </c>
      <c r="BO100" s="171" t="s">
        <v>1604</v>
      </c>
      <c r="BP100" s="171" t="s">
        <v>1607</v>
      </c>
      <c r="BQ100" s="171" t="s">
        <v>1601</v>
      </c>
      <c r="BR100" s="171" t="s">
        <v>1601</v>
      </c>
      <c r="BS100" s="171" t="s">
        <v>13</v>
      </c>
      <c r="BT100" s="171" t="s">
        <v>1604</v>
      </c>
      <c r="BU100" s="171" t="s">
        <v>13</v>
      </c>
      <c r="BV100" s="171" t="s">
        <v>1601</v>
      </c>
      <c r="BW100" s="171" t="s">
        <v>1601</v>
      </c>
      <c r="BX100" s="171" t="s">
        <v>1601</v>
      </c>
      <c r="BY100" s="171" t="s">
        <v>1604</v>
      </c>
      <c r="BZ100" s="171" t="s">
        <v>1607</v>
      </c>
      <c r="CA100" s="171" t="s">
        <v>13</v>
      </c>
      <c r="CB100" s="171" t="s">
        <v>1601</v>
      </c>
      <c r="CC100" s="171" t="s">
        <v>1601</v>
      </c>
      <c r="CD100" s="171" t="s">
        <v>1604</v>
      </c>
      <c r="CE100" s="171" t="s">
        <v>1601</v>
      </c>
      <c r="CF100" s="171" t="s">
        <v>1601</v>
      </c>
      <c r="CG100" s="171" t="s">
        <v>14</v>
      </c>
      <c r="CH100" s="171" t="s">
        <v>1604</v>
      </c>
      <c r="CI100" s="171" t="s">
        <v>14</v>
      </c>
      <c r="CJ100" s="171" t="s">
        <v>1598</v>
      </c>
      <c r="CK100" s="171" t="s">
        <v>1604</v>
      </c>
      <c r="CL100" s="171" t="s">
        <v>1601</v>
      </c>
      <c r="CM100" s="171" t="s">
        <v>1607</v>
      </c>
      <c r="CN100" s="171" t="s">
        <v>14</v>
      </c>
      <c r="CO100" s="171" t="s">
        <v>1601</v>
      </c>
      <c r="CP100" s="171" t="s">
        <v>1601</v>
      </c>
      <c r="CQ100" s="171" t="s">
        <v>1601</v>
      </c>
      <c r="CR100" s="171" t="s">
        <v>14</v>
      </c>
      <c r="CS100" s="171" t="s">
        <v>14</v>
      </c>
      <c r="CT100" s="171" t="s">
        <v>1601</v>
      </c>
      <c r="CU100" s="171" t="s">
        <v>1612</v>
      </c>
      <c r="CV100" s="171" t="s">
        <v>1601</v>
      </c>
      <c r="CW100" s="171" t="s">
        <v>1604</v>
      </c>
      <c r="CX100" s="171" t="s">
        <v>1601</v>
      </c>
      <c r="CY100" s="171" t="s">
        <v>14</v>
      </c>
      <c r="CZ100" s="171" t="s">
        <v>1598</v>
      </c>
      <c r="DA100" s="171" t="s">
        <v>1604</v>
      </c>
      <c r="DB100" s="171" t="s">
        <v>1601</v>
      </c>
      <c r="DC100" s="171" t="s">
        <v>14</v>
      </c>
      <c r="DD100" s="171" t="s">
        <v>1604</v>
      </c>
      <c r="DE100" s="171" t="s">
        <v>14</v>
      </c>
      <c r="DF100" s="171" t="s">
        <v>1612</v>
      </c>
      <c r="DG100" s="171" t="s">
        <v>1601</v>
      </c>
      <c r="DH100" s="171" t="s">
        <v>1601</v>
      </c>
      <c r="DI100" s="171" t="s">
        <v>14</v>
      </c>
      <c r="DJ100" s="171" t="s">
        <v>1598</v>
      </c>
      <c r="DK100" s="171" t="s">
        <v>1601</v>
      </c>
      <c r="DL100" s="171" t="s">
        <v>1596</v>
      </c>
      <c r="DM100" s="171" t="s">
        <v>14</v>
      </c>
      <c r="DN100" s="171" t="s">
        <v>1607</v>
      </c>
      <c r="DO100" s="171" t="s">
        <v>14</v>
      </c>
      <c r="DP100" s="171" t="s">
        <v>1598</v>
      </c>
      <c r="DQ100" s="171" t="s">
        <v>1604</v>
      </c>
      <c r="DR100" s="171" t="s">
        <v>14</v>
      </c>
      <c r="DS100" s="171" t="s">
        <v>1604</v>
      </c>
      <c r="DT100" s="171" t="s">
        <v>14</v>
      </c>
      <c r="DU100" s="171" t="s">
        <v>14</v>
      </c>
      <c r="DV100" s="171" t="s">
        <v>13</v>
      </c>
      <c r="DW100" s="171" t="s">
        <v>14</v>
      </c>
      <c r="DX100" s="171" t="s">
        <v>1601</v>
      </c>
      <c r="DY100" s="171" t="s">
        <v>1601</v>
      </c>
      <c r="DZ100" s="171" t="s">
        <v>14</v>
      </c>
      <c r="EA100" s="171" t="s">
        <v>1601</v>
      </c>
      <c r="EB100" s="171" t="s">
        <v>1604</v>
      </c>
      <c r="EC100" s="171" t="s">
        <v>14</v>
      </c>
      <c r="ED100" s="171" t="s">
        <v>14</v>
      </c>
      <c r="EE100" s="171" t="s">
        <v>14</v>
      </c>
      <c r="EF100" s="171" t="s">
        <v>1601</v>
      </c>
      <c r="EG100" s="171" t="s">
        <v>1601</v>
      </c>
      <c r="EH100" s="171" t="s">
        <v>1601</v>
      </c>
      <c r="EI100" s="171" t="s">
        <v>1604</v>
      </c>
      <c r="EJ100" s="171" t="s">
        <v>13</v>
      </c>
      <c r="EK100" s="171" t="s">
        <v>14</v>
      </c>
      <c r="EL100" s="171" t="s">
        <v>14</v>
      </c>
      <c r="EM100" s="171" t="s">
        <v>1601</v>
      </c>
      <c r="EN100" s="171" t="s">
        <v>1607</v>
      </c>
      <c r="EO100" s="171" t="s">
        <v>1601</v>
      </c>
      <c r="EP100" s="171" t="s">
        <v>14</v>
      </c>
      <c r="EQ100" s="171" t="s">
        <v>1601</v>
      </c>
      <c r="ER100" s="171" t="s">
        <v>1601</v>
      </c>
      <c r="ES100" s="171" t="s">
        <v>1601</v>
      </c>
      <c r="ET100" s="171" t="s">
        <v>14</v>
      </c>
      <c r="EU100" s="171" t="s">
        <v>1601</v>
      </c>
      <c r="EV100" s="171" t="s">
        <v>1604</v>
      </c>
      <c r="EW100" s="171" t="s">
        <v>14</v>
      </c>
      <c r="EX100" s="171" t="s">
        <v>1601</v>
      </c>
      <c r="EY100" s="171" t="s">
        <v>14</v>
      </c>
      <c r="EZ100" s="171" t="s">
        <v>1604</v>
      </c>
      <c r="FA100" s="171" t="s">
        <v>1601</v>
      </c>
      <c r="FB100" s="171" t="s">
        <v>14</v>
      </c>
    </row>
    <row r="101" spans="2:158" ht="23.25" customHeight="1">
      <c r="B101" s="15">
        <f t="shared" si="2"/>
        <v>37</v>
      </c>
      <c r="C101" s="15">
        <v>2</v>
      </c>
      <c r="D101" s="13">
        <v>3</v>
      </c>
      <c r="E101" s="50">
        <f t="shared" si="1"/>
        <v>53</v>
      </c>
      <c r="G101" s="207" t="s">
        <v>1600</v>
      </c>
      <c r="H101" s="208"/>
      <c r="I101" s="169" t="s">
        <v>14</v>
      </c>
      <c r="J101" s="170" t="s">
        <v>1604</v>
      </c>
      <c r="K101" s="170" t="s">
        <v>1601</v>
      </c>
      <c r="L101" s="170" t="s">
        <v>14</v>
      </c>
      <c r="M101" s="170" t="s">
        <v>1604</v>
      </c>
      <c r="N101" s="170" t="s">
        <v>1604</v>
      </c>
      <c r="O101" s="170" t="s">
        <v>13</v>
      </c>
      <c r="P101" s="170" t="s">
        <v>1607</v>
      </c>
      <c r="Q101" s="170" t="s">
        <v>1601</v>
      </c>
      <c r="R101" s="170" t="s">
        <v>1607</v>
      </c>
      <c r="S101" s="170" t="s">
        <v>1601</v>
      </c>
      <c r="T101" s="170" t="s">
        <v>1601</v>
      </c>
      <c r="U101" s="170" t="s">
        <v>14</v>
      </c>
      <c r="V101" s="170" t="s">
        <v>14</v>
      </c>
      <c r="W101" s="170" t="s">
        <v>14</v>
      </c>
      <c r="X101" s="170" t="s">
        <v>14</v>
      </c>
      <c r="Y101" s="170" t="s">
        <v>13</v>
      </c>
      <c r="Z101" s="170" t="s">
        <v>14</v>
      </c>
      <c r="AA101" s="170" t="s">
        <v>1604</v>
      </c>
      <c r="AB101" s="170" t="s">
        <v>13</v>
      </c>
      <c r="AC101" s="170" t="s">
        <v>14</v>
      </c>
      <c r="AD101" s="171" t="s">
        <v>1601</v>
      </c>
      <c r="AE101" s="171" t="s">
        <v>1601</v>
      </c>
      <c r="AF101" s="171" t="s">
        <v>1601</v>
      </c>
      <c r="AG101" s="171" t="s">
        <v>1604</v>
      </c>
      <c r="AH101" s="171" t="s">
        <v>1598</v>
      </c>
      <c r="AI101" s="171" t="s">
        <v>1601</v>
      </c>
      <c r="AJ101" s="171" t="s">
        <v>1604</v>
      </c>
      <c r="AK101" s="171" t="s">
        <v>14</v>
      </c>
      <c r="AL101" s="171" t="s">
        <v>1604</v>
      </c>
      <c r="AM101" s="171" t="s">
        <v>1601</v>
      </c>
      <c r="AN101" s="171" t="s">
        <v>1604</v>
      </c>
      <c r="AO101" s="171" t="s">
        <v>1601</v>
      </c>
      <c r="AP101" s="171" t="s">
        <v>1601</v>
      </c>
      <c r="AQ101" s="171" t="s">
        <v>14</v>
      </c>
      <c r="AR101" s="171" t="s">
        <v>1604</v>
      </c>
      <c r="AS101" s="171" t="s">
        <v>14</v>
      </c>
      <c r="AT101" s="171" t="s">
        <v>1601</v>
      </c>
      <c r="AU101" s="171" t="s">
        <v>1604</v>
      </c>
      <c r="AV101" s="171" t="s">
        <v>1601</v>
      </c>
      <c r="AW101" s="171" t="s">
        <v>1604</v>
      </c>
      <c r="AX101" s="171" t="s">
        <v>14</v>
      </c>
      <c r="AY101" s="171" t="s">
        <v>1601</v>
      </c>
      <c r="AZ101" s="171" t="s">
        <v>1607</v>
      </c>
      <c r="BA101" s="171" t="s">
        <v>1601</v>
      </c>
      <c r="BB101" s="171" t="s">
        <v>1604</v>
      </c>
      <c r="BC101" s="171" t="s">
        <v>14</v>
      </c>
      <c r="BD101" s="171" t="s">
        <v>1601</v>
      </c>
      <c r="BE101" s="171" t="s">
        <v>1601</v>
      </c>
      <c r="BF101" s="171" t="s">
        <v>14</v>
      </c>
      <c r="BG101" s="171" t="s">
        <v>14</v>
      </c>
      <c r="BH101" s="171" t="s">
        <v>1601</v>
      </c>
      <c r="BI101" s="171" t="s">
        <v>14</v>
      </c>
      <c r="BJ101" s="171" t="s">
        <v>1604</v>
      </c>
      <c r="BK101" s="171" t="s">
        <v>1601</v>
      </c>
      <c r="BL101" s="171" t="s">
        <v>14</v>
      </c>
      <c r="BM101" s="171" t="s">
        <v>1601</v>
      </c>
      <c r="BN101" s="171" t="s">
        <v>13</v>
      </c>
      <c r="BO101" s="171" t="s">
        <v>1601</v>
      </c>
      <c r="BP101" s="171" t="s">
        <v>1601</v>
      </c>
      <c r="BQ101" s="171" t="s">
        <v>14</v>
      </c>
      <c r="BR101" s="171" t="s">
        <v>1604</v>
      </c>
      <c r="BS101" s="171" t="s">
        <v>14</v>
      </c>
      <c r="BT101" s="171" t="s">
        <v>14</v>
      </c>
      <c r="BU101" s="171" t="s">
        <v>1598</v>
      </c>
      <c r="BV101" s="171" t="s">
        <v>1601</v>
      </c>
      <c r="BW101" s="171" t="s">
        <v>14</v>
      </c>
      <c r="BX101" s="171" t="s">
        <v>1601</v>
      </c>
      <c r="BY101" s="171" t="s">
        <v>14</v>
      </c>
      <c r="BZ101" s="171" t="s">
        <v>1601</v>
      </c>
      <c r="CA101" s="171" t="s">
        <v>14</v>
      </c>
      <c r="CB101" s="171" t="s">
        <v>14</v>
      </c>
      <c r="CC101" s="171" t="s">
        <v>1604</v>
      </c>
      <c r="CD101" s="171" t="s">
        <v>1601</v>
      </c>
      <c r="CE101" s="171" t="s">
        <v>14</v>
      </c>
      <c r="CF101" s="171" t="s">
        <v>14</v>
      </c>
      <c r="CG101" s="171" t="s">
        <v>14</v>
      </c>
      <c r="CH101" s="171" t="s">
        <v>1601</v>
      </c>
      <c r="CI101" s="171" t="s">
        <v>14</v>
      </c>
      <c r="CJ101" s="171" t="s">
        <v>1604</v>
      </c>
      <c r="CK101" s="171" t="s">
        <v>14</v>
      </c>
      <c r="CL101" s="171" t="s">
        <v>1601</v>
      </c>
      <c r="CM101" s="171" t="s">
        <v>1601</v>
      </c>
      <c r="CN101" s="171" t="s">
        <v>1601</v>
      </c>
      <c r="CO101" s="171" t="s">
        <v>14</v>
      </c>
      <c r="CP101" s="171" t="s">
        <v>14</v>
      </c>
      <c r="CQ101" s="171" t="s">
        <v>1604</v>
      </c>
      <c r="CR101" s="171" t="s">
        <v>14</v>
      </c>
      <c r="CS101" s="171" t="s">
        <v>1604</v>
      </c>
      <c r="CT101" s="171" t="s">
        <v>14</v>
      </c>
      <c r="CU101" s="171" t="s">
        <v>1601</v>
      </c>
      <c r="CV101" s="171" t="s">
        <v>14</v>
      </c>
      <c r="CW101" s="171" t="s">
        <v>1601</v>
      </c>
      <c r="CX101" s="171" t="s">
        <v>1601</v>
      </c>
      <c r="CY101" s="171" t="s">
        <v>1607</v>
      </c>
      <c r="CZ101" s="171" t="s">
        <v>14</v>
      </c>
      <c r="DA101" s="171" t="s">
        <v>13</v>
      </c>
      <c r="DB101" s="171" t="s">
        <v>1604</v>
      </c>
      <c r="DC101" s="171" t="s">
        <v>13</v>
      </c>
      <c r="DD101" s="171" t="s">
        <v>1601</v>
      </c>
      <c r="DE101" s="171" t="s">
        <v>1601</v>
      </c>
      <c r="DF101" s="171" t="s">
        <v>1607</v>
      </c>
      <c r="DG101" s="171" t="s">
        <v>14</v>
      </c>
      <c r="DH101" s="171" t="s">
        <v>1607</v>
      </c>
      <c r="DI101" s="171" t="s">
        <v>1604</v>
      </c>
      <c r="DJ101" s="171" t="s">
        <v>1601</v>
      </c>
      <c r="DK101" s="171" t="s">
        <v>1607</v>
      </c>
      <c r="DL101" s="171" t="s">
        <v>1598</v>
      </c>
      <c r="DM101" s="171" t="s">
        <v>1612</v>
      </c>
      <c r="DN101" s="171" t="s">
        <v>1604</v>
      </c>
      <c r="DO101" s="171" t="s">
        <v>14</v>
      </c>
      <c r="DP101" s="171" t="s">
        <v>1601</v>
      </c>
      <c r="DQ101" s="171" t="s">
        <v>14</v>
      </c>
      <c r="DR101" s="171" t="s">
        <v>1601</v>
      </c>
      <c r="DS101" s="171" t="s">
        <v>1601</v>
      </c>
      <c r="DT101" s="171" t="s">
        <v>14</v>
      </c>
      <c r="DU101" s="171" t="s">
        <v>1604</v>
      </c>
      <c r="DV101" s="171" t="s">
        <v>14</v>
      </c>
      <c r="DW101" s="171" t="s">
        <v>1604</v>
      </c>
      <c r="DX101" s="171" t="s">
        <v>1607</v>
      </c>
      <c r="DY101" s="171" t="s">
        <v>1601</v>
      </c>
      <c r="DZ101" s="171" t="s">
        <v>1601</v>
      </c>
      <c r="EA101" s="171" t="s">
        <v>1601</v>
      </c>
      <c r="EB101" s="171" t="s">
        <v>1601</v>
      </c>
      <c r="EC101" s="171" t="s">
        <v>13</v>
      </c>
      <c r="ED101" s="171" t="s">
        <v>1604</v>
      </c>
      <c r="EE101" s="171" t="s">
        <v>1601</v>
      </c>
      <c r="EF101" s="171" t="s">
        <v>14</v>
      </c>
      <c r="EG101" s="171" t="s">
        <v>1607</v>
      </c>
      <c r="EH101" s="171" t="s">
        <v>1601</v>
      </c>
      <c r="EI101" s="171" t="s">
        <v>1601</v>
      </c>
      <c r="EJ101" s="171" t="s">
        <v>1601</v>
      </c>
      <c r="EK101" s="171" t="s">
        <v>1601</v>
      </c>
      <c r="EL101" s="171" t="s">
        <v>1612</v>
      </c>
      <c r="EM101" s="171" t="s">
        <v>1601</v>
      </c>
      <c r="EN101" s="171" t="s">
        <v>1601</v>
      </c>
      <c r="EO101" s="171" t="s">
        <v>1604</v>
      </c>
      <c r="EP101" s="171" t="s">
        <v>1601</v>
      </c>
      <c r="EQ101" s="171" t="s">
        <v>14</v>
      </c>
      <c r="ER101" s="171" t="s">
        <v>1596</v>
      </c>
      <c r="ES101" s="171" t="s">
        <v>14</v>
      </c>
      <c r="ET101" s="171" t="s">
        <v>14</v>
      </c>
      <c r="EU101" s="171" t="s">
        <v>1604</v>
      </c>
      <c r="EV101" s="171" t="s">
        <v>1601</v>
      </c>
      <c r="EW101" s="171" t="s">
        <v>14</v>
      </c>
      <c r="EX101" s="171" t="s">
        <v>14</v>
      </c>
      <c r="EY101" s="171" t="s">
        <v>1601</v>
      </c>
      <c r="EZ101" s="171" t="s">
        <v>14</v>
      </c>
      <c r="FA101" s="171" t="s">
        <v>1604</v>
      </c>
      <c r="FB101" s="171" t="s">
        <v>14</v>
      </c>
    </row>
    <row r="102" spans="2:158" ht="23.25" customHeight="1">
      <c r="B102" s="15">
        <f t="shared" si="2"/>
        <v>38</v>
      </c>
      <c r="C102" s="15">
        <v>2</v>
      </c>
      <c r="D102" s="13">
        <v>3</v>
      </c>
      <c r="E102" s="50">
        <f t="shared" si="1"/>
        <v>4</v>
      </c>
      <c r="G102" s="207" t="s">
        <v>1599</v>
      </c>
      <c r="H102" s="208"/>
      <c r="I102" s="169" t="s">
        <v>1601</v>
      </c>
      <c r="J102" s="170" t="s">
        <v>1607</v>
      </c>
      <c r="K102" s="170" t="s">
        <v>1607</v>
      </c>
      <c r="L102" s="170" t="s">
        <v>14</v>
      </c>
      <c r="M102" s="170" t="s">
        <v>14</v>
      </c>
      <c r="N102" s="170" t="s">
        <v>14</v>
      </c>
      <c r="O102" s="170" t="s">
        <v>14</v>
      </c>
      <c r="P102" s="170" t="s">
        <v>1601</v>
      </c>
      <c r="Q102" s="170" t="s">
        <v>14</v>
      </c>
      <c r="R102" s="170" t="s">
        <v>1601</v>
      </c>
      <c r="S102" s="170" t="s">
        <v>14</v>
      </c>
      <c r="T102" s="170" t="s">
        <v>1604</v>
      </c>
      <c r="U102" s="170" t="s">
        <v>1604</v>
      </c>
      <c r="V102" s="170" t="s">
        <v>14</v>
      </c>
      <c r="W102" s="170" t="s">
        <v>1601</v>
      </c>
      <c r="X102" s="170" t="s">
        <v>14</v>
      </c>
      <c r="Y102" s="170" t="s">
        <v>1601</v>
      </c>
      <c r="Z102" s="170" t="s">
        <v>14</v>
      </c>
      <c r="AA102" s="170" t="s">
        <v>1601</v>
      </c>
      <c r="AB102" s="170" t="s">
        <v>1596</v>
      </c>
      <c r="AC102" s="170" t="s">
        <v>14</v>
      </c>
      <c r="AD102" s="171" t="s">
        <v>1598</v>
      </c>
      <c r="AE102" s="171" t="s">
        <v>14</v>
      </c>
      <c r="AF102" s="171" t="s">
        <v>1601</v>
      </c>
      <c r="AG102" s="171" t="s">
        <v>1601</v>
      </c>
      <c r="AH102" s="171" t="s">
        <v>1604</v>
      </c>
      <c r="AI102" s="171" t="s">
        <v>14</v>
      </c>
      <c r="AJ102" s="171" t="s">
        <v>1601</v>
      </c>
      <c r="AK102" s="171" t="s">
        <v>14</v>
      </c>
      <c r="AL102" s="171" t="s">
        <v>14</v>
      </c>
      <c r="AM102" s="171" t="s">
        <v>1601</v>
      </c>
      <c r="AN102" s="171" t="s">
        <v>14</v>
      </c>
      <c r="AO102" s="171" t="s">
        <v>1601</v>
      </c>
      <c r="AP102" s="171" t="s">
        <v>1601</v>
      </c>
      <c r="AQ102" s="171" t="s">
        <v>14</v>
      </c>
      <c r="AR102" s="171" t="s">
        <v>14</v>
      </c>
      <c r="AS102" s="171" t="s">
        <v>14</v>
      </c>
      <c r="AT102" s="171" t="s">
        <v>1601</v>
      </c>
      <c r="AU102" s="171" t="s">
        <v>1601</v>
      </c>
      <c r="AV102" s="171" t="s">
        <v>1596</v>
      </c>
      <c r="AW102" s="171" t="s">
        <v>1604</v>
      </c>
      <c r="AX102" s="171" t="s">
        <v>14</v>
      </c>
      <c r="AY102" s="171" t="s">
        <v>1604</v>
      </c>
      <c r="AZ102" s="171" t="s">
        <v>1604</v>
      </c>
      <c r="BA102" s="171" t="s">
        <v>1604</v>
      </c>
      <c r="BB102" s="171" t="s">
        <v>14</v>
      </c>
      <c r="BC102" s="171" t="s">
        <v>14</v>
      </c>
      <c r="BD102" s="171" t="s">
        <v>14</v>
      </c>
      <c r="BE102" s="171" t="s">
        <v>1596</v>
      </c>
      <c r="BF102" s="171" t="s">
        <v>1604</v>
      </c>
      <c r="BG102" s="171" t="s">
        <v>14</v>
      </c>
      <c r="BH102" s="171" t="s">
        <v>1607</v>
      </c>
      <c r="BI102" s="171" t="s">
        <v>1601</v>
      </c>
      <c r="BJ102" s="171" t="s">
        <v>14</v>
      </c>
      <c r="BK102" s="171" t="s">
        <v>1604</v>
      </c>
      <c r="BL102" s="171" t="s">
        <v>1601</v>
      </c>
      <c r="BM102" s="171" t="s">
        <v>14</v>
      </c>
      <c r="BN102" s="171" t="s">
        <v>14</v>
      </c>
      <c r="BO102" s="171" t="s">
        <v>1604</v>
      </c>
      <c r="BP102" s="171" t="s">
        <v>1604</v>
      </c>
      <c r="BQ102" s="171" t="s">
        <v>14</v>
      </c>
      <c r="BR102" s="171" t="s">
        <v>1601</v>
      </c>
      <c r="BS102" s="171" t="s">
        <v>1601</v>
      </c>
      <c r="BT102" s="171" t="s">
        <v>1604</v>
      </c>
      <c r="BU102" s="171" t="s">
        <v>1607</v>
      </c>
      <c r="BV102" s="171" t="s">
        <v>14</v>
      </c>
      <c r="BW102" s="171" t="s">
        <v>1601</v>
      </c>
      <c r="BX102" s="171" t="s">
        <v>14</v>
      </c>
      <c r="BY102" s="171" t="s">
        <v>1604</v>
      </c>
      <c r="BZ102" s="171" t="s">
        <v>14</v>
      </c>
      <c r="CA102" s="171" t="s">
        <v>1598</v>
      </c>
      <c r="CB102" s="171" t="s">
        <v>13</v>
      </c>
      <c r="CC102" s="171" t="s">
        <v>1601</v>
      </c>
      <c r="CD102" s="171" t="s">
        <v>1601</v>
      </c>
      <c r="CE102" s="171" t="s">
        <v>1601</v>
      </c>
      <c r="CF102" s="171" t="s">
        <v>1601</v>
      </c>
      <c r="CG102" s="171" t="s">
        <v>1604</v>
      </c>
      <c r="CH102" s="171" t="s">
        <v>13</v>
      </c>
      <c r="CI102" s="171" t="s">
        <v>1601</v>
      </c>
      <c r="CJ102" s="171" t="s">
        <v>1604</v>
      </c>
      <c r="CK102" s="171" t="s">
        <v>14</v>
      </c>
      <c r="CL102" s="171" t="s">
        <v>1601</v>
      </c>
      <c r="CM102" s="171" t="s">
        <v>14</v>
      </c>
      <c r="CN102" s="171" t="s">
        <v>1601</v>
      </c>
      <c r="CO102" s="171" t="s">
        <v>1604</v>
      </c>
      <c r="CP102" s="171" t="s">
        <v>1598</v>
      </c>
      <c r="CQ102" s="171" t="s">
        <v>1604</v>
      </c>
      <c r="CR102" s="171" t="s">
        <v>14</v>
      </c>
      <c r="CS102" s="171" t="s">
        <v>14</v>
      </c>
      <c r="CT102" s="171" t="s">
        <v>1601</v>
      </c>
      <c r="CU102" s="171" t="s">
        <v>1612</v>
      </c>
      <c r="CV102" s="171" t="s">
        <v>13</v>
      </c>
      <c r="CW102" s="171" t="s">
        <v>1601</v>
      </c>
      <c r="CX102" s="171" t="s">
        <v>1601</v>
      </c>
      <c r="CY102" s="171" t="s">
        <v>1601</v>
      </c>
      <c r="CZ102" s="171" t="s">
        <v>1604</v>
      </c>
      <c r="DA102" s="171" t="s">
        <v>1601</v>
      </c>
      <c r="DB102" s="171" t="s">
        <v>1604</v>
      </c>
      <c r="DC102" s="171" t="s">
        <v>14</v>
      </c>
      <c r="DD102" s="171" t="s">
        <v>1604</v>
      </c>
      <c r="DE102" s="171" t="s">
        <v>1612</v>
      </c>
      <c r="DF102" s="171" t="s">
        <v>14</v>
      </c>
      <c r="DG102" s="171" t="s">
        <v>1601</v>
      </c>
      <c r="DH102" s="171" t="s">
        <v>1604</v>
      </c>
      <c r="DI102" s="171" t="s">
        <v>1601</v>
      </c>
      <c r="DJ102" s="171" t="s">
        <v>14</v>
      </c>
      <c r="DK102" s="171" t="s">
        <v>14</v>
      </c>
      <c r="DL102" s="171" t="s">
        <v>14</v>
      </c>
      <c r="DM102" s="171" t="s">
        <v>14</v>
      </c>
      <c r="DN102" s="171" t="s">
        <v>1604</v>
      </c>
      <c r="DO102" s="171" t="s">
        <v>14</v>
      </c>
      <c r="DP102" s="171" t="s">
        <v>1601</v>
      </c>
      <c r="DQ102" s="171" t="s">
        <v>1601</v>
      </c>
      <c r="DR102" s="171" t="s">
        <v>1601</v>
      </c>
      <c r="DS102" s="171" t="s">
        <v>1601</v>
      </c>
      <c r="DT102" s="171" t="s">
        <v>14</v>
      </c>
      <c r="DU102" s="171" t="s">
        <v>1604</v>
      </c>
      <c r="DV102" s="171" t="s">
        <v>1601</v>
      </c>
      <c r="DW102" s="171" t="s">
        <v>14</v>
      </c>
      <c r="DX102" s="171" t="s">
        <v>1601</v>
      </c>
      <c r="DY102" s="171" t="s">
        <v>14</v>
      </c>
      <c r="DZ102" s="171" t="s">
        <v>1604</v>
      </c>
      <c r="EA102" s="171" t="s">
        <v>1601</v>
      </c>
      <c r="EB102" s="171" t="s">
        <v>1601</v>
      </c>
      <c r="EC102" s="171" t="s">
        <v>1601</v>
      </c>
      <c r="ED102" s="171" t="s">
        <v>1601</v>
      </c>
      <c r="EE102" s="171" t="s">
        <v>1601</v>
      </c>
      <c r="EF102" s="171" t="s">
        <v>1607</v>
      </c>
      <c r="EG102" s="171" t="s">
        <v>14</v>
      </c>
      <c r="EH102" s="171" t="s">
        <v>14</v>
      </c>
      <c r="EI102" s="171" t="s">
        <v>1598</v>
      </c>
      <c r="EJ102" s="171" t="s">
        <v>14</v>
      </c>
      <c r="EK102" s="171" t="s">
        <v>1601</v>
      </c>
      <c r="EL102" s="171" t="s">
        <v>1601</v>
      </c>
      <c r="EM102" s="171" t="s">
        <v>14</v>
      </c>
      <c r="EN102" s="171" t="s">
        <v>1601</v>
      </c>
      <c r="EO102" s="171" t="s">
        <v>1601</v>
      </c>
      <c r="EP102" s="171" t="s">
        <v>14</v>
      </c>
      <c r="EQ102" s="171" t="s">
        <v>1601</v>
      </c>
      <c r="ER102" s="171" t="s">
        <v>1607</v>
      </c>
      <c r="ES102" s="171" t="s">
        <v>1604</v>
      </c>
      <c r="ET102" s="171" t="s">
        <v>14</v>
      </c>
      <c r="EU102" s="171" t="s">
        <v>1612</v>
      </c>
      <c r="EV102" s="171" t="s">
        <v>14</v>
      </c>
      <c r="EW102" s="171" t="s">
        <v>14</v>
      </c>
      <c r="EX102" s="171" t="s">
        <v>13</v>
      </c>
      <c r="EY102" s="171" t="s">
        <v>1601</v>
      </c>
      <c r="EZ102" s="171" t="s">
        <v>1601</v>
      </c>
      <c r="FA102" s="171" t="s">
        <v>1601</v>
      </c>
      <c r="FB102" s="171" t="s">
        <v>14</v>
      </c>
    </row>
    <row r="103" spans="2:158" ht="23.25" customHeight="1">
      <c r="B103" s="15">
        <f t="shared" si="2"/>
        <v>39</v>
      </c>
      <c r="C103" s="15">
        <v>2</v>
      </c>
      <c r="D103" s="13">
        <v>3</v>
      </c>
      <c r="E103" s="50">
        <f t="shared" si="1"/>
        <v>52</v>
      </c>
      <c r="G103" s="207" t="s">
        <v>1609</v>
      </c>
      <c r="H103" s="208"/>
      <c r="I103" s="169" t="s">
        <v>1601</v>
      </c>
      <c r="J103" s="170" t="s">
        <v>13</v>
      </c>
      <c r="K103" s="170" t="s">
        <v>1601</v>
      </c>
      <c r="L103" s="170" t="s">
        <v>1604</v>
      </c>
      <c r="M103" s="170" t="s">
        <v>14</v>
      </c>
      <c r="N103" s="170" t="s">
        <v>14</v>
      </c>
      <c r="O103" s="170" t="s">
        <v>1604</v>
      </c>
      <c r="P103" s="170" t="s">
        <v>14</v>
      </c>
      <c r="Q103" s="170" t="s">
        <v>14</v>
      </c>
      <c r="R103" s="170" t="s">
        <v>1601</v>
      </c>
      <c r="S103" s="170" t="s">
        <v>1601</v>
      </c>
      <c r="T103" s="170" t="s">
        <v>14</v>
      </c>
      <c r="U103" s="170" t="s">
        <v>1601</v>
      </c>
      <c r="V103" s="170" t="s">
        <v>1601</v>
      </c>
      <c r="W103" s="170" t="s">
        <v>1601</v>
      </c>
      <c r="X103" s="170" t="s">
        <v>14</v>
      </c>
      <c r="Y103" s="170" t="s">
        <v>1601</v>
      </c>
      <c r="Z103" s="170" t="s">
        <v>14</v>
      </c>
      <c r="AA103" s="170" t="s">
        <v>14</v>
      </c>
      <c r="AB103" s="170" t="s">
        <v>14</v>
      </c>
      <c r="AC103" s="170" t="s">
        <v>14</v>
      </c>
      <c r="AD103" s="171" t="s">
        <v>1601</v>
      </c>
      <c r="AE103" s="171" t="s">
        <v>14</v>
      </c>
      <c r="AF103" s="171" t="s">
        <v>1601</v>
      </c>
      <c r="AG103" s="171" t="s">
        <v>1604</v>
      </c>
      <c r="AH103" s="171" t="s">
        <v>1604</v>
      </c>
      <c r="AI103" s="171" t="s">
        <v>1604</v>
      </c>
      <c r="AJ103" s="171" t="s">
        <v>1601</v>
      </c>
      <c r="AK103" s="171" t="s">
        <v>14</v>
      </c>
      <c r="AL103" s="171" t="s">
        <v>14</v>
      </c>
      <c r="AM103" s="171" t="s">
        <v>1604</v>
      </c>
      <c r="AN103" s="171" t="s">
        <v>14</v>
      </c>
      <c r="AO103" s="171" t="s">
        <v>1607</v>
      </c>
      <c r="AP103" s="171" t="s">
        <v>1601</v>
      </c>
      <c r="AQ103" s="171" t="s">
        <v>1596</v>
      </c>
      <c r="AR103" s="171" t="s">
        <v>1604</v>
      </c>
      <c r="AS103" s="171" t="s">
        <v>14</v>
      </c>
      <c r="AT103" s="171" t="s">
        <v>1604</v>
      </c>
      <c r="AU103" s="171" t="s">
        <v>1601</v>
      </c>
      <c r="AV103" s="171" t="s">
        <v>14</v>
      </c>
      <c r="AW103" s="171" t="s">
        <v>1604</v>
      </c>
      <c r="AX103" s="171" t="s">
        <v>1601</v>
      </c>
      <c r="AY103" s="171" t="s">
        <v>1601</v>
      </c>
      <c r="AZ103" s="171" t="s">
        <v>1601</v>
      </c>
      <c r="BA103" s="171" t="s">
        <v>1604</v>
      </c>
      <c r="BB103" s="171" t="s">
        <v>1604</v>
      </c>
      <c r="BC103" s="171" t="s">
        <v>1604</v>
      </c>
      <c r="BD103" s="171" t="s">
        <v>14</v>
      </c>
      <c r="BE103" s="171" t="s">
        <v>1604</v>
      </c>
      <c r="BF103" s="171" t="s">
        <v>14</v>
      </c>
      <c r="BG103" s="171" t="s">
        <v>1604</v>
      </c>
      <c r="BH103" s="171" t="s">
        <v>1598</v>
      </c>
      <c r="BI103" s="171" t="s">
        <v>1598</v>
      </c>
      <c r="BJ103" s="171" t="s">
        <v>1607</v>
      </c>
      <c r="BK103" s="171" t="s">
        <v>14</v>
      </c>
      <c r="BL103" s="171" t="s">
        <v>1604</v>
      </c>
      <c r="BM103" s="171" t="s">
        <v>1601</v>
      </c>
      <c r="BN103" s="171" t="s">
        <v>1601</v>
      </c>
      <c r="BO103" s="171" t="s">
        <v>1601</v>
      </c>
      <c r="BP103" s="171" t="s">
        <v>14</v>
      </c>
      <c r="BQ103" s="171" t="s">
        <v>14</v>
      </c>
      <c r="BR103" s="171" t="s">
        <v>1598</v>
      </c>
      <c r="BS103" s="171" t="s">
        <v>1601</v>
      </c>
      <c r="BT103" s="171" t="s">
        <v>1604</v>
      </c>
      <c r="BU103" s="171" t="s">
        <v>14</v>
      </c>
      <c r="BV103" s="171" t="s">
        <v>1601</v>
      </c>
      <c r="BW103" s="171" t="s">
        <v>14</v>
      </c>
      <c r="BX103" s="171" t="s">
        <v>14</v>
      </c>
      <c r="BY103" s="171" t="s">
        <v>1601</v>
      </c>
      <c r="BZ103" s="171" t="s">
        <v>1601</v>
      </c>
      <c r="CA103" s="171" t="s">
        <v>1612</v>
      </c>
      <c r="CB103" s="171" t="s">
        <v>14</v>
      </c>
      <c r="CC103" s="171" t="s">
        <v>14</v>
      </c>
      <c r="CD103" s="171" t="s">
        <v>1601</v>
      </c>
      <c r="CE103" s="171" t="s">
        <v>14</v>
      </c>
      <c r="CF103" s="171" t="s">
        <v>1604</v>
      </c>
      <c r="CG103" s="171" t="s">
        <v>1604</v>
      </c>
      <c r="CH103" s="171" t="s">
        <v>14</v>
      </c>
      <c r="CI103" s="171" t="s">
        <v>14</v>
      </c>
      <c r="CJ103" s="171" t="s">
        <v>1601</v>
      </c>
      <c r="CK103" s="171" t="s">
        <v>14</v>
      </c>
      <c r="CL103" s="171" t="s">
        <v>1604</v>
      </c>
      <c r="CM103" s="171" t="s">
        <v>1604</v>
      </c>
      <c r="CN103" s="171" t="s">
        <v>1601</v>
      </c>
      <c r="CO103" s="171" t="s">
        <v>14</v>
      </c>
      <c r="CP103" s="171" t="s">
        <v>1601</v>
      </c>
      <c r="CQ103" s="171" t="s">
        <v>1601</v>
      </c>
      <c r="CR103" s="171" t="s">
        <v>1601</v>
      </c>
      <c r="CS103" s="171" t="s">
        <v>1601</v>
      </c>
      <c r="CT103" s="171" t="s">
        <v>1607</v>
      </c>
      <c r="CU103" s="171" t="s">
        <v>1601</v>
      </c>
      <c r="CV103" s="171" t="s">
        <v>1601</v>
      </c>
      <c r="CW103" s="171" t="s">
        <v>14</v>
      </c>
      <c r="CX103" s="171" t="s">
        <v>1601</v>
      </c>
      <c r="CY103" s="171" t="s">
        <v>1601</v>
      </c>
      <c r="CZ103" s="171" t="s">
        <v>1604</v>
      </c>
      <c r="DA103" s="171" t="s">
        <v>1601</v>
      </c>
      <c r="DB103" s="171" t="s">
        <v>1607</v>
      </c>
      <c r="DC103" s="171" t="s">
        <v>14</v>
      </c>
      <c r="DD103" s="171" t="s">
        <v>14</v>
      </c>
      <c r="DE103" s="171" t="s">
        <v>1612</v>
      </c>
      <c r="DF103" s="171" t="s">
        <v>1601</v>
      </c>
      <c r="DG103" s="171" t="s">
        <v>1604</v>
      </c>
      <c r="DH103" s="171" t="s">
        <v>1612</v>
      </c>
      <c r="DI103" s="171" t="s">
        <v>1604</v>
      </c>
      <c r="DJ103" s="171" t="s">
        <v>14</v>
      </c>
      <c r="DK103" s="171" t="s">
        <v>1604</v>
      </c>
      <c r="DL103" s="171" t="s">
        <v>14</v>
      </c>
      <c r="DM103" s="171" t="s">
        <v>1601</v>
      </c>
      <c r="DN103" s="171" t="s">
        <v>14</v>
      </c>
      <c r="DO103" s="171" t="s">
        <v>1604</v>
      </c>
      <c r="DP103" s="171" t="s">
        <v>1601</v>
      </c>
      <c r="DQ103" s="171" t="s">
        <v>1604</v>
      </c>
      <c r="DR103" s="171" t="s">
        <v>1598</v>
      </c>
      <c r="DS103" s="171" t="s">
        <v>1612</v>
      </c>
      <c r="DT103" s="171" t="s">
        <v>1612</v>
      </c>
      <c r="DU103" s="171" t="s">
        <v>1612</v>
      </c>
      <c r="DV103" s="171" t="s">
        <v>13</v>
      </c>
      <c r="DW103" s="171" t="s">
        <v>14</v>
      </c>
      <c r="DX103" s="171" t="s">
        <v>14</v>
      </c>
      <c r="DY103" s="171" t="s">
        <v>1601</v>
      </c>
      <c r="DZ103" s="171" t="s">
        <v>14</v>
      </c>
      <c r="EA103" s="171" t="s">
        <v>14</v>
      </c>
      <c r="EB103" s="171" t="s">
        <v>14</v>
      </c>
      <c r="EC103" s="171" t="s">
        <v>1604</v>
      </c>
      <c r="ED103" s="171" t="s">
        <v>14</v>
      </c>
      <c r="EE103" s="171" t="s">
        <v>14</v>
      </c>
      <c r="EF103" s="171" t="s">
        <v>1604</v>
      </c>
      <c r="EG103" s="171" t="s">
        <v>1601</v>
      </c>
      <c r="EH103" s="171" t="s">
        <v>1601</v>
      </c>
      <c r="EI103" s="171" t="s">
        <v>1604</v>
      </c>
      <c r="EJ103" s="171" t="s">
        <v>1601</v>
      </c>
      <c r="EK103" s="171" t="s">
        <v>1604</v>
      </c>
      <c r="EL103" s="171" t="s">
        <v>14</v>
      </c>
      <c r="EM103" s="171" t="s">
        <v>13</v>
      </c>
      <c r="EN103" s="171" t="s">
        <v>14</v>
      </c>
      <c r="EO103" s="171" t="s">
        <v>1601</v>
      </c>
      <c r="EP103" s="171" t="s">
        <v>1601</v>
      </c>
      <c r="EQ103" s="171" t="s">
        <v>1601</v>
      </c>
      <c r="ER103" s="171" t="s">
        <v>1604</v>
      </c>
      <c r="ES103" s="171" t="s">
        <v>14</v>
      </c>
      <c r="ET103" s="171" t="s">
        <v>14</v>
      </c>
      <c r="EU103" s="171" t="s">
        <v>14</v>
      </c>
      <c r="EV103" s="171" t="s">
        <v>1601</v>
      </c>
      <c r="EW103" s="171" t="s">
        <v>14</v>
      </c>
      <c r="EX103" s="171" t="s">
        <v>1601</v>
      </c>
      <c r="EY103" s="171" t="s">
        <v>1598</v>
      </c>
      <c r="EZ103" s="171" t="s">
        <v>1601</v>
      </c>
      <c r="FA103" s="171" t="s">
        <v>14</v>
      </c>
      <c r="FB103" s="171" t="s">
        <v>14</v>
      </c>
    </row>
    <row r="104" spans="2:158" ht="23.25" customHeight="1">
      <c r="B104" s="15">
        <f t="shared" si="2"/>
        <v>40</v>
      </c>
      <c r="C104" s="15">
        <v>2</v>
      </c>
      <c r="D104" s="13">
        <v>3</v>
      </c>
      <c r="E104" s="50">
        <f t="shared" si="1"/>
        <v>26</v>
      </c>
      <c r="G104" s="207" t="s">
        <v>1603</v>
      </c>
      <c r="H104" s="208"/>
      <c r="I104" s="169" t="s">
        <v>1601</v>
      </c>
      <c r="J104" s="170" t="s">
        <v>14</v>
      </c>
      <c r="K104" s="170" t="s">
        <v>14</v>
      </c>
      <c r="L104" s="170" t="s">
        <v>1601</v>
      </c>
      <c r="M104" s="170" t="s">
        <v>14</v>
      </c>
      <c r="N104" s="170" t="s">
        <v>14</v>
      </c>
      <c r="O104" s="170" t="s">
        <v>1601</v>
      </c>
      <c r="P104" s="170" t="s">
        <v>14</v>
      </c>
      <c r="Q104" s="170" t="s">
        <v>14</v>
      </c>
      <c r="R104" s="170" t="s">
        <v>14</v>
      </c>
      <c r="S104" s="170" t="s">
        <v>14</v>
      </c>
      <c r="T104" s="170" t="s">
        <v>14</v>
      </c>
      <c r="U104" s="170" t="s">
        <v>1607</v>
      </c>
      <c r="V104" s="170" t="s">
        <v>1601</v>
      </c>
      <c r="W104" s="170" t="s">
        <v>14</v>
      </c>
      <c r="X104" s="170" t="s">
        <v>1604</v>
      </c>
      <c r="Y104" s="170" t="s">
        <v>1612</v>
      </c>
      <c r="Z104" s="170" t="s">
        <v>1601</v>
      </c>
      <c r="AA104" s="170" t="s">
        <v>1604</v>
      </c>
      <c r="AB104" s="170" t="s">
        <v>14</v>
      </c>
      <c r="AC104" s="170" t="s">
        <v>1601</v>
      </c>
      <c r="AD104" s="171" t="s">
        <v>1607</v>
      </c>
      <c r="AE104" s="171" t="s">
        <v>1601</v>
      </c>
      <c r="AF104" s="171" t="s">
        <v>1598</v>
      </c>
      <c r="AG104" s="171" t="s">
        <v>1596</v>
      </c>
      <c r="AH104" s="171" t="s">
        <v>1612</v>
      </c>
      <c r="AI104" s="171" t="s">
        <v>14</v>
      </c>
      <c r="AJ104" s="171" t="s">
        <v>1604</v>
      </c>
      <c r="AK104" s="171" t="s">
        <v>14</v>
      </c>
      <c r="AL104" s="171" t="s">
        <v>1601</v>
      </c>
      <c r="AM104" s="171" t="s">
        <v>1598</v>
      </c>
      <c r="AN104" s="171" t="s">
        <v>1607</v>
      </c>
      <c r="AO104" s="171" t="s">
        <v>1601</v>
      </c>
      <c r="AP104" s="171" t="s">
        <v>1604</v>
      </c>
      <c r="AQ104" s="171" t="s">
        <v>14</v>
      </c>
      <c r="AR104" s="171" t="s">
        <v>1601</v>
      </c>
      <c r="AS104" s="171" t="s">
        <v>14</v>
      </c>
      <c r="AT104" s="171" t="s">
        <v>1601</v>
      </c>
      <c r="AU104" s="171" t="s">
        <v>1601</v>
      </c>
      <c r="AV104" s="171" t="s">
        <v>14</v>
      </c>
      <c r="AW104" s="171" t="s">
        <v>1604</v>
      </c>
      <c r="AX104" s="171" t="s">
        <v>1601</v>
      </c>
      <c r="AY104" s="171" t="s">
        <v>1601</v>
      </c>
      <c r="AZ104" s="171" t="s">
        <v>1601</v>
      </c>
      <c r="BA104" s="171" t="s">
        <v>1604</v>
      </c>
      <c r="BB104" s="171" t="s">
        <v>14</v>
      </c>
      <c r="BC104" s="171" t="s">
        <v>1601</v>
      </c>
      <c r="BD104" s="171" t="s">
        <v>1601</v>
      </c>
      <c r="BE104" s="171" t="s">
        <v>1601</v>
      </c>
      <c r="BF104" s="171" t="s">
        <v>1601</v>
      </c>
      <c r="BG104" s="171" t="s">
        <v>1612</v>
      </c>
      <c r="BH104" s="171" t="s">
        <v>1604</v>
      </c>
      <c r="BI104" s="171" t="s">
        <v>1604</v>
      </c>
      <c r="BJ104" s="171" t="s">
        <v>1604</v>
      </c>
      <c r="BK104" s="171" t="s">
        <v>1604</v>
      </c>
      <c r="BL104" s="171" t="s">
        <v>1612</v>
      </c>
      <c r="BM104" s="171" t="s">
        <v>1601</v>
      </c>
      <c r="BN104" s="171" t="s">
        <v>14</v>
      </c>
      <c r="BO104" s="171" t="s">
        <v>1601</v>
      </c>
      <c r="BP104" s="171" t="s">
        <v>1604</v>
      </c>
      <c r="BQ104" s="171" t="s">
        <v>1607</v>
      </c>
      <c r="BR104" s="171" t="s">
        <v>1601</v>
      </c>
      <c r="BS104" s="171" t="s">
        <v>14</v>
      </c>
      <c r="BT104" s="171" t="s">
        <v>14</v>
      </c>
      <c r="BU104" s="171" t="s">
        <v>14</v>
      </c>
      <c r="BV104" s="171" t="s">
        <v>14</v>
      </c>
      <c r="BW104" s="171" t="s">
        <v>1601</v>
      </c>
      <c r="BX104" s="171" t="s">
        <v>1601</v>
      </c>
      <c r="BY104" s="171" t="s">
        <v>1601</v>
      </c>
      <c r="BZ104" s="171" t="s">
        <v>13</v>
      </c>
      <c r="CA104" s="171" t="s">
        <v>14</v>
      </c>
      <c r="CB104" s="171" t="s">
        <v>1601</v>
      </c>
      <c r="CC104" s="171" t="s">
        <v>14</v>
      </c>
      <c r="CD104" s="171" t="s">
        <v>1601</v>
      </c>
      <c r="CE104" s="171" t="s">
        <v>14</v>
      </c>
      <c r="CF104" s="171" t="s">
        <v>1601</v>
      </c>
      <c r="CG104" s="171" t="s">
        <v>1604</v>
      </c>
      <c r="CH104" s="171" t="s">
        <v>14</v>
      </c>
      <c r="CI104" s="171" t="s">
        <v>1601</v>
      </c>
      <c r="CJ104" s="171" t="s">
        <v>1601</v>
      </c>
      <c r="CK104" s="171" t="s">
        <v>14</v>
      </c>
      <c r="CL104" s="171" t="s">
        <v>14</v>
      </c>
      <c r="CM104" s="171" t="s">
        <v>14</v>
      </c>
      <c r="CN104" s="171" t="s">
        <v>1604</v>
      </c>
      <c r="CO104" s="171" t="s">
        <v>1604</v>
      </c>
      <c r="CP104" s="171" t="s">
        <v>1604</v>
      </c>
      <c r="CQ104" s="171" t="s">
        <v>14</v>
      </c>
      <c r="CR104" s="171" t="s">
        <v>1604</v>
      </c>
      <c r="CS104" s="171" t="s">
        <v>14</v>
      </c>
      <c r="CT104" s="171" t="s">
        <v>1607</v>
      </c>
      <c r="CU104" s="171" t="s">
        <v>1612</v>
      </c>
      <c r="CV104" s="171" t="s">
        <v>1601</v>
      </c>
      <c r="CW104" s="171" t="s">
        <v>14</v>
      </c>
      <c r="CX104" s="171" t="s">
        <v>1601</v>
      </c>
      <c r="CY104" s="171" t="s">
        <v>13</v>
      </c>
      <c r="CZ104" s="171" t="s">
        <v>14</v>
      </c>
      <c r="DA104" s="171" t="s">
        <v>1604</v>
      </c>
      <c r="DB104" s="171" t="s">
        <v>1604</v>
      </c>
      <c r="DC104" s="171" t="s">
        <v>1601</v>
      </c>
      <c r="DD104" s="171" t="s">
        <v>14</v>
      </c>
      <c r="DE104" s="171" t="s">
        <v>14</v>
      </c>
      <c r="DF104" s="171" t="s">
        <v>1601</v>
      </c>
      <c r="DG104" s="171" t="s">
        <v>1601</v>
      </c>
      <c r="DH104" s="171" t="s">
        <v>1607</v>
      </c>
      <c r="DI104" s="171" t="s">
        <v>14</v>
      </c>
      <c r="DJ104" s="171" t="s">
        <v>1604</v>
      </c>
      <c r="DK104" s="171" t="s">
        <v>1604</v>
      </c>
      <c r="DL104" s="171" t="s">
        <v>1601</v>
      </c>
      <c r="DM104" s="171" t="s">
        <v>1601</v>
      </c>
      <c r="DN104" s="171" t="s">
        <v>14</v>
      </c>
      <c r="DO104" s="171" t="s">
        <v>14</v>
      </c>
      <c r="DP104" s="171" t="s">
        <v>1604</v>
      </c>
      <c r="DQ104" s="171" t="s">
        <v>1596</v>
      </c>
      <c r="DR104" s="171" t="s">
        <v>1598</v>
      </c>
      <c r="DS104" s="171" t="s">
        <v>1604</v>
      </c>
      <c r="DT104" s="171" t="s">
        <v>14</v>
      </c>
      <c r="DU104" s="171" t="s">
        <v>14</v>
      </c>
      <c r="DV104" s="171" t="s">
        <v>14</v>
      </c>
      <c r="DW104" s="171" t="s">
        <v>14</v>
      </c>
      <c r="DX104" s="171" t="s">
        <v>13</v>
      </c>
      <c r="DY104" s="171" t="s">
        <v>1601</v>
      </c>
      <c r="DZ104" s="171" t="s">
        <v>1604</v>
      </c>
      <c r="EA104" s="171" t="s">
        <v>1604</v>
      </c>
      <c r="EB104" s="171" t="s">
        <v>1601</v>
      </c>
      <c r="EC104" s="171" t="s">
        <v>1604</v>
      </c>
      <c r="ED104" s="171" t="s">
        <v>14</v>
      </c>
      <c r="EE104" s="171" t="s">
        <v>1604</v>
      </c>
      <c r="EF104" s="171" t="s">
        <v>14</v>
      </c>
      <c r="EG104" s="171" t="s">
        <v>1601</v>
      </c>
      <c r="EH104" s="171" t="s">
        <v>1601</v>
      </c>
      <c r="EI104" s="171" t="s">
        <v>1612</v>
      </c>
      <c r="EJ104" s="171" t="s">
        <v>1598</v>
      </c>
      <c r="EK104" s="171" t="s">
        <v>1607</v>
      </c>
      <c r="EL104" s="171" t="s">
        <v>1601</v>
      </c>
      <c r="EM104" s="171" t="s">
        <v>1601</v>
      </c>
      <c r="EN104" s="171" t="s">
        <v>1596</v>
      </c>
      <c r="EO104" s="171" t="s">
        <v>1601</v>
      </c>
      <c r="EP104" s="171" t="s">
        <v>14</v>
      </c>
      <c r="EQ104" s="171" t="s">
        <v>1601</v>
      </c>
      <c r="ER104" s="171" t="s">
        <v>1612</v>
      </c>
      <c r="ES104" s="171" t="s">
        <v>1601</v>
      </c>
      <c r="ET104" s="171" t="s">
        <v>1601</v>
      </c>
      <c r="EU104" s="171" t="s">
        <v>1601</v>
      </c>
      <c r="EV104" s="171" t="s">
        <v>1601</v>
      </c>
      <c r="EW104" s="171" t="s">
        <v>14</v>
      </c>
      <c r="EX104" s="171" t="s">
        <v>1601</v>
      </c>
      <c r="EY104" s="171" t="s">
        <v>1601</v>
      </c>
      <c r="EZ104" s="171" t="s">
        <v>1601</v>
      </c>
      <c r="FA104" s="171" t="s">
        <v>14</v>
      </c>
      <c r="FB104" s="171" t="s">
        <v>1601</v>
      </c>
    </row>
    <row r="105" spans="2:158" ht="15" customHeight="1">
      <c r="M105" s="4"/>
      <c r="N105" s="4"/>
      <c r="O105" s="4"/>
      <c r="W105" s="4"/>
      <c r="X105" s="4"/>
      <c r="Y105" s="4"/>
      <c r="AM105" s="6"/>
      <c r="AN105" s="4"/>
      <c r="AO105" s="6"/>
      <c r="AP105" s="4"/>
    </row>
    <row r="106" spans="2:158" ht="15" customHeight="1" thickBot="1">
      <c r="M106" s="4"/>
      <c r="N106" s="4"/>
      <c r="O106" s="4"/>
      <c r="W106" s="4"/>
      <c r="X106" s="4"/>
      <c r="Y106" s="4"/>
      <c r="AM106" s="6"/>
      <c r="AN106" s="4"/>
      <c r="AO106" s="6"/>
      <c r="AP106" s="4"/>
    </row>
    <row r="107" spans="2:158" ht="19.5" customHeight="1" thickBot="1">
      <c r="B107" s="241" t="s">
        <v>6</v>
      </c>
      <c r="C107" s="26" t="s">
        <v>23</v>
      </c>
      <c r="D107" s="21" t="s">
        <v>1617</v>
      </c>
      <c r="H107" s="53"/>
      <c r="I107" s="53"/>
      <c r="J107" s="53"/>
      <c r="K107" s="53"/>
      <c r="L107" s="53"/>
      <c r="M107" s="53"/>
      <c r="N107" s="53"/>
      <c r="O107" s="53"/>
      <c r="P107" s="53"/>
      <c r="Q107" s="53"/>
      <c r="R107" s="53"/>
      <c r="S107" s="4"/>
      <c r="T107" s="4"/>
      <c r="U107" s="4"/>
      <c r="V107" s="4"/>
      <c r="W107" s="4"/>
      <c r="X107" s="4"/>
      <c r="Y107" s="4"/>
      <c r="AF107" s="4"/>
      <c r="AG107" s="4"/>
      <c r="AH107" s="4"/>
      <c r="AI107" s="4"/>
      <c r="AJ107" s="4"/>
      <c r="AK107" s="4"/>
      <c r="AL107" s="4"/>
      <c r="AM107" s="6"/>
      <c r="AN107" s="4"/>
      <c r="AO107" s="6"/>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row>
    <row r="108" spans="2:158" ht="14.85" customHeight="1">
      <c r="H108" s="53"/>
      <c r="I108" s="53"/>
      <c r="J108" s="53"/>
      <c r="K108" s="53"/>
      <c r="L108" s="53"/>
      <c r="M108" s="53"/>
      <c r="N108" s="53"/>
      <c r="O108" s="53"/>
      <c r="P108" s="53"/>
      <c r="Q108" s="53"/>
      <c r="R108" s="53"/>
      <c r="T108" s="4"/>
      <c r="U108" s="4"/>
      <c r="V108" s="4"/>
      <c r="W108" s="4"/>
      <c r="X108" s="4"/>
      <c r="Y108" s="20"/>
      <c r="AF108" s="4"/>
      <c r="AG108" s="4"/>
      <c r="AH108" s="4"/>
      <c r="AI108" s="4"/>
      <c r="AJ108" s="4"/>
      <c r="AK108" s="4"/>
      <c r="AL108" s="4"/>
      <c r="AM108" s="6"/>
      <c r="AN108" s="4"/>
      <c r="AO108" s="6"/>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row>
    <row r="109" spans="2:158" ht="14.85" customHeight="1">
      <c r="B109" s="9" t="s">
        <v>1618</v>
      </c>
      <c r="H109" s="181"/>
      <c r="I109" s="181"/>
      <c r="J109" s="181"/>
      <c r="K109" s="181"/>
      <c r="L109" s="181"/>
      <c r="M109" s="181"/>
      <c r="N109" s="181"/>
      <c r="O109" s="181"/>
      <c r="P109" s="181"/>
      <c r="Q109" s="181"/>
      <c r="R109" s="181"/>
      <c r="T109" s="4"/>
      <c r="U109" s="4"/>
      <c r="V109" s="4"/>
      <c r="W109" s="4"/>
      <c r="X109" s="4"/>
      <c r="Y109" s="20"/>
      <c r="AF109" s="4"/>
      <c r="AG109" s="4"/>
      <c r="AH109" s="4"/>
      <c r="AI109" s="4"/>
      <c r="AJ109" s="4"/>
      <c r="AK109" s="4"/>
      <c r="AL109" s="4"/>
      <c r="AM109" s="6"/>
      <c r="AN109" s="4"/>
      <c r="AO109" s="6"/>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row>
    <row r="110" spans="2:158" ht="14.85" customHeight="1">
      <c r="B110" s="25" t="s">
        <v>1619</v>
      </c>
      <c r="H110" s="181"/>
      <c r="I110" s="181"/>
      <c r="J110" s="181"/>
      <c r="K110" s="181"/>
      <c r="L110" s="181"/>
      <c r="M110" s="181"/>
      <c r="N110" s="181"/>
      <c r="O110" s="181"/>
      <c r="P110" s="181"/>
      <c r="Q110" s="181"/>
      <c r="R110" s="181"/>
      <c r="T110" s="4"/>
      <c r="U110" s="4"/>
      <c r="V110" s="4"/>
      <c r="W110" s="4"/>
      <c r="X110" s="4"/>
      <c r="Y110" s="20"/>
      <c r="AF110" s="4"/>
      <c r="AG110" s="4"/>
      <c r="AH110" s="4"/>
      <c r="AI110" s="4"/>
      <c r="AJ110" s="4"/>
      <c r="AK110" s="4"/>
      <c r="AL110" s="4"/>
      <c r="AM110" s="6"/>
      <c r="AN110" s="4"/>
      <c r="AO110" s="6"/>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row>
    <row r="111" spans="2:158" ht="14.85" customHeight="1">
      <c r="B111" s="25" t="s">
        <v>1743</v>
      </c>
      <c r="H111" s="181"/>
      <c r="I111" s="181"/>
      <c r="J111" s="181"/>
      <c r="K111" s="181"/>
      <c r="L111" s="181"/>
      <c r="M111" s="181"/>
      <c r="N111" s="181"/>
      <c r="O111" s="181"/>
      <c r="P111" s="181"/>
      <c r="Q111" s="181"/>
      <c r="R111" s="181"/>
      <c r="T111" s="4"/>
      <c r="U111" s="4"/>
      <c r="V111" s="4"/>
      <c r="W111" s="4"/>
      <c r="X111" s="4"/>
      <c r="Y111" s="20"/>
      <c r="AF111" s="4"/>
      <c r="AG111" s="4"/>
      <c r="AH111" s="4"/>
      <c r="AI111" s="4"/>
      <c r="AJ111" s="4"/>
      <c r="AK111" s="4"/>
      <c r="AL111" s="4"/>
      <c r="AM111" s="6"/>
      <c r="AN111" s="4"/>
      <c r="AO111" s="6"/>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row>
    <row r="112" spans="2:158" ht="14.85" customHeight="1">
      <c r="B112" s="46"/>
      <c r="H112" s="181"/>
      <c r="I112" s="181"/>
      <c r="J112" s="181"/>
      <c r="K112" s="181"/>
      <c r="L112" s="181"/>
      <c r="M112" s="181"/>
      <c r="N112" s="181"/>
      <c r="O112" s="181"/>
      <c r="P112" s="181"/>
      <c r="Q112" s="181"/>
      <c r="R112" s="181"/>
      <c r="S112" s="4"/>
      <c r="T112" s="4"/>
      <c r="U112" s="4"/>
      <c r="V112" s="4"/>
      <c r="W112" s="4"/>
      <c r="X112" s="4"/>
      <c r="Y112" s="20"/>
      <c r="AF112" s="4"/>
      <c r="AG112" s="4"/>
      <c r="AH112" s="4"/>
      <c r="AI112" s="4"/>
      <c r="AJ112" s="4"/>
      <c r="AK112" s="4"/>
      <c r="AL112" s="4"/>
      <c r="AM112" s="6"/>
      <c r="AN112" s="4"/>
      <c r="AO112" s="6"/>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row>
    <row r="113" spans="2:157" ht="14.85" customHeight="1">
      <c r="B113" s="9" t="s">
        <v>1620</v>
      </c>
      <c r="M113" s="4"/>
      <c r="N113" s="4"/>
      <c r="O113" s="4"/>
      <c r="P113" s="4"/>
      <c r="Q113" s="4"/>
      <c r="R113" s="4"/>
      <c r="S113" s="4"/>
      <c r="T113" s="4"/>
      <c r="U113" s="4"/>
      <c r="V113" s="4"/>
      <c r="W113" s="4"/>
      <c r="X113" s="4"/>
      <c r="Y113" s="20"/>
      <c r="AF113" s="4"/>
      <c r="AG113" s="4"/>
      <c r="AH113" s="4"/>
      <c r="AI113" s="4"/>
      <c r="AJ113" s="4"/>
      <c r="AK113" s="4"/>
      <c r="AL113" s="4"/>
      <c r="AM113" s="6"/>
      <c r="AN113" s="4"/>
      <c r="AO113" s="6"/>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row>
    <row r="114" spans="2:157" ht="14.85" customHeight="1">
      <c r="B114" s="174" t="s">
        <v>1621</v>
      </c>
      <c r="M114" s="4"/>
      <c r="N114" s="4"/>
      <c r="O114" s="4"/>
      <c r="P114" s="4"/>
      <c r="Q114" s="4"/>
      <c r="R114" s="4"/>
      <c r="S114" s="4"/>
      <c r="T114" s="4"/>
      <c r="U114" s="4"/>
      <c r="V114" s="4"/>
      <c r="W114" s="4"/>
      <c r="X114" s="4"/>
      <c r="Y114" s="20"/>
      <c r="AF114" s="4"/>
      <c r="AG114" s="4"/>
      <c r="AH114" s="4"/>
      <c r="AI114" s="4"/>
      <c r="AJ114" s="4"/>
      <c r="AK114" s="4"/>
      <c r="AL114" s="4"/>
      <c r="AM114" s="6"/>
      <c r="AN114" s="4"/>
      <c r="AO114" s="6"/>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row>
    <row r="115" spans="2:157" ht="14.85" customHeight="1">
      <c r="B115" s="56" t="s">
        <v>1744</v>
      </c>
      <c r="M115" s="4"/>
      <c r="N115" s="4"/>
      <c r="O115" s="4"/>
      <c r="P115" s="4"/>
      <c r="Q115" s="4"/>
      <c r="R115" s="4"/>
      <c r="S115" s="4"/>
      <c r="T115" s="4"/>
      <c r="U115" s="4"/>
      <c r="V115" s="4"/>
      <c r="W115" s="4"/>
      <c r="X115" s="4"/>
      <c r="Y115" s="20"/>
      <c r="AF115" s="4"/>
      <c r="AG115" s="4"/>
      <c r="AH115" s="4"/>
      <c r="AI115" s="4"/>
      <c r="AJ115" s="4"/>
      <c r="AK115" s="4"/>
      <c r="AL115" s="4"/>
      <c r="AM115" s="6"/>
      <c r="AN115" s="4"/>
      <c r="AO115" s="6"/>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row>
    <row r="116" spans="2:157" ht="14.85" customHeight="1" thickBot="1">
      <c r="B116" s="25"/>
      <c r="C116" s="7"/>
      <c r="G116" s="4"/>
      <c r="H116" s="4"/>
      <c r="I116" s="4"/>
      <c r="J116" s="4"/>
      <c r="K116" s="4"/>
      <c r="L116" s="4"/>
      <c r="M116" s="4"/>
      <c r="N116" s="4"/>
      <c r="O116" s="4"/>
      <c r="P116" s="4"/>
      <c r="Q116" s="4"/>
      <c r="R116" s="4"/>
      <c r="S116" s="4"/>
      <c r="T116" s="4"/>
      <c r="U116" s="4"/>
      <c r="V116" s="4"/>
      <c r="W116" s="4"/>
      <c r="X116" s="4"/>
      <c r="Y116" s="4"/>
      <c r="Z116" s="4"/>
      <c r="AA116" s="4"/>
      <c r="AD116" s="6"/>
      <c r="AF116" s="6"/>
      <c r="AH116" s="6"/>
      <c r="AJ116" s="6"/>
      <c r="AL116" s="6"/>
      <c r="AM116" s="6"/>
      <c r="AN116" s="4"/>
      <c r="AO116" s="6"/>
      <c r="AP116" s="4"/>
      <c r="AR116" s="6"/>
      <c r="AT116" s="6"/>
      <c r="AV116" s="6"/>
      <c r="AX116" s="6"/>
      <c r="AZ116" s="6"/>
      <c r="BB116" s="6"/>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row>
    <row r="117" spans="2:157" ht="28.5" customHeight="1" thickBot="1">
      <c r="B117" s="227" t="s">
        <v>9</v>
      </c>
      <c r="C117" s="228" t="s">
        <v>2</v>
      </c>
      <c r="D117" s="229" t="s">
        <v>3</v>
      </c>
      <c r="E117" s="237" t="s">
        <v>4</v>
      </c>
      <c r="G117" s="246" t="s">
        <v>22</v>
      </c>
      <c r="H117" s="247"/>
      <c r="I117" s="247"/>
      <c r="J117" s="247"/>
      <c r="K117" s="247"/>
      <c r="L117" s="247"/>
      <c r="M117" s="247"/>
      <c r="N117" s="247"/>
      <c r="O117" s="247"/>
      <c r="P117" s="247"/>
      <c r="Q117" s="247"/>
      <c r="R117" s="247"/>
      <c r="S117" s="247"/>
      <c r="T117" s="247"/>
      <c r="U117" s="247"/>
      <c r="V117" s="247"/>
      <c r="W117" s="247"/>
      <c r="X117" s="247"/>
      <c r="Y117" s="247"/>
      <c r="Z117" s="247"/>
      <c r="AA117" s="247"/>
      <c r="AB117" s="247"/>
      <c r="AC117" s="247"/>
      <c r="AD117" s="247"/>
      <c r="AE117" s="247"/>
      <c r="AF117" s="247"/>
      <c r="AG117" s="247"/>
      <c r="AH117" s="247"/>
      <c r="AI117" s="247"/>
      <c r="AJ117" s="247"/>
      <c r="AK117" s="247"/>
      <c r="AL117" s="247"/>
      <c r="AM117" s="247"/>
      <c r="AN117" s="247"/>
      <c r="AO117" s="247"/>
      <c r="AP117" s="247"/>
      <c r="AQ117" s="247"/>
      <c r="AR117" s="247"/>
      <c r="AS117" s="247"/>
      <c r="AT117" s="247"/>
      <c r="AU117" s="247"/>
      <c r="AV117" s="247"/>
      <c r="AW117" s="247"/>
      <c r="AX117" s="247"/>
      <c r="AY117" s="247"/>
      <c r="AZ117" s="247"/>
      <c r="BA117" s="247"/>
      <c r="BB117" s="247"/>
      <c r="BC117" s="247"/>
      <c r="BD117" s="247"/>
      <c r="BE117" s="247"/>
      <c r="BF117" s="247"/>
      <c r="BG117" s="247"/>
      <c r="BH117" s="247"/>
      <c r="BI117" s="247"/>
      <c r="BJ117" s="247"/>
      <c r="BK117" s="247"/>
      <c r="BL117" s="247"/>
      <c r="BM117" s="247"/>
      <c r="BN117" s="247"/>
      <c r="BO117" s="247"/>
      <c r="BP117" s="247"/>
      <c r="BQ117" s="247"/>
      <c r="BR117" s="247"/>
      <c r="BS117" s="247"/>
      <c r="BT117" s="247"/>
      <c r="BU117" s="247"/>
      <c r="BV117" s="247"/>
      <c r="BW117" s="247"/>
      <c r="BX117" s="247"/>
      <c r="BY117" s="247"/>
      <c r="BZ117" s="247"/>
      <c r="CA117" s="247"/>
      <c r="CB117" s="247"/>
      <c r="CC117" s="247"/>
      <c r="CD117" s="247"/>
      <c r="CE117" s="247"/>
      <c r="CF117" s="247"/>
      <c r="CG117" s="247"/>
      <c r="CH117" s="247"/>
      <c r="CI117" s="247"/>
      <c r="CJ117" s="247"/>
      <c r="CK117" s="247"/>
      <c r="CL117" s="247"/>
      <c r="CM117" s="247"/>
      <c r="CN117" s="247"/>
      <c r="CO117" s="247"/>
      <c r="CP117" s="247"/>
      <c r="CQ117" s="247"/>
      <c r="CR117" s="247"/>
      <c r="CS117" s="247"/>
      <c r="CT117" s="247"/>
      <c r="CU117" s="247"/>
      <c r="CV117" s="247"/>
      <c r="CW117" s="247"/>
      <c r="CX117" s="247"/>
      <c r="CY117" s="247"/>
      <c r="CZ117" s="247"/>
      <c r="DA117" s="247"/>
      <c r="DB117" s="247"/>
      <c r="DC117" s="247"/>
      <c r="DD117" s="247"/>
      <c r="DE117" s="247"/>
      <c r="DF117" s="247"/>
      <c r="DG117" s="247"/>
      <c r="DH117" s="247"/>
      <c r="DI117" s="247"/>
      <c r="DJ117" s="247"/>
      <c r="DK117" s="247"/>
      <c r="DL117" s="247"/>
      <c r="DM117" s="247"/>
      <c r="DN117" s="247"/>
      <c r="DO117" s="247"/>
      <c r="DP117" s="247"/>
      <c r="DQ117" s="247"/>
      <c r="DR117" s="247"/>
      <c r="DS117" s="247"/>
      <c r="DT117" s="247"/>
      <c r="DU117" s="247"/>
      <c r="DV117" s="247"/>
      <c r="DW117" s="247"/>
      <c r="DX117" s="247"/>
      <c r="DY117" s="247"/>
      <c r="DZ117" s="247"/>
      <c r="EA117" s="247"/>
      <c r="EB117" s="247"/>
      <c r="EC117" s="247"/>
      <c r="ED117" s="247"/>
      <c r="EE117" s="247"/>
      <c r="EF117" s="247"/>
      <c r="EG117" s="247"/>
      <c r="EH117" s="247"/>
      <c r="EI117" s="247"/>
      <c r="EJ117" s="247"/>
      <c r="EK117" s="247"/>
      <c r="EL117" s="247"/>
      <c r="EM117" s="247"/>
      <c r="EN117" s="247"/>
      <c r="EO117" s="247"/>
      <c r="EP117" s="247"/>
      <c r="EQ117" s="247"/>
      <c r="ER117" s="247"/>
      <c r="ES117" s="247"/>
      <c r="ET117" s="247"/>
      <c r="EU117" s="247"/>
      <c r="EV117" s="247"/>
      <c r="EW117" s="247"/>
      <c r="EX117" s="247"/>
      <c r="EY117" s="247"/>
      <c r="EZ117" s="248"/>
      <c r="FA117" s="4"/>
    </row>
    <row r="118" spans="2:157">
      <c r="B118" s="1"/>
      <c r="C118" s="1"/>
      <c r="D118" s="1"/>
      <c r="E118" s="1"/>
      <c r="G118" s="4"/>
      <c r="H118" s="1"/>
      <c r="I118" s="1"/>
      <c r="X118" s="5"/>
      <c r="Y118" s="4"/>
      <c r="AB118" s="6"/>
      <c r="AC118" s="6"/>
      <c r="AD118" s="6"/>
      <c r="AE118" s="6"/>
      <c r="AF118" s="6"/>
      <c r="AG118" s="6"/>
      <c r="AH118" s="6"/>
      <c r="AI118" s="6"/>
      <c r="AJ118" s="6"/>
      <c r="AK118" s="6"/>
      <c r="AL118" s="4"/>
      <c r="AM118" s="6"/>
      <c r="AN118" s="4"/>
      <c r="AO118" s="6"/>
      <c r="AP118" s="6"/>
      <c r="AQ118" s="6"/>
      <c r="AR118" s="6"/>
      <c r="AS118" s="6"/>
      <c r="AT118" s="6"/>
      <c r="AU118" s="6"/>
      <c r="AV118" s="6"/>
      <c r="AW118" s="6"/>
      <c r="AX118" s="6"/>
      <c r="AY118" s="6"/>
      <c r="AZ118" s="6"/>
      <c r="BA118" s="6"/>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row>
    <row r="119" spans="2:157" ht="23.25" customHeight="1">
      <c r="B119" s="11" t="s">
        <v>18</v>
      </c>
      <c r="C119" s="12">
        <v>3</v>
      </c>
      <c r="D119" s="13">
        <v>0</v>
      </c>
      <c r="E119" s="54">
        <v>30</v>
      </c>
      <c r="G119" s="169" t="s">
        <v>1601</v>
      </c>
      <c r="H119" s="170" t="s">
        <v>1607</v>
      </c>
      <c r="I119" s="170" t="s">
        <v>1607</v>
      </c>
      <c r="J119" s="170" t="s">
        <v>14</v>
      </c>
      <c r="K119" s="170" t="s">
        <v>14</v>
      </c>
      <c r="L119" s="170" t="s">
        <v>14</v>
      </c>
      <c r="M119" s="170" t="s">
        <v>14</v>
      </c>
      <c r="N119" s="170" t="s">
        <v>1601</v>
      </c>
      <c r="O119" s="170" t="s">
        <v>14</v>
      </c>
      <c r="P119" s="170" t="s">
        <v>1601</v>
      </c>
      <c r="Q119" s="170" t="s">
        <v>14</v>
      </c>
      <c r="R119" s="170" t="s">
        <v>1604</v>
      </c>
      <c r="S119" s="170" t="s">
        <v>1604</v>
      </c>
      <c r="T119" s="170" t="s">
        <v>14</v>
      </c>
      <c r="U119" s="170" t="s">
        <v>1601</v>
      </c>
      <c r="V119" s="170" t="s">
        <v>14</v>
      </c>
      <c r="W119" s="170" t="s">
        <v>1601</v>
      </c>
      <c r="X119" s="170" t="s">
        <v>14</v>
      </c>
      <c r="Y119" s="170" t="s">
        <v>1601</v>
      </c>
      <c r="Z119" s="170" t="s">
        <v>1596</v>
      </c>
      <c r="AA119" s="170" t="s">
        <v>14</v>
      </c>
      <c r="AB119" s="171" t="s">
        <v>1598</v>
      </c>
      <c r="AC119" s="171" t="s">
        <v>14</v>
      </c>
      <c r="AD119" s="171" t="s">
        <v>1601</v>
      </c>
      <c r="AE119" s="171" t="s">
        <v>1601</v>
      </c>
      <c r="AF119" s="171" t="s">
        <v>1604</v>
      </c>
      <c r="AG119" s="171" t="s">
        <v>14</v>
      </c>
      <c r="AH119" s="171" t="s">
        <v>1601</v>
      </c>
      <c r="AI119" s="171" t="s">
        <v>14</v>
      </c>
      <c r="AJ119" s="171" t="s">
        <v>14</v>
      </c>
      <c r="AK119" s="171" t="s">
        <v>1601</v>
      </c>
      <c r="AL119" s="171" t="s">
        <v>14</v>
      </c>
      <c r="AM119" s="171" t="s">
        <v>1601</v>
      </c>
      <c r="AN119" s="171" t="s">
        <v>1601</v>
      </c>
      <c r="AO119" s="171" t="s">
        <v>14</v>
      </c>
      <c r="AP119" s="171" t="s">
        <v>14</v>
      </c>
      <c r="AQ119" s="171" t="s">
        <v>14</v>
      </c>
      <c r="AR119" s="171" t="s">
        <v>1601</v>
      </c>
      <c r="AS119" s="171" t="s">
        <v>1601</v>
      </c>
      <c r="AT119" s="171" t="s">
        <v>1596</v>
      </c>
      <c r="AU119" s="171" t="s">
        <v>1604</v>
      </c>
      <c r="AV119" s="171" t="s">
        <v>14</v>
      </c>
      <c r="AW119" s="171" t="s">
        <v>1604</v>
      </c>
      <c r="AX119" s="171" t="s">
        <v>1604</v>
      </c>
      <c r="AY119" s="171" t="s">
        <v>1604</v>
      </c>
      <c r="AZ119" s="171" t="s">
        <v>14</v>
      </c>
      <c r="BA119" s="171" t="s">
        <v>14</v>
      </c>
      <c r="BB119" s="171" t="s">
        <v>14</v>
      </c>
      <c r="BC119" s="171" t="s">
        <v>1596</v>
      </c>
      <c r="BD119" s="171" t="s">
        <v>1604</v>
      </c>
      <c r="BE119" s="171" t="s">
        <v>14</v>
      </c>
      <c r="BF119" s="171" t="s">
        <v>1607</v>
      </c>
      <c r="BG119" s="171" t="s">
        <v>1601</v>
      </c>
      <c r="BH119" s="171" t="s">
        <v>14</v>
      </c>
      <c r="BI119" s="171" t="s">
        <v>1604</v>
      </c>
      <c r="BJ119" s="171" t="s">
        <v>1601</v>
      </c>
      <c r="BK119" s="171" t="s">
        <v>14</v>
      </c>
      <c r="BL119" s="171" t="s">
        <v>14</v>
      </c>
      <c r="BM119" s="171" t="s">
        <v>1604</v>
      </c>
      <c r="BN119" s="171" t="s">
        <v>1604</v>
      </c>
      <c r="BO119" s="171" t="s">
        <v>14</v>
      </c>
      <c r="BP119" s="171" t="s">
        <v>1601</v>
      </c>
      <c r="BQ119" s="171" t="s">
        <v>1601</v>
      </c>
      <c r="BR119" s="171" t="s">
        <v>1604</v>
      </c>
      <c r="BS119" s="171" t="s">
        <v>1607</v>
      </c>
      <c r="BT119" s="171" t="s">
        <v>14</v>
      </c>
      <c r="BU119" s="171" t="s">
        <v>1601</v>
      </c>
      <c r="BV119" s="171" t="s">
        <v>14</v>
      </c>
      <c r="BW119" s="171" t="s">
        <v>1604</v>
      </c>
      <c r="BX119" s="171" t="s">
        <v>14</v>
      </c>
      <c r="BY119" s="171" t="s">
        <v>1598</v>
      </c>
      <c r="BZ119" s="171" t="s">
        <v>13</v>
      </c>
      <c r="CA119" s="171" t="s">
        <v>1601</v>
      </c>
      <c r="CB119" s="171" t="s">
        <v>1601</v>
      </c>
      <c r="CC119" s="171" t="s">
        <v>1601</v>
      </c>
      <c r="CD119" s="171" t="s">
        <v>1601</v>
      </c>
      <c r="CE119" s="171" t="s">
        <v>1604</v>
      </c>
      <c r="CF119" s="171" t="s">
        <v>13</v>
      </c>
      <c r="CG119" s="171" t="s">
        <v>1601</v>
      </c>
      <c r="CH119" s="171" t="s">
        <v>1604</v>
      </c>
      <c r="CI119" s="171" t="s">
        <v>14</v>
      </c>
      <c r="CJ119" s="171" t="s">
        <v>1601</v>
      </c>
      <c r="CK119" s="171" t="s">
        <v>14</v>
      </c>
      <c r="CL119" s="171" t="s">
        <v>1601</v>
      </c>
      <c r="CM119" s="171" t="s">
        <v>1604</v>
      </c>
      <c r="CN119" s="171" t="s">
        <v>1598</v>
      </c>
      <c r="CO119" s="171" t="s">
        <v>1604</v>
      </c>
      <c r="CP119" s="171" t="s">
        <v>14</v>
      </c>
      <c r="CQ119" s="171" t="s">
        <v>14</v>
      </c>
      <c r="CR119" s="171" t="s">
        <v>1601</v>
      </c>
      <c r="CS119" s="171" t="s">
        <v>1612</v>
      </c>
      <c r="CT119" s="171" t="s">
        <v>13</v>
      </c>
      <c r="CU119" s="171" t="s">
        <v>1601</v>
      </c>
      <c r="CV119" s="171" t="s">
        <v>1601</v>
      </c>
      <c r="CW119" s="171" t="s">
        <v>1601</v>
      </c>
      <c r="CX119" s="171" t="s">
        <v>1604</v>
      </c>
      <c r="CY119" s="171" t="s">
        <v>1601</v>
      </c>
      <c r="CZ119" s="171" t="s">
        <v>1604</v>
      </c>
      <c r="DA119" s="171" t="s">
        <v>14</v>
      </c>
      <c r="DB119" s="171" t="s">
        <v>1604</v>
      </c>
      <c r="DC119" s="171" t="s">
        <v>1612</v>
      </c>
      <c r="DD119" s="171" t="s">
        <v>14</v>
      </c>
      <c r="DE119" s="171" t="s">
        <v>1601</v>
      </c>
      <c r="DF119" s="171" t="s">
        <v>1604</v>
      </c>
      <c r="DG119" s="171" t="s">
        <v>1601</v>
      </c>
      <c r="DH119" s="171" t="s">
        <v>14</v>
      </c>
      <c r="DI119" s="171" t="s">
        <v>14</v>
      </c>
      <c r="DJ119" s="171" t="s">
        <v>14</v>
      </c>
      <c r="DK119" s="171" t="s">
        <v>14</v>
      </c>
      <c r="DL119" s="171" t="s">
        <v>1604</v>
      </c>
      <c r="DM119" s="171" t="s">
        <v>14</v>
      </c>
      <c r="DN119" s="171" t="s">
        <v>1601</v>
      </c>
      <c r="DO119" s="171" t="s">
        <v>1601</v>
      </c>
      <c r="DP119" s="171" t="s">
        <v>1601</v>
      </c>
      <c r="DQ119" s="171" t="s">
        <v>1601</v>
      </c>
      <c r="DR119" s="171" t="s">
        <v>14</v>
      </c>
      <c r="DS119" s="171" t="s">
        <v>1604</v>
      </c>
      <c r="DT119" s="171" t="s">
        <v>1601</v>
      </c>
      <c r="DU119" s="171" t="s">
        <v>14</v>
      </c>
      <c r="DV119" s="171" t="s">
        <v>1601</v>
      </c>
      <c r="DW119" s="171" t="s">
        <v>14</v>
      </c>
      <c r="DX119" s="171" t="s">
        <v>1604</v>
      </c>
      <c r="DY119" s="171" t="s">
        <v>1601</v>
      </c>
      <c r="DZ119" s="171" t="s">
        <v>1601</v>
      </c>
      <c r="EA119" s="171" t="s">
        <v>1601</v>
      </c>
      <c r="EB119" s="171" t="s">
        <v>1601</v>
      </c>
      <c r="EC119" s="171" t="s">
        <v>1601</v>
      </c>
      <c r="ED119" s="171" t="s">
        <v>1607</v>
      </c>
      <c r="EE119" s="171" t="s">
        <v>14</v>
      </c>
      <c r="EF119" s="171" t="s">
        <v>14</v>
      </c>
      <c r="EG119" s="171" t="s">
        <v>1598</v>
      </c>
      <c r="EH119" s="171" t="s">
        <v>14</v>
      </c>
      <c r="EI119" s="171" t="s">
        <v>1601</v>
      </c>
      <c r="EJ119" s="171" t="s">
        <v>1601</v>
      </c>
      <c r="EK119" s="171" t="s">
        <v>14</v>
      </c>
      <c r="EL119" s="171" t="s">
        <v>1601</v>
      </c>
      <c r="EM119" s="171" t="s">
        <v>1601</v>
      </c>
      <c r="EN119" s="171" t="s">
        <v>14</v>
      </c>
      <c r="EO119" s="171" t="s">
        <v>1601</v>
      </c>
      <c r="EP119" s="171" t="s">
        <v>1607</v>
      </c>
      <c r="EQ119" s="171" t="s">
        <v>1604</v>
      </c>
      <c r="ER119" s="171" t="s">
        <v>14</v>
      </c>
      <c r="ES119" s="171" t="s">
        <v>1612</v>
      </c>
      <c r="ET119" s="171" t="s">
        <v>14</v>
      </c>
      <c r="EU119" s="171" t="s">
        <v>14</v>
      </c>
      <c r="EV119" s="171" t="s">
        <v>13</v>
      </c>
      <c r="EW119" s="171" t="s">
        <v>1601</v>
      </c>
      <c r="EX119" s="171" t="s">
        <v>1601</v>
      </c>
      <c r="EY119" s="171" t="s">
        <v>1601</v>
      </c>
      <c r="EZ119" s="171" t="s">
        <v>14</v>
      </c>
      <c r="FA119" s="4"/>
    </row>
    <row r="120" spans="2:157">
      <c r="B120" s="1"/>
      <c r="C120" s="1"/>
      <c r="D120" s="1"/>
      <c r="E120" s="55"/>
      <c r="H120" s="7"/>
      <c r="I120" s="7"/>
      <c r="J120" s="7"/>
      <c r="K120" s="7"/>
      <c r="L120" s="7"/>
      <c r="M120" s="7"/>
      <c r="N120" s="7"/>
      <c r="O120" s="7"/>
      <c r="P120" s="7"/>
      <c r="Q120" s="7"/>
      <c r="R120" s="7"/>
      <c r="S120" s="7"/>
      <c r="T120" s="7"/>
      <c r="U120" s="7"/>
      <c r="V120" s="7"/>
      <c r="W120" s="7"/>
      <c r="X120" s="57"/>
      <c r="Y120" s="7"/>
      <c r="Z120" s="7"/>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4"/>
    </row>
    <row r="121" spans="2:157" ht="23.25" customHeight="1">
      <c r="B121" s="15">
        <v>41</v>
      </c>
      <c r="C121" s="15">
        <v>3</v>
      </c>
      <c r="D121" s="13">
        <v>4</v>
      </c>
      <c r="E121" s="54" cm="1">
        <f t="array" ref="E121">SUM((G121:EZ121=$I$38:$I$45) * $P$38:$P$45)</f>
        <v>63</v>
      </c>
      <c r="G121" s="169" t="s">
        <v>1604</v>
      </c>
      <c r="H121" s="170" t="s">
        <v>1604</v>
      </c>
      <c r="I121" s="170" t="s">
        <v>14</v>
      </c>
      <c r="J121" s="170" t="s">
        <v>1607</v>
      </c>
      <c r="K121" s="170" t="s">
        <v>14</v>
      </c>
      <c r="L121" s="170" t="s">
        <v>1612</v>
      </c>
      <c r="M121" s="170" t="s">
        <v>14</v>
      </c>
      <c r="N121" s="170" t="s">
        <v>1598</v>
      </c>
      <c r="O121" s="170" t="s">
        <v>1601</v>
      </c>
      <c r="P121" s="170" t="s">
        <v>1596</v>
      </c>
      <c r="Q121" s="170" t="s">
        <v>1607</v>
      </c>
      <c r="R121" s="170" t="s">
        <v>14</v>
      </c>
      <c r="S121" s="170" t="s">
        <v>14</v>
      </c>
      <c r="T121" s="170" t="s">
        <v>1601</v>
      </c>
      <c r="U121" s="170" t="s">
        <v>1607</v>
      </c>
      <c r="V121" s="170" t="s">
        <v>14</v>
      </c>
      <c r="W121" s="170" t="s">
        <v>14</v>
      </c>
      <c r="X121" s="170" t="s">
        <v>14</v>
      </c>
      <c r="Y121" s="170" t="s">
        <v>14</v>
      </c>
      <c r="Z121" s="170" t="s">
        <v>14</v>
      </c>
      <c r="AA121" s="170" t="s">
        <v>1601</v>
      </c>
      <c r="AB121" s="171" t="s">
        <v>14</v>
      </c>
      <c r="AC121" s="171" t="s">
        <v>1601</v>
      </c>
      <c r="AD121" s="171" t="s">
        <v>1601</v>
      </c>
      <c r="AE121" s="171" t="s">
        <v>14</v>
      </c>
      <c r="AF121" s="171" t="s">
        <v>1601</v>
      </c>
      <c r="AG121" s="171" t="s">
        <v>14</v>
      </c>
      <c r="AH121" s="171" t="s">
        <v>1601</v>
      </c>
      <c r="AI121" s="171" t="s">
        <v>14</v>
      </c>
      <c r="AJ121" s="171" t="s">
        <v>1601</v>
      </c>
      <c r="AK121" s="171" t="s">
        <v>1604</v>
      </c>
      <c r="AL121" s="171" t="s">
        <v>1604</v>
      </c>
      <c r="AM121" s="171" t="s">
        <v>1604</v>
      </c>
      <c r="AN121" s="171" t="s">
        <v>14</v>
      </c>
      <c r="AO121" s="171" t="s">
        <v>1601</v>
      </c>
      <c r="AP121" s="171" t="s">
        <v>1601</v>
      </c>
      <c r="AQ121" s="171" t="s">
        <v>1604</v>
      </c>
      <c r="AR121" s="171" t="s">
        <v>1601</v>
      </c>
      <c r="AS121" s="171" t="s">
        <v>14</v>
      </c>
      <c r="AT121" s="171" t="s">
        <v>1604</v>
      </c>
      <c r="AU121" s="171" t="s">
        <v>1601</v>
      </c>
      <c r="AV121" s="171" t="s">
        <v>13</v>
      </c>
      <c r="AW121" s="171" t="s">
        <v>1596</v>
      </c>
      <c r="AX121" s="171" t="s">
        <v>1604</v>
      </c>
      <c r="AY121" s="171" t="s">
        <v>14</v>
      </c>
      <c r="AZ121" s="171" t="s">
        <v>1601</v>
      </c>
      <c r="BA121" s="171" t="s">
        <v>1604</v>
      </c>
      <c r="BB121" s="171" t="s">
        <v>1601</v>
      </c>
      <c r="BC121" s="171" t="s">
        <v>14</v>
      </c>
      <c r="BD121" s="171" t="s">
        <v>1612</v>
      </c>
      <c r="BE121" s="171" t="s">
        <v>14</v>
      </c>
      <c r="BF121" s="171" t="s">
        <v>14</v>
      </c>
      <c r="BG121" s="171" t="s">
        <v>1604</v>
      </c>
      <c r="BH121" s="171" t="s">
        <v>1601</v>
      </c>
      <c r="BI121" s="171" t="s">
        <v>1604</v>
      </c>
      <c r="BJ121" s="171" t="s">
        <v>1601</v>
      </c>
      <c r="BK121" s="171" t="s">
        <v>1604</v>
      </c>
      <c r="BL121" s="171" t="s">
        <v>1601</v>
      </c>
      <c r="BM121" s="171" t="s">
        <v>1612</v>
      </c>
      <c r="BN121" s="171" t="s">
        <v>1601</v>
      </c>
      <c r="BO121" s="171" t="s">
        <v>1601</v>
      </c>
      <c r="BP121" s="171" t="s">
        <v>14</v>
      </c>
      <c r="BQ121" s="171" t="s">
        <v>14</v>
      </c>
      <c r="BR121" s="171" t="s">
        <v>1601</v>
      </c>
      <c r="BS121" s="171" t="s">
        <v>1601</v>
      </c>
      <c r="BT121" s="171" t="s">
        <v>1604</v>
      </c>
      <c r="BU121" s="171" t="s">
        <v>1604</v>
      </c>
      <c r="BV121" s="171" t="s">
        <v>1601</v>
      </c>
      <c r="BW121" s="171" t="s">
        <v>1612</v>
      </c>
      <c r="BX121" s="171" t="s">
        <v>14</v>
      </c>
      <c r="BY121" s="171" t="s">
        <v>14</v>
      </c>
      <c r="BZ121" s="171" t="s">
        <v>13</v>
      </c>
      <c r="CA121" s="171" t="s">
        <v>1612</v>
      </c>
      <c r="CB121" s="171" t="s">
        <v>1601</v>
      </c>
      <c r="CC121" s="171" t="s">
        <v>14</v>
      </c>
      <c r="CD121" s="171" t="s">
        <v>1601</v>
      </c>
      <c r="CE121" s="171" t="s">
        <v>1601</v>
      </c>
      <c r="CF121" s="171" t="s">
        <v>14</v>
      </c>
      <c r="CG121" s="171" t="s">
        <v>1604</v>
      </c>
      <c r="CH121" s="171" t="s">
        <v>1604</v>
      </c>
      <c r="CI121" s="171" t="s">
        <v>14</v>
      </c>
      <c r="CJ121" s="171" t="s">
        <v>1601</v>
      </c>
      <c r="CK121" s="171" t="s">
        <v>1601</v>
      </c>
      <c r="CL121" s="171" t="s">
        <v>1601</v>
      </c>
      <c r="CM121" s="171" t="s">
        <v>14</v>
      </c>
      <c r="CN121" s="171" t="s">
        <v>1601</v>
      </c>
      <c r="CO121" s="171" t="s">
        <v>1601</v>
      </c>
      <c r="CP121" s="171" t="s">
        <v>14</v>
      </c>
      <c r="CQ121" s="171" t="s">
        <v>1601</v>
      </c>
      <c r="CR121" s="171" t="s">
        <v>14</v>
      </c>
      <c r="CS121" s="171" t="s">
        <v>14</v>
      </c>
      <c r="CT121" s="171" t="s">
        <v>1601</v>
      </c>
      <c r="CU121" s="171" t="s">
        <v>1601</v>
      </c>
      <c r="CV121" s="171" t="s">
        <v>1601</v>
      </c>
      <c r="CW121" s="171" t="s">
        <v>1612</v>
      </c>
      <c r="CX121" s="171" t="s">
        <v>1601</v>
      </c>
      <c r="CY121" s="171" t="s">
        <v>14</v>
      </c>
      <c r="CZ121" s="171" t="s">
        <v>14</v>
      </c>
      <c r="DA121" s="171" t="s">
        <v>14</v>
      </c>
      <c r="DB121" s="171" t="s">
        <v>14</v>
      </c>
      <c r="DC121" s="171" t="s">
        <v>14</v>
      </c>
      <c r="DD121" s="171" t="s">
        <v>14</v>
      </c>
      <c r="DE121" s="171" t="s">
        <v>1604</v>
      </c>
      <c r="DF121" s="171" t="s">
        <v>1601</v>
      </c>
      <c r="DG121" s="171" t="s">
        <v>1607</v>
      </c>
      <c r="DH121" s="171" t="s">
        <v>1607</v>
      </c>
      <c r="DI121" s="171" t="s">
        <v>1607</v>
      </c>
      <c r="DJ121" s="171" t="s">
        <v>14</v>
      </c>
      <c r="DK121" s="171" t="s">
        <v>14</v>
      </c>
      <c r="DL121" s="171" t="s">
        <v>1607</v>
      </c>
      <c r="DM121" s="171" t="s">
        <v>1604</v>
      </c>
      <c r="DN121" s="171" t="s">
        <v>1601</v>
      </c>
      <c r="DO121" s="171" t="s">
        <v>1604</v>
      </c>
      <c r="DP121" s="171" t="s">
        <v>1601</v>
      </c>
      <c r="DQ121" s="171" t="s">
        <v>1601</v>
      </c>
      <c r="DR121" s="171" t="s">
        <v>1601</v>
      </c>
      <c r="DS121" s="171" t="s">
        <v>1601</v>
      </c>
      <c r="DT121" s="171" t="s">
        <v>14</v>
      </c>
      <c r="DU121" s="171" t="s">
        <v>1607</v>
      </c>
      <c r="DV121" s="171" t="s">
        <v>1598</v>
      </c>
      <c r="DW121" s="171" t="s">
        <v>1604</v>
      </c>
      <c r="DX121" s="171" t="s">
        <v>1601</v>
      </c>
      <c r="DY121" s="171" t="s">
        <v>1612</v>
      </c>
      <c r="DZ121" s="171" t="s">
        <v>14</v>
      </c>
      <c r="EA121" s="171" t="s">
        <v>1601</v>
      </c>
      <c r="EB121" s="171" t="s">
        <v>1607</v>
      </c>
      <c r="EC121" s="171" t="s">
        <v>1601</v>
      </c>
      <c r="ED121" s="171" t="s">
        <v>1598</v>
      </c>
      <c r="EE121" s="171" t="s">
        <v>14</v>
      </c>
      <c r="EF121" s="171" t="s">
        <v>14</v>
      </c>
      <c r="EG121" s="171" t="s">
        <v>14</v>
      </c>
      <c r="EH121" s="171" t="s">
        <v>1601</v>
      </c>
      <c r="EI121" s="171" t="s">
        <v>14</v>
      </c>
      <c r="EJ121" s="171" t="s">
        <v>1596</v>
      </c>
      <c r="EK121" s="171" t="s">
        <v>1601</v>
      </c>
      <c r="EL121" s="171" t="s">
        <v>1601</v>
      </c>
      <c r="EM121" s="171" t="s">
        <v>1604</v>
      </c>
      <c r="EN121" s="171" t="s">
        <v>1601</v>
      </c>
      <c r="EO121" s="171" t="s">
        <v>13</v>
      </c>
      <c r="EP121" s="171" t="s">
        <v>14</v>
      </c>
      <c r="EQ121" s="171" t="s">
        <v>14</v>
      </c>
      <c r="ER121" s="171" t="s">
        <v>14</v>
      </c>
      <c r="ES121" s="171" t="s">
        <v>1607</v>
      </c>
      <c r="ET121" s="171" t="s">
        <v>1612</v>
      </c>
      <c r="EU121" s="171" t="s">
        <v>1604</v>
      </c>
      <c r="EV121" s="171" t="s">
        <v>1601</v>
      </c>
      <c r="EW121" s="171" t="s">
        <v>14</v>
      </c>
      <c r="EX121" s="171" t="s">
        <v>1612</v>
      </c>
      <c r="EY121" s="171" t="s">
        <v>14</v>
      </c>
      <c r="EZ121" s="171" t="s">
        <v>1601</v>
      </c>
      <c r="FA121" s="4"/>
    </row>
    <row r="122" spans="2:157" ht="23.25" customHeight="1">
      <c r="B122" s="15">
        <f>B121+1</f>
        <v>42</v>
      </c>
      <c r="C122" s="15">
        <v>3</v>
      </c>
      <c r="D122" s="13">
        <v>4</v>
      </c>
      <c r="E122" s="54" cm="1">
        <f t="array" ref="E122">SUM((G122:EZ122=$I$38:$I$45) * $P$38:$P$45)</f>
        <v>48</v>
      </c>
      <c r="G122" s="169" t="s">
        <v>13</v>
      </c>
      <c r="H122" s="170" t="s">
        <v>1598</v>
      </c>
      <c r="I122" s="170" t="s">
        <v>14</v>
      </c>
      <c r="J122" s="170" t="s">
        <v>14</v>
      </c>
      <c r="K122" s="170" t="s">
        <v>1604</v>
      </c>
      <c r="L122" s="170" t="s">
        <v>14</v>
      </c>
      <c r="M122" s="170" t="s">
        <v>14</v>
      </c>
      <c r="N122" s="170" t="s">
        <v>14</v>
      </c>
      <c r="O122" s="170" t="s">
        <v>13</v>
      </c>
      <c r="P122" s="170" t="s">
        <v>14</v>
      </c>
      <c r="Q122" s="170" t="s">
        <v>14</v>
      </c>
      <c r="R122" s="170" t="s">
        <v>1601</v>
      </c>
      <c r="S122" s="170" t="s">
        <v>14</v>
      </c>
      <c r="T122" s="170" t="s">
        <v>1601</v>
      </c>
      <c r="U122" s="170" t="s">
        <v>1604</v>
      </c>
      <c r="V122" s="170" t="s">
        <v>1601</v>
      </c>
      <c r="W122" s="170" t="s">
        <v>14</v>
      </c>
      <c r="X122" s="170" t="s">
        <v>13</v>
      </c>
      <c r="Y122" s="170" t="s">
        <v>1601</v>
      </c>
      <c r="Z122" s="170" t="s">
        <v>1604</v>
      </c>
      <c r="AA122" s="170" t="s">
        <v>1601</v>
      </c>
      <c r="AB122" s="171" t="s">
        <v>14</v>
      </c>
      <c r="AC122" s="171" t="s">
        <v>1601</v>
      </c>
      <c r="AD122" s="171" t="s">
        <v>1604</v>
      </c>
      <c r="AE122" s="171" t="s">
        <v>1607</v>
      </c>
      <c r="AF122" s="171" t="s">
        <v>1601</v>
      </c>
      <c r="AG122" s="171" t="s">
        <v>1596</v>
      </c>
      <c r="AH122" s="171" t="s">
        <v>1607</v>
      </c>
      <c r="AI122" s="171" t="s">
        <v>1607</v>
      </c>
      <c r="AJ122" s="171" t="s">
        <v>1598</v>
      </c>
      <c r="AK122" s="171" t="s">
        <v>1612</v>
      </c>
      <c r="AL122" s="171" t="s">
        <v>1601</v>
      </c>
      <c r="AM122" s="171" t="s">
        <v>1601</v>
      </c>
      <c r="AN122" s="171" t="s">
        <v>14</v>
      </c>
      <c r="AO122" s="171" t="s">
        <v>1601</v>
      </c>
      <c r="AP122" s="171" t="s">
        <v>1604</v>
      </c>
      <c r="AQ122" s="171" t="s">
        <v>1604</v>
      </c>
      <c r="AR122" s="171" t="s">
        <v>1604</v>
      </c>
      <c r="AS122" s="171" t="s">
        <v>1601</v>
      </c>
      <c r="AT122" s="171" t="s">
        <v>14</v>
      </c>
      <c r="AU122" s="171" t="s">
        <v>14</v>
      </c>
      <c r="AV122" s="171" t="s">
        <v>1612</v>
      </c>
      <c r="AW122" s="171" t="s">
        <v>14</v>
      </c>
      <c r="AX122" s="171" t="s">
        <v>1604</v>
      </c>
      <c r="AY122" s="171" t="s">
        <v>1604</v>
      </c>
      <c r="AZ122" s="171" t="s">
        <v>1601</v>
      </c>
      <c r="BA122" s="171" t="s">
        <v>1601</v>
      </c>
      <c r="BB122" s="171" t="s">
        <v>1612</v>
      </c>
      <c r="BC122" s="171" t="s">
        <v>1601</v>
      </c>
      <c r="BD122" s="171" t="s">
        <v>1601</v>
      </c>
      <c r="BE122" s="171" t="s">
        <v>1601</v>
      </c>
      <c r="BF122" s="171" t="s">
        <v>13</v>
      </c>
      <c r="BG122" s="171" t="s">
        <v>1604</v>
      </c>
      <c r="BH122" s="171" t="s">
        <v>1598</v>
      </c>
      <c r="BI122" s="171" t="s">
        <v>1601</v>
      </c>
      <c r="BJ122" s="171" t="s">
        <v>1601</v>
      </c>
      <c r="BK122" s="171" t="s">
        <v>1598</v>
      </c>
      <c r="BL122" s="171" t="s">
        <v>1601</v>
      </c>
      <c r="BM122" s="171" t="s">
        <v>1604</v>
      </c>
      <c r="BN122" s="171" t="s">
        <v>1607</v>
      </c>
      <c r="BO122" s="171" t="s">
        <v>14</v>
      </c>
      <c r="BP122" s="171" t="s">
        <v>1601</v>
      </c>
      <c r="BQ122" s="171" t="s">
        <v>14</v>
      </c>
      <c r="BR122" s="171" t="s">
        <v>1604</v>
      </c>
      <c r="BS122" s="171" t="s">
        <v>1601</v>
      </c>
      <c r="BT122" s="171" t="s">
        <v>1601</v>
      </c>
      <c r="BU122" s="171" t="s">
        <v>14</v>
      </c>
      <c r="BV122" s="171" t="s">
        <v>1604</v>
      </c>
      <c r="BW122" s="171" t="s">
        <v>1604</v>
      </c>
      <c r="BX122" s="171" t="s">
        <v>1604</v>
      </c>
      <c r="BY122" s="171" t="s">
        <v>14</v>
      </c>
      <c r="BZ122" s="171" t="s">
        <v>1604</v>
      </c>
      <c r="CA122" s="171" t="s">
        <v>1604</v>
      </c>
      <c r="CB122" s="171" t="s">
        <v>14</v>
      </c>
      <c r="CC122" s="171" t="s">
        <v>14</v>
      </c>
      <c r="CD122" s="171" t="s">
        <v>14</v>
      </c>
      <c r="CE122" s="171" t="s">
        <v>1601</v>
      </c>
      <c r="CF122" s="171" t="s">
        <v>1604</v>
      </c>
      <c r="CG122" s="171" t="s">
        <v>14</v>
      </c>
      <c r="CH122" s="171" t="s">
        <v>1604</v>
      </c>
      <c r="CI122" s="171" t="s">
        <v>14</v>
      </c>
      <c r="CJ122" s="171" t="s">
        <v>1604</v>
      </c>
      <c r="CK122" s="171" t="s">
        <v>14</v>
      </c>
      <c r="CL122" s="171" t="s">
        <v>1601</v>
      </c>
      <c r="CM122" s="171" t="s">
        <v>1601</v>
      </c>
      <c r="CN122" s="171" t="s">
        <v>1612</v>
      </c>
      <c r="CO122" s="171" t="s">
        <v>1604</v>
      </c>
      <c r="CP122" s="171" t="s">
        <v>14</v>
      </c>
      <c r="CQ122" s="171" t="s">
        <v>14</v>
      </c>
      <c r="CR122" s="171" t="s">
        <v>1601</v>
      </c>
      <c r="CS122" s="171" t="s">
        <v>1601</v>
      </c>
      <c r="CT122" s="171" t="s">
        <v>1604</v>
      </c>
      <c r="CU122" s="171" t="s">
        <v>1607</v>
      </c>
      <c r="CV122" s="171" t="s">
        <v>14</v>
      </c>
      <c r="CW122" s="171" t="s">
        <v>1604</v>
      </c>
      <c r="CX122" s="171" t="s">
        <v>14</v>
      </c>
      <c r="CY122" s="171" t="s">
        <v>14</v>
      </c>
      <c r="CZ122" s="171" t="s">
        <v>13</v>
      </c>
      <c r="DA122" s="171" t="s">
        <v>1601</v>
      </c>
      <c r="DB122" s="171" t="s">
        <v>14</v>
      </c>
      <c r="DC122" s="171" t="s">
        <v>14</v>
      </c>
      <c r="DD122" s="171" t="s">
        <v>14</v>
      </c>
      <c r="DE122" s="171" t="s">
        <v>14</v>
      </c>
      <c r="DF122" s="171" t="s">
        <v>1607</v>
      </c>
      <c r="DG122" s="171" t="s">
        <v>1604</v>
      </c>
      <c r="DH122" s="171" t="s">
        <v>14</v>
      </c>
      <c r="DI122" s="171" t="s">
        <v>1601</v>
      </c>
      <c r="DJ122" s="171" t="s">
        <v>1601</v>
      </c>
      <c r="DK122" s="171" t="s">
        <v>1601</v>
      </c>
      <c r="DL122" s="171" t="s">
        <v>1601</v>
      </c>
      <c r="DM122" s="171" t="s">
        <v>1601</v>
      </c>
      <c r="DN122" s="171" t="s">
        <v>14</v>
      </c>
      <c r="DO122" s="171" t="s">
        <v>1604</v>
      </c>
      <c r="DP122" s="171" t="s">
        <v>1601</v>
      </c>
      <c r="DQ122" s="171" t="s">
        <v>1607</v>
      </c>
      <c r="DR122" s="171" t="s">
        <v>1612</v>
      </c>
      <c r="DS122" s="171" t="s">
        <v>1607</v>
      </c>
      <c r="DT122" s="171" t="s">
        <v>1604</v>
      </c>
      <c r="DU122" s="171" t="s">
        <v>1607</v>
      </c>
      <c r="DV122" s="171" t="s">
        <v>1604</v>
      </c>
      <c r="DW122" s="171" t="s">
        <v>1604</v>
      </c>
      <c r="DX122" s="171" t="s">
        <v>1604</v>
      </c>
      <c r="DY122" s="171" t="s">
        <v>14</v>
      </c>
      <c r="DZ122" s="171" t="s">
        <v>14</v>
      </c>
      <c r="EA122" s="171" t="s">
        <v>14</v>
      </c>
      <c r="EB122" s="171" t="s">
        <v>14</v>
      </c>
      <c r="EC122" s="171" t="s">
        <v>1601</v>
      </c>
      <c r="ED122" s="171" t="s">
        <v>1612</v>
      </c>
      <c r="EE122" s="171" t="s">
        <v>1601</v>
      </c>
      <c r="EF122" s="171" t="s">
        <v>1601</v>
      </c>
      <c r="EG122" s="171" t="s">
        <v>1601</v>
      </c>
      <c r="EH122" s="171" t="s">
        <v>1601</v>
      </c>
      <c r="EI122" s="171" t="s">
        <v>14</v>
      </c>
      <c r="EJ122" s="171" t="s">
        <v>1601</v>
      </c>
      <c r="EK122" s="171" t="s">
        <v>1601</v>
      </c>
      <c r="EL122" s="171" t="s">
        <v>1601</v>
      </c>
      <c r="EM122" s="171" t="s">
        <v>1601</v>
      </c>
      <c r="EN122" s="171" t="s">
        <v>14</v>
      </c>
      <c r="EO122" s="171" t="s">
        <v>14</v>
      </c>
      <c r="EP122" s="171" t="s">
        <v>14</v>
      </c>
      <c r="EQ122" s="171" t="s">
        <v>1601</v>
      </c>
      <c r="ER122" s="171" t="s">
        <v>1601</v>
      </c>
      <c r="ES122" s="171" t="s">
        <v>14</v>
      </c>
      <c r="ET122" s="171" t="s">
        <v>14</v>
      </c>
      <c r="EU122" s="171" t="s">
        <v>14</v>
      </c>
      <c r="EV122" s="171" t="s">
        <v>13</v>
      </c>
      <c r="EW122" s="171" t="s">
        <v>1601</v>
      </c>
      <c r="EX122" s="171" t="s">
        <v>14</v>
      </c>
      <c r="EY122" s="171" t="s">
        <v>1601</v>
      </c>
      <c r="EZ122" s="171" t="s">
        <v>1601</v>
      </c>
      <c r="FA122" s="4"/>
    </row>
    <row r="123" spans="2:157" ht="23.25" customHeight="1">
      <c r="B123" s="15">
        <f>B122+1</f>
        <v>43</v>
      </c>
      <c r="C123" s="15">
        <v>3</v>
      </c>
      <c r="D123" s="13">
        <v>4</v>
      </c>
      <c r="E123" s="54" cm="1">
        <f t="array" ref="E123">SUM((G123:EZ123=$I$38:$I$45) * $P$38:$P$45)</f>
        <v>51</v>
      </c>
      <c r="G123" s="169" t="s">
        <v>1607</v>
      </c>
      <c r="H123" s="170" t="s">
        <v>14</v>
      </c>
      <c r="I123" s="170" t="s">
        <v>1601</v>
      </c>
      <c r="J123" s="170" t="s">
        <v>1601</v>
      </c>
      <c r="K123" s="170" t="s">
        <v>1612</v>
      </c>
      <c r="L123" s="170" t="s">
        <v>1604</v>
      </c>
      <c r="M123" s="170" t="s">
        <v>14</v>
      </c>
      <c r="N123" s="170" t="s">
        <v>1601</v>
      </c>
      <c r="O123" s="170" t="s">
        <v>1604</v>
      </c>
      <c r="P123" s="170" t="s">
        <v>1601</v>
      </c>
      <c r="Q123" s="170" t="s">
        <v>14</v>
      </c>
      <c r="R123" s="170" t="s">
        <v>1598</v>
      </c>
      <c r="S123" s="170" t="s">
        <v>1601</v>
      </c>
      <c r="T123" s="170" t="s">
        <v>1601</v>
      </c>
      <c r="U123" s="170" t="s">
        <v>14</v>
      </c>
      <c r="V123" s="170" t="s">
        <v>1612</v>
      </c>
      <c r="W123" s="170" t="s">
        <v>1604</v>
      </c>
      <c r="X123" s="170" t="s">
        <v>1601</v>
      </c>
      <c r="Y123" s="170" t="s">
        <v>1604</v>
      </c>
      <c r="Z123" s="170" t="s">
        <v>1601</v>
      </c>
      <c r="AA123" s="170" t="s">
        <v>14</v>
      </c>
      <c r="AB123" s="171" t="s">
        <v>14</v>
      </c>
      <c r="AC123" s="171" t="s">
        <v>1601</v>
      </c>
      <c r="AD123" s="171" t="s">
        <v>14</v>
      </c>
      <c r="AE123" s="171" t="s">
        <v>1601</v>
      </c>
      <c r="AF123" s="171" t="s">
        <v>14</v>
      </c>
      <c r="AG123" s="171" t="s">
        <v>1604</v>
      </c>
      <c r="AH123" s="171" t="s">
        <v>14</v>
      </c>
      <c r="AI123" s="171" t="s">
        <v>13</v>
      </c>
      <c r="AJ123" s="171" t="s">
        <v>14</v>
      </c>
      <c r="AK123" s="171" t="s">
        <v>1604</v>
      </c>
      <c r="AL123" s="171" t="s">
        <v>1598</v>
      </c>
      <c r="AM123" s="171" t="s">
        <v>14</v>
      </c>
      <c r="AN123" s="171" t="s">
        <v>1601</v>
      </c>
      <c r="AO123" s="171" t="s">
        <v>1601</v>
      </c>
      <c r="AP123" s="171" t="s">
        <v>14</v>
      </c>
      <c r="AQ123" s="171" t="s">
        <v>1601</v>
      </c>
      <c r="AR123" s="171" t="s">
        <v>1607</v>
      </c>
      <c r="AS123" s="171" t="s">
        <v>14</v>
      </c>
      <c r="AT123" s="171" t="s">
        <v>1601</v>
      </c>
      <c r="AU123" s="171" t="s">
        <v>1601</v>
      </c>
      <c r="AV123" s="171" t="s">
        <v>14</v>
      </c>
      <c r="AW123" s="171" t="s">
        <v>1607</v>
      </c>
      <c r="AX123" s="171" t="s">
        <v>14</v>
      </c>
      <c r="AY123" s="171" t="s">
        <v>1596</v>
      </c>
      <c r="AZ123" s="171" t="s">
        <v>1601</v>
      </c>
      <c r="BA123" s="171" t="s">
        <v>1598</v>
      </c>
      <c r="BB123" s="171" t="s">
        <v>1601</v>
      </c>
      <c r="BC123" s="171" t="s">
        <v>1601</v>
      </c>
      <c r="BD123" s="171" t="s">
        <v>1607</v>
      </c>
      <c r="BE123" s="171" t="s">
        <v>1604</v>
      </c>
      <c r="BF123" s="171" t="s">
        <v>1607</v>
      </c>
      <c r="BG123" s="171" t="s">
        <v>1604</v>
      </c>
      <c r="BH123" s="171" t="s">
        <v>1601</v>
      </c>
      <c r="BI123" s="171" t="s">
        <v>14</v>
      </c>
      <c r="BJ123" s="171" t="s">
        <v>14</v>
      </c>
      <c r="BK123" s="171" t="s">
        <v>1612</v>
      </c>
      <c r="BL123" s="171" t="s">
        <v>1596</v>
      </c>
      <c r="BM123" s="171" t="s">
        <v>1601</v>
      </c>
      <c r="BN123" s="171" t="s">
        <v>1601</v>
      </c>
      <c r="BO123" s="171" t="s">
        <v>1601</v>
      </c>
      <c r="BP123" s="171" t="s">
        <v>14</v>
      </c>
      <c r="BQ123" s="171" t="s">
        <v>14</v>
      </c>
      <c r="BR123" s="171" t="s">
        <v>1601</v>
      </c>
      <c r="BS123" s="171" t="s">
        <v>14</v>
      </c>
      <c r="BT123" s="171" t="s">
        <v>1604</v>
      </c>
      <c r="BU123" s="171" t="s">
        <v>1601</v>
      </c>
      <c r="BV123" s="171" t="s">
        <v>1601</v>
      </c>
      <c r="BW123" s="171" t="s">
        <v>1612</v>
      </c>
      <c r="BX123" s="171" t="s">
        <v>1604</v>
      </c>
      <c r="BY123" s="171" t="s">
        <v>14</v>
      </c>
      <c r="BZ123" s="171" t="s">
        <v>1601</v>
      </c>
      <c r="CA123" s="171" t="s">
        <v>14</v>
      </c>
      <c r="CB123" s="171" t="s">
        <v>1612</v>
      </c>
      <c r="CC123" s="171" t="s">
        <v>14</v>
      </c>
      <c r="CD123" s="171" t="s">
        <v>14</v>
      </c>
      <c r="CE123" s="171" t="s">
        <v>14</v>
      </c>
      <c r="CF123" s="171" t="s">
        <v>1601</v>
      </c>
      <c r="CG123" s="171" t="s">
        <v>1601</v>
      </c>
      <c r="CH123" s="171" t="s">
        <v>1604</v>
      </c>
      <c r="CI123" s="171" t="s">
        <v>1604</v>
      </c>
      <c r="CJ123" s="171" t="s">
        <v>1601</v>
      </c>
      <c r="CK123" s="171" t="s">
        <v>14</v>
      </c>
      <c r="CL123" s="171" t="s">
        <v>14</v>
      </c>
      <c r="CM123" s="171" t="s">
        <v>1601</v>
      </c>
      <c r="CN123" s="171" t="s">
        <v>14</v>
      </c>
      <c r="CO123" s="171" t="s">
        <v>14</v>
      </c>
      <c r="CP123" s="171" t="s">
        <v>1601</v>
      </c>
      <c r="CQ123" s="171" t="s">
        <v>14</v>
      </c>
      <c r="CR123" s="171" t="s">
        <v>1612</v>
      </c>
      <c r="CS123" s="171" t="s">
        <v>1601</v>
      </c>
      <c r="CT123" s="171" t="s">
        <v>1601</v>
      </c>
      <c r="CU123" s="171" t="s">
        <v>13</v>
      </c>
      <c r="CV123" s="171" t="s">
        <v>1601</v>
      </c>
      <c r="CW123" s="171" t="s">
        <v>13</v>
      </c>
      <c r="CX123" s="171" t="s">
        <v>1601</v>
      </c>
      <c r="CY123" s="171" t="s">
        <v>1604</v>
      </c>
      <c r="CZ123" s="171" t="s">
        <v>14</v>
      </c>
      <c r="DA123" s="171" t="s">
        <v>1601</v>
      </c>
      <c r="DB123" s="171" t="s">
        <v>14</v>
      </c>
      <c r="DC123" s="171" t="s">
        <v>14</v>
      </c>
      <c r="DD123" s="171" t="s">
        <v>1601</v>
      </c>
      <c r="DE123" s="171" t="s">
        <v>13</v>
      </c>
      <c r="DF123" s="171" t="s">
        <v>1601</v>
      </c>
      <c r="DG123" s="171" t="s">
        <v>14</v>
      </c>
      <c r="DH123" s="171" t="s">
        <v>14</v>
      </c>
      <c r="DI123" s="171" t="s">
        <v>1601</v>
      </c>
      <c r="DJ123" s="171" t="s">
        <v>1604</v>
      </c>
      <c r="DK123" s="171" t="s">
        <v>1604</v>
      </c>
      <c r="DL123" s="171" t="s">
        <v>1604</v>
      </c>
      <c r="DM123" s="171" t="s">
        <v>1604</v>
      </c>
      <c r="DN123" s="171" t="s">
        <v>14</v>
      </c>
      <c r="DO123" s="171" t="s">
        <v>14</v>
      </c>
      <c r="DP123" s="171" t="s">
        <v>14</v>
      </c>
      <c r="DQ123" s="171" t="s">
        <v>14</v>
      </c>
      <c r="DR123" s="171" t="s">
        <v>1601</v>
      </c>
      <c r="DS123" s="171" t="s">
        <v>1601</v>
      </c>
      <c r="DT123" s="171" t="s">
        <v>1601</v>
      </c>
      <c r="DU123" s="171" t="s">
        <v>1604</v>
      </c>
      <c r="DV123" s="171" t="s">
        <v>1601</v>
      </c>
      <c r="DW123" s="171" t="s">
        <v>14</v>
      </c>
      <c r="DX123" s="171" t="s">
        <v>1601</v>
      </c>
      <c r="DY123" s="171" t="s">
        <v>1612</v>
      </c>
      <c r="DZ123" s="171" t="s">
        <v>14</v>
      </c>
      <c r="EA123" s="171" t="s">
        <v>1601</v>
      </c>
      <c r="EB123" s="171" t="s">
        <v>14</v>
      </c>
      <c r="EC123" s="171" t="s">
        <v>14</v>
      </c>
      <c r="ED123" s="171" t="s">
        <v>14</v>
      </c>
      <c r="EE123" s="171" t="s">
        <v>1601</v>
      </c>
      <c r="EF123" s="171" t="s">
        <v>1601</v>
      </c>
      <c r="EG123" s="171" t="s">
        <v>14</v>
      </c>
      <c r="EH123" s="171" t="s">
        <v>1604</v>
      </c>
      <c r="EI123" s="171" t="s">
        <v>1601</v>
      </c>
      <c r="EJ123" s="171" t="s">
        <v>1601</v>
      </c>
      <c r="EK123" s="171" t="s">
        <v>13</v>
      </c>
      <c r="EL123" s="171" t="s">
        <v>1601</v>
      </c>
      <c r="EM123" s="171" t="s">
        <v>14</v>
      </c>
      <c r="EN123" s="171" t="s">
        <v>1604</v>
      </c>
      <c r="EO123" s="171" t="s">
        <v>1601</v>
      </c>
      <c r="EP123" s="171" t="s">
        <v>14</v>
      </c>
      <c r="EQ123" s="171" t="s">
        <v>1601</v>
      </c>
      <c r="ER123" s="171" t="s">
        <v>1607</v>
      </c>
      <c r="ES123" s="171" t="s">
        <v>1607</v>
      </c>
      <c r="ET123" s="171" t="s">
        <v>1601</v>
      </c>
      <c r="EU123" s="171" t="s">
        <v>14</v>
      </c>
      <c r="EV123" s="171" t="s">
        <v>1601</v>
      </c>
      <c r="EW123" s="171" t="s">
        <v>1601</v>
      </c>
      <c r="EX123" s="171" t="s">
        <v>14</v>
      </c>
      <c r="EY123" s="171" t="s">
        <v>1604</v>
      </c>
      <c r="EZ123" s="171" t="s">
        <v>14</v>
      </c>
      <c r="FA123" s="4"/>
    </row>
    <row r="124" spans="2:157" ht="23.25" customHeight="1">
      <c r="B124" s="15">
        <f t="shared" ref="B124:B140" si="3">B123+1</f>
        <v>44</v>
      </c>
      <c r="C124" s="15">
        <v>3</v>
      </c>
      <c r="D124" s="13">
        <v>4</v>
      </c>
      <c r="E124" s="54" cm="1">
        <f t="array" ref="E124">SUM((G124:EZ124=$I$38:$I$45) * $P$38:$P$45)</f>
        <v>30</v>
      </c>
      <c r="G124" s="169" t="s">
        <v>1601</v>
      </c>
      <c r="H124" s="170" t="s">
        <v>14</v>
      </c>
      <c r="I124" s="170" t="s">
        <v>14</v>
      </c>
      <c r="J124" s="170" t="s">
        <v>13</v>
      </c>
      <c r="K124" s="170" t="s">
        <v>14</v>
      </c>
      <c r="L124" s="170" t="s">
        <v>1604</v>
      </c>
      <c r="M124" s="170" t="s">
        <v>14</v>
      </c>
      <c r="N124" s="170" t="s">
        <v>1601</v>
      </c>
      <c r="O124" s="170" t="s">
        <v>1601</v>
      </c>
      <c r="P124" s="170" t="s">
        <v>1598</v>
      </c>
      <c r="Q124" s="170" t="s">
        <v>1601</v>
      </c>
      <c r="R124" s="170" t="s">
        <v>1604</v>
      </c>
      <c r="S124" s="170" t="s">
        <v>1601</v>
      </c>
      <c r="T124" s="170" t="s">
        <v>1601</v>
      </c>
      <c r="U124" s="170" t="s">
        <v>14</v>
      </c>
      <c r="V124" s="170" t="s">
        <v>1601</v>
      </c>
      <c r="W124" s="170" t="s">
        <v>1601</v>
      </c>
      <c r="X124" s="170" t="s">
        <v>1601</v>
      </c>
      <c r="Y124" s="170" t="s">
        <v>1601</v>
      </c>
      <c r="Z124" s="170" t="s">
        <v>1604</v>
      </c>
      <c r="AA124" s="170" t="s">
        <v>1604</v>
      </c>
      <c r="AB124" s="171" t="s">
        <v>14</v>
      </c>
      <c r="AC124" s="171" t="s">
        <v>14</v>
      </c>
      <c r="AD124" s="171" t="s">
        <v>1601</v>
      </c>
      <c r="AE124" s="171" t="s">
        <v>14</v>
      </c>
      <c r="AF124" s="171" t="s">
        <v>1601</v>
      </c>
      <c r="AG124" s="171" t="s">
        <v>1604</v>
      </c>
      <c r="AH124" s="171" t="s">
        <v>14</v>
      </c>
      <c r="AI124" s="171" t="s">
        <v>14</v>
      </c>
      <c r="AJ124" s="171" t="s">
        <v>1601</v>
      </c>
      <c r="AK124" s="171" t="s">
        <v>1604</v>
      </c>
      <c r="AL124" s="171" t="s">
        <v>14</v>
      </c>
      <c r="AM124" s="171" t="s">
        <v>1604</v>
      </c>
      <c r="AN124" s="171" t="s">
        <v>14</v>
      </c>
      <c r="AO124" s="171" t="s">
        <v>1607</v>
      </c>
      <c r="AP124" s="171" t="s">
        <v>14</v>
      </c>
      <c r="AQ124" s="171" t="s">
        <v>1601</v>
      </c>
      <c r="AR124" s="171" t="s">
        <v>1604</v>
      </c>
      <c r="AS124" s="171" t="s">
        <v>1601</v>
      </c>
      <c r="AT124" s="171" t="s">
        <v>13</v>
      </c>
      <c r="AU124" s="171" t="s">
        <v>1601</v>
      </c>
      <c r="AV124" s="171" t="s">
        <v>14</v>
      </c>
      <c r="AW124" s="171" t="s">
        <v>1601</v>
      </c>
      <c r="AX124" s="171" t="s">
        <v>14</v>
      </c>
      <c r="AY124" s="171" t="s">
        <v>14</v>
      </c>
      <c r="AZ124" s="171" t="s">
        <v>1598</v>
      </c>
      <c r="BA124" s="171" t="s">
        <v>1601</v>
      </c>
      <c r="BB124" s="171" t="s">
        <v>14</v>
      </c>
      <c r="BC124" s="171" t="s">
        <v>1601</v>
      </c>
      <c r="BD124" s="171" t="s">
        <v>14</v>
      </c>
      <c r="BE124" s="171" t="s">
        <v>14</v>
      </c>
      <c r="BF124" s="171" t="s">
        <v>13</v>
      </c>
      <c r="BG124" s="171" t="s">
        <v>14</v>
      </c>
      <c r="BH124" s="171" t="s">
        <v>1601</v>
      </c>
      <c r="BI124" s="171" t="s">
        <v>1604</v>
      </c>
      <c r="BJ124" s="171" t="s">
        <v>1601</v>
      </c>
      <c r="BK124" s="171" t="s">
        <v>1601</v>
      </c>
      <c r="BL124" s="171" t="s">
        <v>14</v>
      </c>
      <c r="BM124" s="171" t="s">
        <v>14</v>
      </c>
      <c r="BN124" s="171" t="s">
        <v>1607</v>
      </c>
      <c r="BO124" s="171" t="s">
        <v>1601</v>
      </c>
      <c r="BP124" s="171" t="s">
        <v>1601</v>
      </c>
      <c r="BQ124" s="171" t="s">
        <v>1604</v>
      </c>
      <c r="BR124" s="171" t="s">
        <v>14</v>
      </c>
      <c r="BS124" s="171" t="s">
        <v>1604</v>
      </c>
      <c r="BT124" s="171" t="s">
        <v>1604</v>
      </c>
      <c r="BU124" s="171" t="s">
        <v>14</v>
      </c>
      <c r="BV124" s="171" t="s">
        <v>1601</v>
      </c>
      <c r="BW124" s="171" t="s">
        <v>14</v>
      </c>
      <c r="BX124" s="171" t="s">
        <v>1612</v>
      </c>
      <c r="BY124" s="171" t="s">
        <v>14</v>
      </c>
      <c r="BZ124" s="171" t="s">
        <v>14</v>
      </c>
      <c r="CA124" s="171" t="s">
        <v>14</v>
      </c>
      <c r="CB124" s="171" t="s">
        <v>13</v>
      </c>
      <c r="CC124" s="171" t="s">
        <v>1601</v>
      </c>
      <c r="CD124" s="171" t="s">
        <v>1601</v>
      </c>
      <c r="CE124" s="171" t="s">
        <v>1607</v>
      </c>
      <c r="CF124" s="171" t="s">
        <v>1601</v>
      </c>
      <c r="CG124" s="171" t="s">
        <v>14</v>
      </c>
      <c r="CH124" s="171" t="s">
        <v>1601</v>
      </c>
      <c r="CI124" s="171" t="s">
        <v>1612</v>
      </c>
      <c r="CJ124" s="171" t="s">
        <v>14</v>
      </c>
      <c r="CK124" s="171" t="s">
        <v>1601</v>
      </c>
      <c r="CL124" s="171" t="s">
        <v>1604</v>
      </c>
      <c r="CM124" s="171" t="s">
        <v>1604</v>
      </c>
      <c r="CN124" s="171" t="s">
        <v>1598</v>
      </c>
      <c r="CO124" s="171" t="s">
        <v>14</v>
      </c>
      <c r="CP124" s="171" t="s">
        <v>14</v>
      </c>
      <c r="CQ124" s="171" t="s">
        <v>14</v>
      </c>
      <c r="CR124" s="171" t="s">
        <v>1607</v>
      </c>
      <c r="CS124" s="171" t="s">
        <v>1604</v>
      </c>
      <c r="CT124" s="171" t="s">
        <v>14</v>
      </c>
      <c r="CU124" s="171" t="s">
        <v>14</v>
      </c>
      <c r="CV124" s="171" t="s">
        <v>1601</v>
      </c>
      <c r="CW124" s="171" t="s">
        <v>14</v>
      </c>
      <c r="CX124" s="171" t="s">
        <v>14</v>
      </c>
      <c r="CY124" s="171" t="s">
        <v>1601</v>
      </c>
      <c r="CZ124" s="171" t="s">
        <v>1604</v>
      </c>
      <c r="DA124" s="171" t="s">
        <v>1601</v>
      </c>
      <c r="DB124" s="171" t="s">
        <v>1601</v>
      </c>
      <c r="DC124" s="171" t="s">
        <v>1604</v>
      </c>
      <c r="DD124" s="171" t="s">
        <v>14</v>
      </c>
      <c r="DE124" s="171" t="s">
        <v>14</v>
      </c>
      <c r="DF124" s="171" t="s">
        <v>1604</v>
      </c>
      <c r="DG124" s="171" t="s">
        <v>1601</v>
      </c>
      <c r="DH124" s="171" t="s">
        <v>1604</v>
      </c>
      <c r="DI124" s="171" t="s">
        <v>14</v>
      </c>
      <c r="DJ124" s="171" t="s">
        <v>14</v>
      </c>
      <c r="DK124" s="171" t="s">
        <v>1612</v>
      </c>
      <c r="DL124" s="171" t="s">
        <v>1601</v>
      </c>
      <c r="DM124" s="171" t="s">
        <v>14</v>
      </c>
      <c r="DN124" s="171" t="s">
        <v>1607</v>
      </c>
      <c r="DO124" s="171" t="s">
        <v>14</v>
      </c>
      <c r="DP124" s="171" t="s">
        <v>1601</v>
      </c>
      <c r="DQ124" s="171" t="s">
        <v>1604</v>
      </c>
      <c r="DR124" s="171" t="s">
        <v>1604</v>
      </c>
      <c r="DS124" s="171" t="s">
        <v>1601</v>
      </c>
      <c r="DT124" s="171" t="s">
        <v>1601</v>
      </c>
      <c r="DU124" s="171" t="s">
        <v>1601</v>
      </c>
      <c r="DV124" s="171" t="s">
        <v>1601</v>
      </c>
      <c r="DW124" s="171" t="s">
        <v>1601</v>
      </c>
      <c r="DX124" s="171" t="s">
        <v>1601</v>
      </c>
      <c r="DY124" s="171" t="s">
        <v>1598</v>
      </c>
      <c r="DZ124" s="171" t="s">
        <v>14</v>
      </c>
      <c r="EA124" s="171" t="s">
        <v>1604</v>
      </c>
      <c r="EB124" s="171" t="s">
        <v>1604</v>
      </c>
      <c r="EC124" s="171" t="s">
        <v>14</v>
      </c>
      <c r="ED124" s="171" t="s">
        <v>14</v>
      </c>
      <c r="EE124" s="171" t="s">
        <v>1601</v>
      </c>
      <c r="EF124" s="171" t="s">
        <v>1607</v>
      </c>
      <c r="EG124" s="171" t="s">
        <v>14</v>
      </c>
      <c r="EH124" s="171" t="s">
        <v>14</v>
      </c>
      <c r="EI124" s="171" t="s">
        <v>14</v>
      </c>
      <c r="EJ124" s="171" t="s">
        <v>14</v>
      </c>
      <c r="EK124" s="171" t="s">
        <v>1601</v>
      </c>
      <c r="EL124" s="171" t="s">
        <v>1604</v>
      </c>
      <c r="EM124" s="171" t="s">
        <v>1601</v>
      </c>
      <c r="EN124" s="171" t="s">
        <v>1601</v>
      </c>
      <c r="EO124" s="171" t="s">
        <v>1601</v>
      </c>
      <c r="EP124" s="171" t="s">
        <v>1601</v>
      </c>
      <c r="EQ124" s="171" t="s">
        <v>1607</v>
      </c>
      <c r="ER124" s="171" t="s">
        <v>1601</v>
      </c>
      <c r="ES124" s="171" t="s">
        <v>14</v>
      </c>
      <c r="ET124" s="171" t="s">
        <v>14</v>
      </c>
      <c r="EU124" s="171" t="s">
        <v>1604</v>
      </c>
      <c r="EV124" s="171" t="s">
        <v>1601</v>
      </c>
      <c r="EW124" s="171" t="s">
        <v>1604</v>
      </c>
      <c r="EX124" s="171" t="s">
        <v>13</v>
      </c>
      <c r="EY124" s="171" t="s">
        <v>14</v>
      </c>
      <c r="EZ124" s="171" t="s">
        <v>1601</v>
      </c>
      <c r="FA124" s="4"/>
    </row>
    <row r="125" spans="2:157" ht="23.25" customHeight="1">
      <c r="B125" s="15">
        <f t="shared" si="3"/>
        <v>45</v>
      </c>
      <c r="C125" s="15">
        <v>3</v>
      </c>
      <c r="D125" s="13">
        <v>4</v>
      </c>
      <c r="E125" s="54" cm="1">
        <f t="array" ref="E125">SUM((G125:EZ125=$I$38:$I$45) * $P$38:$P$45)</f>
        <v>45</v>
      </c>
      <c r="G125" s="169" t="s">
        <v>1601</v>
      </c>
      <c r="H125" s="170" t="s">
        <v>1601</v>
      </c>
      <c r="I125" s="170" t="s">
        <v>1601</v>
      </c>
      <c r="J125" s="170" t="s">
        <v>14</v>
      </c>
      <c r="K125" s="170" t="s">
        <v>1601</v>
      </c>
      <c r="L125" s="170" t="s">
        <v>1604</v>
      </c>
      <c r="M125" s="170" t="s">
        <v>1601</v>
      </c>
      <c r="N125" s="170" t="s">
        <v>1601</v>
      </c>
      <c r="O125" s="170" t="s">
        <v>14</v>
      </c>
      <c r="P125" s="170" t="s">
        <v>1604</v>
      </c>
      <c r="Q125" s="170" t="s">
        <v>14</v>
      </c>
      <c r="R125" s="170" t="s">
        <v>1601</v>
      </c>
      <c r="S125" s="170" t="s">
        <v>1601</v>
      </c>
      <c r="T125" s="170" t="s">
        <v>1601</v>
      </c>
      <c r="U125" s="170" t="s">
        <v>14</v>
      </c>
      <c r="V125" s="170" t="s">
        <v>1601</v>
      </c>
      <c r="W125" s="170" t="s">
        <v>1604</v>
      </c>
      <c r="X125" s="170" t="s">
        <v>1601</v>
      </c>
      <c r="Y125" s="170" t="s">
        <v>1604</v>
      </c>
      <c r="Z125" s="170" t="s">
        <v>1607</v>
      </c>
      <c r="AA125" s="170" t="s">
        <v>14</v>
      </c>
      <c r="AB125" s="171" t="s">
        <v>13</v>
      </c>
      <c r="AC125" s="171" t="s">
        <v>1601</v>
      </c>
      <c r="AD125" s="171" t="s">
        <v>1607</v>
      </c>
      <c r="AE125" s="171" t="s">
        <v>1604</v>
      </c>
      <c r="AF125" s="171" t="s">
        <v>1601</v>
      </c>
      <c r="AG125" s="171" t="s">
        <v>14</v>
      </c>
      <c r="AH125" s="171" t="s">
        <v>14</v>
      </c>
      <c r="AI125" s="171" t="s">
        <v>1601</v>
      </c>
      <c r="AJ125" s="171" t="s">
        <v>1601</v>
      </c>
      <c r="AK125" s="171" t="s">
        <v>13</v>
      </c>
      <c r="AL125" s="171" t="s">
        <v>1601</v>
      </c>
      <c r="AM125" s="171" t="s">
        <v>1604</v>
      </c>
      <c r="AN125" s="171" t="s">
        <v>1601</v>
      </c>
      <c r="AO125" s="171" t="s">
        <v>1601</v>
      </c>
      <c r="AP125" s="171" t="s">
        <v>14</v>
      </c>
      <c r="AQ125" s="171" t="s">
        <v>1604</v>
      </c>
      <c r="AR125" s="171" t="s">
        <v>1601</v>
      </c>
      <c r="AS125" s="171" t="s">
        <v>14</v>
      </c>
      <c r="AT125" s="171" t="s">
        <v>1604</v>
      </c>
      <c r="AU125" s="171" t="s">
        <v>14</v>
      </c>
      <c r="AV125" s="171" t="s">
        <v>14</v>
      </c>
      <c r="AW125" s="171" t="s">
        <v>1601</v>
      </c>
      <c r="AX125" s="171" t="s">
        <v>1604</v>
      </c>
      <c r="AY125" s="171" t="s">
        <v>1601</v>
      </c>
      <c r="AZ125" s="171" t="s">
        <v>14</v>
      </c>
      <c r="BA125" s="171" t="s">
        <v>14</v>
      </c>
      <c r="BB125" s="171" t="s">
        <v>14</v>
      </c>
      <c r="BC125" s="171" t="s">
        <v>14</v>
      </c>
      <c r="BD125" s="171" t="s">
        <v>14</v>
      </c>
      <c r="BE125" s="171" t="s">
        <v>1612</v>
      </c>
      <c r="BF125" s="171" t="s">
        <v>1607</v>
      </c>
      <c r="BG125" s="171" t="s">
        <v>14</v>
      </c>
      <c r="BH125" s="171" t="s">
        <v>1601</v>
      </c>
      <c r="BI125" s="171" t="s">
        <v>1601</v>
      </c>
      <c r="BJ125" s="171" t="s">
        <v>1604</v>
      </c>
      <c r="BK125" s="171" t="s">
        <v>1612</v>
      </c>
      <c r="BL125" s="171" t="s">
        <v>13</v>
      </c>
      <c r="BM125" s="171" t="s">
        <v>1601</v>
      </c>
      <c r="BN125" s="171" t="s">
        <v>14</v>
      </c>
      <c r="BO125" s="171" t="s">
        <v>1598</v>
      </c>
      <c r="BP125" s="171" t="s">
        <v>1612</v>
      </c>
      <c r="BQ125" s="171" t="s">
        <v>1601</v>
      </c>
      <c r="BR125" s="171" t="s">
        <v>1601</v>
      </c>
      <c r="BS125" s="171" t="s">
        <v>1604</v>
      </c>
      <c r="BT125" s="171" t="s">
        <v>1604</v>
      </c>
      <c r="BU125" s="171" t="s">
        <v>1604</v>
      </c>
      <c r="BV125" s="171" t="s">
        <v>1601</v>
      </c>
      <c r="BW125" s="171" t="s">
        <v>1612</v>
      </c>
      <c r="BX125" s="171" t="s">
        <v>14</v>
      </c>
      <c r="BY125" s="171" t="s">
        <v>14</v>
      </c>
      <c r="BZ125" s="171" t="s">
        <v>14</v>
      </c>
      <c r="CA125" s="171" t="s">
        <v>14</v>
      </c>
      <c r="CB125" s="171" t="s">
        <v>14</v>
      </c>
      <c r="CC125" s="171" t="s">
        <v>1604</v>
      </c>
      <c r="CD125" s="171" t="s">
        <v>1604</v>
      </c>
      <c r="CE125" s="171" t="s">
        <v>1601</v>
      </c>
      <c r="CF125" s="171" t="s">
        <v>1604</v>
      </c>
      <c r="CG125" s="171" t="s">
        <v>14</v>
      </c>
      <c r="CH125" s="171" t="s">
        <v>1612</v>
      </c>
      <c r="CI125" s="171" t="s">
        <v>1601</v>
      </c>
      <c r="CJ125" s="171" t="s">
        <v>1601</v>
      </c>
      <c r="CK125" s="171" t="s">
        <v>14</v>
      </c>
      <c r="CL125" s="171" t="s">
        <v>1601</v>
      </c>
      <c r="CM125" s="171" t="s">
        <v>1601</v>
      </c>
      <c r="CN125" s="171" t="s">
        <v>1601</v>
      </c>
      <c r="CO125" s="171" t="s">
        <v>14</v>
      </c>
      <c r="CP125" s="171" t="s">
        <v>1604</v>
      </c>
      <c r="CQ125" s="171" t="s">
        <v>1601</v>
      </c>
      <c r="CR125" s="171" t="s">
        <v>14</v>
      </c>
      <c r="CS125" s="171" t="s">
        <v>1604</v>
      </c>
      <c r="CT125" s="171" t="s">
        <v>14</v>
      </c>
      <c r="CU125" s="171" t="s">
        <v>1601</v>
      </c>
      <c r="CV125" s="171" t="s">
        <v>1601</v>
      </c>
      <c r="CW125" s="171" t="s">
        <v>1598</v>
      </c>
      <c r="CX125" s="171" t="s">
        <v>1601</v>
      </c>
      <c r="CY125" s="171" t="s">
        <v>1601</v>
      </c>
      <c r="CZ125" s="171" t="s">
        <v>1601</v>
      </c>
      <c r="DA125" s="171" t="s">
        <v>1604</v>
      </c>
      <c r="DB125" s="171" t="s">
        <v>14</v>
      </c>
      <c r="DC125" s="171" t="s">
        <v>1601</v>
      </c>
      <c r="DD125" s="171" t="s">
        <v>1612</v>
      </c>
      <c r="DE125" s="171" t="s">
        <v>14</v>
      </c>
      <c r="DF125" s="171" t="s">
        <v>1601</v>
      </c>
      <c r="DG125" s="171" t="s">
        <v>1601</v>
      </c>
      <c r="DH125" s="171" t="s">
        <v>1604</v>
      </c>
      <c r="DI125" s="171" t="s">
        <v>1601</v>
      </c>
      <c r="DJ125" s="171" t="s">
        <v>14</v>
      </c>
      <c r="DK125" s="171" t="s">
        <v>1607</v>
      </c>
      <c r="DL125" s="171" t="s">
        <v>1596</v>
      </c>
      <c r="DM125" s="171" t="s">
        <v>13</v>
      </c>
      <c r="DN125" s="171" t="s">
        <v>1607</v>
      </c>
      <c r="DO125" s="171" t="s">
        <v>14</v>
      </c>
      <c r="DP125" s="171" t="s">
        <v>14</v>
      </c>
      <c r="DQ125" s="171" t="s">
        <v>1596</v>
      </c>
      <c r="DR125" s="171" t="s">
        <v>1601</v>
      </c>
      <c r="DS125" s="171" t="s">
        <v>1601</v>
      </c>
      <c r="DT125" s="171" t="s">
        <v>1601</v>
      </c>
      <c r="DU125" s="171" t="s">
        <v>1604</v>
      </c>
      <c r="DV125" s="171" t="s">
        <v>1604</v>
      </c>
      <c r="DW125" s="171" t="s">
        <v>1598</v>
      </c>
      <c r="DX125" s="171" t="s">
        <v>1601</v>
      </c>
      <c r="DY125" s="171" t="s">
        <v>1604</v>
      </c>
      <c r="DZ125" s="171" t="s">
        <v>1604</v>
      </c>
      <c r="EA125" s="171" t="s">
        <v>14</v>
      </c>
      <c r="EB125" s="171" t="s">
        <v>1601</v>
      </c>
      <c r="EC125" s="171" t="s">
        <v>1607</v>
      </c>
      <c r="ED125" s="171" t="s">
        <v>1604</v>
      </c>
      <c r="EE125" s="171" t="s">
        <v>14</v>
      </c>
      <c r="EF125" s="171" t="s">
        <v>1601</v>
      </c>
      <c r="EG125" s="171" t="s">
        <v>1604</v>
      </c>
      <c r="EH125" s="171" t="s">
        <v>14</v>
      </c>
      <c r="EI125" s="171" t="s">
        <v>1601</v>
      </c>
      <c r="EJ125" s="171" t="s">
        <v>1607</v>
      </c>
      <c r="EK125" s="171" t="s">
        <v>14</v>
      </c>
      <c r="EL125" s="171" t="s">
        <v>13</v>
      </c>
      <c r="EM125" s="171" t="s">
        <v>14</v>
      </c>
      <c r="EN125" s="171" t="s">
        <v>1604</v>
      </c>
      <c r="EO125" s="171" t="s">
        <v>1601</v>
      </c>
      <c r="EP125" s="171" t="s">
        <v>1601</v>
      </c>
      <c r="EQ125" s="171" t="s">
        <v>1604</v>
      </c>
      <c r="ER125" s="171" t="s">
        <v>14</v>
      </c>
      <c r="ES125" s="171" t="s">
        <v>1607</v>
      </c>
      <c r="ET125" s="171" t="s">
        <v>13</v>
      </c>
      <c r="EU125" s="171" t="s">
        <v>1607</v>
      </c>
      <c r="EV125" s="171" t="s">
        <v>1604</v>
      </c>
      <c r="EW125" s="171" t="s">
        <v>14</v>
      </c>
      <c r="EX125" s="171" t="s">
        <v>14</v>
      </c>
      <c r="EY125" s="171" t="s">
        <v>14</v>
      </c>
      <c r="EZ125" s="171" t="s">
        <v>14</v>
      </c>
      <c r="FA125" s="4"/>
    </row>
    <row r="126" spans="2:157" ht="23.25" customHeight="1">
      <c r="B126" s="15">
        <f t="shared" si="3"/>
        <v>46</v>
      </c>
      <c r="C126" s="15">
        <v>3</v>
      </c>
      <c r="D126" s="13">
        <v>4</v>
      </c>
      <c r="E126" s="54" cm="1">
        <f t="array" ref="E126">SUM((G126:EZ126=$I$38:$I$45) * $P$38:$P$45)</f>
        <v>42</v>
      </c>
      <c r="G126" s="169" t="s">
        <v>1601</v>
      </c>
      <c r="H126" s="170" t="s">
        <v>1601</v>
      </c>
      <c r="I126" s="170" t="s">
        <v>1604</v>
      </c>
      <c r="J126" s="170" t="s">
        <v>13</v>
      </c>
      <c r="K126" s="170" t="s">
        <v>1601</v>
      </c>
      <c r="L126" s="170" t="s">
        <v>1604</v>
      </c>
      <c r="M126" s="170" t="s">
        <v>1601</v>
      </c>
      <c r="N126" s="170" t="s">
        <v>1604</v>
      </c>
      <c r="O126" s="170" t="s">
        <v>14</v>
      </c>
      <c r="P126" s="170" t="s">
        <v>1604</v>
      </c>
      <c r="Q126" s="170" t="s">
        <v>14</v>
      </c>
      <c r="R126" s="170" t="s">
        <v>1601</v>
      </c>
      <c r="S126" s="170" t="s">
        <v>14</v>
      </c>
      <c r="T126" s="170" t="s">
        <v>14</v>
      </c>
      <c r="U126" s="170" t="s">
        <v>1598</v>
      </c>
      <c r="V126" s="170" t="s">
        <v>1601</v>
      </c>
      <c r="W126" s="170" t="s">
        <v>1601</v>
      </c>
      <c r="X126" s="170" t="s">
        <v>1601</v>
      </c>
      <c r="Y126" s="170" t="s">
        <v>1612</v>
      </c>
      <c r="Z126" s="170" t="s">
        <v>1604</v>
      </c>
      <c r="AA126" s="170" t="s">
        <v>14</v>
      </c>
      <c r="AB126" s="171" t="s">
        <v>1604</v>
      </c>
      <c r="AC126" s="171" t="s">
        <v>14</v>
      </c>
      <c r="AD126" s="171" t="s">
        <v>14</v>
      </c>
      <c r="AE126" s="171" t="s">
        <v>1604</v>
      </c>
      <c r="AF126" s="171" t="s">
        <v>14</v>
      </c>
      <c r="AG126" s="171" t="s">
        <v>1604</v>
      </c>
      <c r="AH126" s="171" t="s">
        <v>1601</v>
      </c>
      <c r="AI126" s="171" t="s">
        <v>1607</v>
      </c>
      <c r="AJ126" s="171" t="s">
        <v>1601</v>
      </c>
      <c r="AK126" s="171" t="s">
        <v>14</v>
      </c>
      <c r="AL126" s="171" t="s">
        <v>1604</v>
      </c>
      <c r="AM126" s="171" t="s">
        <v>1604</v>
      </c>
      <c r="AN126" s="171" t="s">
        <v>14</v>
      </c>
      <c r="AO126" s="171" t="s">
        <v>1601</v>
      </c>
      <c r="AP126" s="171" t="s">
        <v>1607</v>
      </c>
      <c r="AQ126" s="171" t="s">
        <v>1607</v>
      </c>
      <c r="AR126" s="171" t="s">
        <v>1601</v>
      </c>
      <c r="AS126" s="171" t="s">
        <v>14</v>
      </c>
      <c r="AT126" s="171" t="s">
        <v>1604</v>
      </c>
      <c r="AU126" s="171" t="s">
        <v>14</v>
      </c>
      <c r="AV126" s="171" t="s">
        <v>1601</v>
      </c>
      <c r="AW126" s="171" t="s">
        <v>1598</v>
      </c>
      <c r="AX126" s="171" t="s">
        <v>14</v>
      </c>
      <c r="AY126" s="171" t="s">
        <v>1601</v>
      </c>
      <c r="AZ126" s="171" t="s">
        <v>1601</v>
      </c>
      <c r="BA126" s="171" t="s">
        <v>1598</v>
      </c>
      <c r="BB126" s="171" t="s">
        <v>1612</v>
      </c>
      <c r="BC126" s="171" t="s">
        <v>1601</v>
      </c>
      <c r="BD126" s="171" t="s">
        <v>1604</v>
      </c>
      <c r="BE126" s="171" t="s">
        <v>1601</v>
      </c>
      <c r="BF126" s="171" t="s">
        <v>14</v>
      </c>
      <c r="BG126" s="171" t="s">
        <v>14</v>
      </c>
      <c r="BH126" s="171" t="s">
        <v>1601</v>
      </c>
      <c r="BI126" s="171" t="s">
        <v>14</v>
      </c>
      <c r="BJ126" s="171" t="s">
        <v>1601</v>
      </c>
      <c r="BK126" s="171" t="s">
        <v>1601</v>
      </c>
      <c r="BL126" s="171" t="s">
        <v>14</v>
      </c>
      <c r="BM126" s="171" t="s">
        <v>1601</v>
      </c>
      <c r="BN126" s="171" t="s">
        <v>1607</v>
      </c>
      <c r="BO126" s="171" t="s">
        <v>14</v>
      </c>
      <c r="BP126" s="171" t="s">
        <v>14</v>
      </c>
      <c r="BQ126" s="171" t="s">
        <v>13</v>
      </c>
      <c r="BR126" s="171" t="s">
        <v>14</v>
      </c>
      <c r="BS126" s="171" t="s">
        <v>1601</v>
      </c>
      <c r="BT126" s="171" t="s">
        <v>14</v>
      </c>
      <c r="BU126" s="171" t="s">
        <v>1612</v>
      </c>
      <c r="BV126" s="171" t="s">
        <v>1601</v>
      </c>
      <c r="BW126" s="171" t="s">
        <v>14</v>
      </c>
      <c r="BX126" s="171" t="s">
        <v>1607</v>
      </c>
      <c r="BY126" s="171" t="s">
        <v>1604</v>
      </c>
      <c r="BZ126" s="171" t="s">
        <v>14</v>
      </c>
      <c r="CA126" s="171" t="s">
        <v>1601</v>
      </c>
      <c r="CB126" s="171" t="s">
        <v>1601</v>
      </c>
      <c r="CC126" s="171" t="s">
        <v>1601</v>
      </c>
      <c r="CD126" s="171" t="s">
        <v>1601</v>
      </c>
      <c r="CE126" s="171" t="s">
        <v>14</v>
      </c>
      <c r="CF126" s="171" t="s">
        <v>1604</v>
      </c>
      <c r="CG126" s="171" t="s">
        <v>1604</v>
      </c>
      <c r="CH126" s="171" t="s">
        <v>1601</v>
      </c>
      <c r="CI126" s="171" t="s">
        <v>1604</v>
      </c>
      <c r="CJ126" s="171" t="s">
        <v>1601</v>
      </c>
      <c r="CK126" s="171" t="s">
        <v>1607</v>
      </c>
      <c r="CL126" s="171" t="s">
        <v>1598</v>
      </c>
      <c r="CM126" s="171" t="s">
        <v>14</v>
      </c>
      <c r="CN126" s="171" t="s">
        <v>1601</v>
      </c>
      <c r="CO126" s="171" t="s">
        <v>14</v>
      </c>
      <c r="CP126" s="171" t="s">
        <v>1601</v>
      </c>
      <c r="CQ126" s="171" t="s">
        <v>14</v>
      </c>
      <c r="CR126" s="171" t="s">
        <v>1601</v>
      </c>
      <c r="CS126" s="171" t="s">
        <v>14</v>
      </c>
      <c r="CT126" s="171" t="s">
        <v>1601</v>
      </c>
      <c r="CU126" s="171" t="s">
        <v>14</v>
      </c>
      <c r="CV126" s="171" t="s">
        <v>14</v>
      </c>
      <c r="CW126" s="171" t="s">
        <v>1604</v>
      </c>
      <c r="CX126" s="171" t="s">
        <v>1601</v>
      </c>
      <c r="CY126" s="171" t="s">
        <v>14</v>
      </c>
      <c r="CZ126" s="171" t="s">
        <v>1601</v>
      </c>
      <c r="DA126" s="171" t="s">
        <v>1604</v>
      </c>
      <c r="DB126" s="171" t="s">
        <v>1601</v>
      </c>
      <c r="DC126" s="171" t="s">
        <v>14</v>
      </c>
      <c r="DD126" s="171" t="s">
        <v>1604</v>
      </c>
      <c r="DE126" s="171" t="s">
        <v>1601</v>
      </c>
      <c r="DF126" s="171" t="s">
        <v>14</v>
      </c>
      <c r="DG126" s="171" t="s">
        <v>1604</v>
      </c>
      <c r="DH126" s="171" t="s">
        <v>1601</v>
      </c>
      <c r="DI126" s="171" t="s">
        <v>1601</v>
      </c>
      <c r="DJ126" s="171" t="s">
        <v>1607</v>
      </c>
      <c r="DK126" s="171" t="s">
        <v>1601</v>
      </c>
      <c r="DL126" s="171" t="s">
        <v>14</v>
      </c>
      <c r="DM126" s="171" t="s">
        <v>1601</v>
      </c>
      <c r="DN126" s="171" t="s">
        <v>1607</v>
      </c>
      <c r="DO126" s="171" t="s">
        <v>1604</v>
      </c>
      <c r="DP126" s="171" t="s">
        <v>14</v>
      </c>
      <c r="DQ126" s="171" t="s">
        <v>1612</v>
      </c>
      <c r="DR126" s="171" t="s">
        <v>14</v>
      </c>
      <c r="DS126" s="171" t="s">
        <v>14</v>
      </c>
      <c r="DT126" s="171" t="s">
        <v>1607</v>
      </c>
      <c r="DU126" s="171" t="s">
        <v>1601</v>
      </c>
      <c r="DV126" s="171" t="s">
        <v>1604</v>
      </c>
      <c r="DW126" s="171" t="s">
        <v>1601</v>
      </c>
      <c r="DX126" s="171" t="s">
        <v>1604</v>
      </c>
      <c r="DY126" s="171" t="s">
        <v>14</v>
      </c>
      <c r="DZ126" s="171" t="s">
        <v>14</v>
      </c>
      <c r="EA126" s="171" t="s">
        <v>1604</v>
      </c>
      <c r="EB126" s="171" t="s">
        <v>1601</v>
      </c>
      <c r="EC126" s="171" t="s">
        <v>1607</v>
      </c>
      <c r="ED126" s="171" t="s">
        <v>1601</v>
      </c>
      <c r="EE126" s="171" t="s">
        <v>14</v>
      </c>
      <c r="EF126" s="171" t="s">
        <v>14</v>
      </c>
      <c r="EG126" s="171" t="s">
        <v>1601</v>
      </c>
      <c r="EH126" s="171" t="s">
        <v>1612</v>
      </c>
      <c r="EI126" s="171" t="s">
        <v>1604</v>
      </c>
      <c r="EJ126" s="171" t="s">
        <v>1601</v>
      </c>
      <c r="EK126" s="171" t="s">
        <v>1601</v>
      </c>
      <c r="EL126" s="171" t="s">
        <v>1601</v>
      </c>
      <c r="EM126" s="171" t="s">
        <v>1601</v>
      </c>
      <c r="EN126" s="171" t="s">
        <v>14</v>
      </c>
      <c r="EO126" s="171" t="s">
        <v>13</v>
      </c>
      <c r="EP126" s="171" t="s">
        <v>1596</v>
      </c>
      <c r="EQ126" s="171" t="s">
        <v>1601</v>
      </c>
      <c r="ER126" s="171" t="s">
        <v>1604</v>
      </c>
      <c r="ES126" s="171" t="s">
        <v>1604</v>
      </c>
      <c r="ET126" s="171" t="s">
        <v>1601</v>
      </c>
      <c r="EU126" s="171" t="s">
        <v>1601</v>
      </c>
      <c r="EV126" s="171" t="s">
        <v>14</v>
      </c>
      <c r="EW126" s="171" t="s">
        <v>14</v>
      </c>
      <c r="EX126" s="171" t="s">
        <v>14</v>
      </c>
      <c r="EY126" s="171" t="s">
        <v>1601</v>
      </c>
      <c r="EZ126" s="171" t="s">
        <v>14</v>
      </c>
      <c r="FA126" s="4"/>
    </row>
    <row r="127" spans="2:157" ht="23.25" customHeight="1">
      <c r="B127" s="15">
        <f t="shared" si="3"/>
        <v>47</v>
      </c>
      <c r="C127" s="15">
        <v>3</v>
      </c>
      <c r="D127" s="13">
        <v>4</v>
      </c>
      <c r="E127" s="54" cm="1">
        <f t="array" ref="E127">SUM((G127:EZ127=$I$38:$I$45) * $P$38:$P$45)</f>
        <v>63</v>
      </c>
      <c r="G127" s="169" t="s">
        <v>1604</v>
      </c>
      <c r="H127" s="170" t="s">
        <v>14</v>
      </c>
      <c r="I127" s="170" t="s">
        <v>14</v>
      </c>
      <c r="J127" s="170" t="s">
        <v>1601</v>
      </c>
      <c r="K127" s="170" t="s">
        <v>14</v>
      </c>
      <c r="L127" s="170" t="s">
        <v>14</v>
      </c>
      <c r="M127" s="170" t="s">
        <v>14</v>
      </c>
      <c r="N127" s="170" t="s">
        <v>1601</v>
      </c>
      <c r="O127" s="170" t="s">
        <v>14</v>
      </c>
      <c r="P127" s="170" t="s">
        <v>14</v>
      </c>
      <c r="Q127" s="170" t="s">
        <v>1604</v>
      </c>
      <c r="R127" s="170" t="s">
        <v>14</v>
      </c>
      <c r="S127" s="170" t="s">
        <v>14</v>
      </c>
      <c r="T127" s="170" t="s">
        <v>1601</v>
      </c>
      <c r="U127" s="170" t="s">
        <v>1601</v>
      </c>
      <c r="V127" s="170" t="s">
        <v>1604</v>
      </c>
      <c r="W127" s="170" t="s">
        <v>1604</v>
      </c>
      <c r="X127" s="170" t="s">
        <v>1601</v>
      </c>
      <c r="Y127" s="170" t="s">
        <v>14</v>
      </c>
      <c r="Z127" s="170" t="s">
        <v>1612</v>
      </c>
      <c r="AA127" s="170" t="s">
        <v>14</v>
      </c>
      <c r="AB127" s="171" t="s">
        <v>13</v>
      </c>
      <c r="AC127" s="171" t="s">
        <v>1607</v>
      </c>
      <c r="AD127" s="171" t="s">
        <v>1604</v>
      </c>
      <c r="AE127" s="171" t="s">
        <v>1604</v>
      </c>
      <c r="AF127" s="171" t="s">
        <v>14</v>
      </c>
      <c r="AG127" s="171" t="s">
        <v>14</v>
      </c>
      <c r="AH127" s="171" t="s">
        <v>1601</v>
      </c>
      <c r="AI127" s="171" t="s">
        <v>13</v>
      </c>
      <c r="AJ127" s="171" t="s">
        <v>1604</v>
      </c>
      <c r="AK127" s="171" t="s">
        <v>1612</v>
      </c>
      <c r="AL127" s="171" t="s">
        <v>1604</v>
      </c>
      <c r="AM127" s="171" t="s">
        <v>14</v>
      </c>
      <c r="AN127" s="171" t="s">
        <v>1601</v>
      </c>
      <c r="AO127" s="171" t="s">
        <v>14</v>
      </c>
      <c r="AP127" s="171" t="s">
        <v>1612</v>
      </c>
      <c r="AQ127" s="171" t="s">
        <v>1604</v>
      </c>
      <c r="AR127" s="171" t="s">
        <v>14</v>
      </c>
      <c r="AS127" s="171" t="s">
        <v>1601</v>
      </c>
      <c r="AT127" s="171" t="s">
        <v>1601</v>
      </c>
      <c r="AU127" s="171" t="s">
        <v>1601</v>
      </c>
      <c r="AV127" s="171" t="s">
        <v>1601</v>
      </c>
      <c r="AW127" s="171" t="s">
        <v>1601</v>
      </c>
      <c r="AX127" s="171" t="s">
        <v>13</v>
      </c>
      <c r="AY127" s="171" t="s">
        <v>14</v>
      </c>
      <c r="AZ127" s="171" t="s">
        <v>13</v>
      </c>
      <c r="BA127" s="171" t="s">
        <v>1601</v>
      </c>
      <c r="BB127" s="171" t="s">
        <v>1601</v>
      </c>
      <c r="BC127" s="171" t="s">
        <v>13</v>
      </c>
      <c r="BD127" s="171" t="s">
        <v>1604</v>
      </c>
      <c r="BE127" s="171" t="s">
        <v>1601</v>
      </c>
      <c r="BF127" s="171" t="s">
        <v>1601</v>
      </c>
      <c r="BG127" s="171" t="s">
        <v>14</v>
      </c>
      <c r="BH127" s="171" t="s">
        <v>14</v>
      </c>
      <c r="BI127" s="171" t="s">
        <v>1601</v>
      </c>
      <c r="BJ127" s="171" t="s">
        <v>14</v>
      </c>
      <c r="BK127" s="171" t="s">
        <v>1601</v>
      </c>
      <c r="BL127" s="171" t="s">
        <v>1601</v>
      </c>
      <c r="BM127" s="171" t="s">
        <v>1612</v>
      </c>
      <c r="BN127" s="171" t="s">
        <v>14</v>
      </c>
      <c r="BO127" s="171" t="s">
        <v>14</v>
      </c>
      <c r="BP127" s="171" t="s">
        <v>14</v>
      </c>
      <c r="BQ127" s="171" t="s">
        <v>1601</v>
      </c>
      <c r="BR127" s="171" t="s">
        <v>14</v>
      </c>
      <c r="BS127" s="171" t="s">
        <v>13</v>
      </c>
      <c r="BT127" s="171" t="s">
        <v>1601</v>
      </c>
      <c r="BU127" s="171" t="s">
        <v>1612</v>
      </c>
      <c r="BV127" s="171" t="s">
        <v>1612</v>
      </c>
      <c r="BW127" s="171" t="s">
        <v>1607</v>
      </c>
      <c r="BX127" s="171" t="s">
        <v>14</v>
      </c>
      <c r="BY127" s="171" t="s">
        <v>1601</v>
      </c>
      <c r="BZ127" s="171" t="s">
        <v>1607</v>
      </c>
      <c r="CA127" s="171" t="s">
        <v>14</v>
      </c>
      <c r="CB127" s="171" t="s">
        <v>1601</v>
      </c>
      <c r="CC127" s="171" t="s">
        <v>13</v>
      </c>
      <c r="CD127" s="171" t="s">
        <v>14</v>
      </c>
      <c r="CE127" s="171" t="s">
        <v>1607</v>
      </c>
      <c r="CF127" s="171" t="s">
        <v>1604</v>
      </c>
      <c r="CG127" s="171" t="s">
        <v>1601</v>
      </c>
      <c r="CH127" s="171" t="s">
        <v>1601</v>
      </c>
      <c r="CI127" s="171" t="s">
        <v>1601</v>
      </c>
      <c r="CJ127" s="171" t="s">
        <v>14</v>
      </c>
      <c r="CK127" s="171" t="s">
        <v>14</v>
      </c>
      <c r="CL127" s="171" t="s">
        <v>1601</v>
      </c>
      <c r="CM127" s="171" t="s">
        <v>14</v>
      </c>
      <c r="CN127" s="171" t="s">
        <v>1604</v>
      </c>
      <c r="CO127" s="171" t="s">
        <v>1598</v>
      </c>
      <c r="CP127" s="171" t="s">
        <v>1598</v>
      </c>
      <c r="CQ127" s="171" t="s">
        <v>1607</v>
      </c>
      <c r="CR127" s="171" t="s">
        <v>14</v>
      </c>
      <c r="CS127" s="171" t="s">
        <v>1607</v>
      </c>
      <c r="CT127" s="171" t="s">
        <v>1601</v>
      </c>
      <c r="CU127" s="171" t="s">
        <v>1596</v>
      </c>
      <c r="CV127" s="171" t="s">
        <v>14</v>
      </c>
      <c r="CW127" s="171" t="s">
        <v>1601</v>
      </c>
      <c r="CX127" s="171" t="s">
        <v>14</v>
      </c>
      <c r="CY127" s="171" t="s">
        <v>1601</v>
      </c>
      <c r="CZ127" s="171" t="s">
        <v>1601</v>
      </c>
      <c r="DA127" s="171" t="s">
        <v>1601</v>
      </c>
      <c r="DB127" s="171" t="s">
        <v>1604</v>
      </c>
      <c r="DC127" s="171" t="s">
        <v>1601</v>
      </c>
      <c r="DD127" s="171" t="s">
        <v>1607</v>
      </c>
      <c r="DE127" s="171" t="s">
        <v>1601</v>
      </c>
      <c r="DF127" s="171" t="s">
        <v>14</v>
      </c>
      <c r="DG127" s="171" t="s">
        <v>1604</v>
      </c>
      <c r="DH127" s="171" t="s">
        <v>14</v>
      </c>
      <c r="DI127" s="171" t="s">
        <v>1601</v>
      </c>
      <c r="DJ127" s="171" t="s">
        <v>1604</v>
      </c>
      <c r="DK127" s="171" t="s">
        <v>1598</v>
      </c>
      <c r="DL127" s="171" t="s">
        <v>1604</v>
      </c>
      <c r="DM127" s="171" t="s">
        <v>1601</v>
      </c>
      <c r="DN127" s="171" t="s">
        <v>1601</v>
      </c>
      <c r="DO127" s="171" t="s">
        <v>1601</v>
      </c>
      <c r="DP127" s="171" t="s">
        <v>1607</v>
      </c>
      <c r="DQ127" s="171" t="s">
        <v>1601</v>
      </c>
      <c r="DR127" s="171" t="s">
        <v>1601</v>
      </c>
      <c r="DS127" s="171" t="s">
        <v>1598</v>
      </c>
      <c r="DT127" s="171" t="s">
        <v>14</v>
      </c>
      <c r="DU127" s="171" t="s">
        <v>1607</v>
      </c>
      <c r="DV127" s="171" t="s">
        <v>14</v>
      </c>
      <c r="DW127" s="171" t="s">
        <v>14</v>
      </c>
      <c r="DX127" s="171" t="s">
        <v>1604</v>
      </c>
      <c r="DY127" s="171" t="s">
        <v>14</v>
      </c>
      <c r="DZ127" s="171" t="s">
        <v>14</v>
      </c>
      <c r="EA127" s="171" t="s">
        <v>1612</v>
      </c>
      <c r="EB127" s="171" t="s">
        <v>1601</v>
      </c>
      <c r="EC127" s="171" t="s">
        <v>1604</v>
      </c>
      <c r="ED127" s="171" t="s">
        <v>1601</v>
      </c>
      <c r="EE127" s="171" t="s">
        <v>14</v>
      </c>
      <c r="EF127" s="171" t="s">
        <v>1601</v>
      </c>
      <c r="EG127" s="171" t="s">
        <v>1601</v>
      </c>
      <c r="EH127" s="171" t="s">
        <v>14</v>
      </c>
      <c r="EI127" s="171" t="s">
        <v>1601</v>
      </c>
      <c r="EJ127" s="171" t="s">
        <v>1604</v>
      </c>
      <c r="EK127" s="171" t="s">
        <v>1601</v>
      </c>
      <c r="EL127" s="171" t="s">
        <v>1598</v>
      </c>
      <c r="EM127" s="171" t="s">
        <v>1612</v>
      </c>
      <c r="EN127" s="171" t="s">
        <v>14</v>
      </c>
      <c r="EO127" s="171" t="s">
        <v>14</v>
      </c>
      <c r="EP127" s="171" t="s">
        <v>1607</v>
      </c>
      <c r="EQ127" s="171" t="s">
        <v>1601</v>
      </c>
      <c r="ER127" s="171" t="s">
        <v>14</v>
      </c>
      <c r="ES127" s="171" t="s">
        <v>1601</v>
      </c>
      <c r="ET127" s="171" t="s">
        <v>14</v>
      </c>
      <c r="EU127" s="171" t="s">
        <v>1601</v>
      </c>
      <c r="EV127" s="171" t="s">
        <v>14</v>
      </c>
      <c r="EW127" s="171" t="s">
        <v>14</v>
      </c>
      <c r="EX127" s="171" t="s">
        <v>14</v>
      </c>
      <c r="EY127" s="171" t="s">
        <v>1601</v>
      </c>
      <c r="EZ127" s="171" t="s">
        <v>14</v>
      </c>
      <c r="FA127" s="4"/>
    </row>
    <row r="128" spans="2:157" ht="23.25" customHeight="1">
      <c r="B128" s="15">
        <f t="shared" si="3"/>
        <v>48</v>
      </c>
      <c r="C128" s="15">
        <v>3</v>
      </c>
      <c r="D128" s="13">
        <v>4</v>
      </c>
      <c r="E128" s="54" cm="1">
        <f t="array" ref="E128">SUM((G128:EZ128=$I$38:$I$45) * $P$38:$P$45)</f>
        <v>21</v>
      </c>
      <c r="G128" s="169" t="s">
        <v>14</v>
      </c>
      <c r="H128" s="170" t="s">
        <v>1604</v>
      </c>
      <c r="I128" s="170" t="s">
        <v>1601</v>
      </c>
      <c r="J128" s="170" t="s">
        <v>14</v>
      </c>
      <c r="K128" s="170" t="s">
        <v>1604</v>
      </c>
      <c r="L128" s="170" t="s">
        <v>1604</v>
      </c>
      <c r="M128" s="170" t="s">
        <v>13</v>
      </c>
      <c r="N128" s="170" t="s">
        <v>1607</v>
      </c>
      <c r="O128" s="170" t="s">
        <v>1601</v>
      </c>
      <c r="P128" s="170" t="s">
        <v>1607</v>
      </c>
      <c r="Q128" s="170" t="s">
        <v>1601</v>
      </c>
      <c r="R128" s="170" t="s">
        <v>1601</v>
      </c>
      <c r="S128" s="170" t="s">
        <v>14</v>
      </c>
      <c r="T128" s="170" t="s">
        <v>14</v>
      </c>
      <c r="U128" s="170" t="s">
        <v>14</v>
      </c>
      <c r="V128" s="170" t="s">
        <v>14</v>
      </c>
      <c r="W128" s="170" t="s">
        <v>13</v>
      </c>
      <c r="X128" s="170" t="s">
        <v>14</v>
      </c>
      <c r="Y128" s="170" t="s">
        <v>1604</v>
      </c>
      <c r="Z128" s="170" t="s">
        <v>13</v>
      </c>
      <c r="AA128" s="170" t="s">
        <v>14</v>
      </c>
      <c r="AB128" s="171" t="s">
        <v>1601</v>
      </c>
      <c r="AC128" s="171" t="s">
        <v>1601</v>
      </c>
      <c r="AD128" s="171" t="s">
        <v>1601</v>
      </c>
      <c r="AE128" s="171" t="s">
        <v>1604</v>
      </c>
      <c r="AF128" s="171" t="s">
        <v>1598</v>
      </c>
      <c r="AG128" s="171" t="s">
        <v>1601</v>
      </c>
      <c r="AH128" s="171" t="s">
        <v>1604</v>
      </c>
      <c r="AI128" s="171" t="s">
        <v>14</v>
      </c>
      <c r="AJ128" s="171" t="s">
        <v>1604</v>
      </c>
      <c r="AK128" s="171" t="s">
        <v>1601</v>
      </c>
      <c r="AL128" s="171" t="s">
        <v>1604</v>
      </c>
      <c r="AM128" s="171" t="s">
        <v>1601</v>
      </c>
      <c r="AN128" s="171" t="s">
        <v>1601</v>
      </c>
      <c r="AO128" s="171" t="s">
        <v>14</v>
      </c>
      <c r="AP128" s="171" t="s">
        <v>1604</v>
      </c>
      <c r="AQ128" s="171" t="s">
        <v>14</v>
      </c>
      <c r="AR128" s="171" t="s">
        <v>1601</v>
      </c>
      <c r="AS128" s="171" t="s">
        <v>1604</v>
      </c>
      <c r="AT128" s="171" t="s">
        <v>1601</v>
      </c>
      <c r="AU128" s="171" t="s">
        <v>1604</v>
      </c>
      <c r="AV128" s="171" t="s">
        <v>14</v>
      </c>
      <c r="AW128" s="171" t="s">
        <v>1601</v>
      </c>
      <c r="AX128" s="171" t="s">
        <v>1607</v>
      </c>
      <c r="AY128" s="171" t="s">
        <v>1601</v>
      </c>
      <c r="AZ128" s="171" t="s">
        <v>1604</v>
      </c>
      <c r="BA128" s="171" t="s">
        <v>14</v>
      </c>
      <c r="BB128" s="171" t="s">
        <v>1601</v>
      </c>
      <c r="BC128" s="171" t="s">
        <v>1601</v>
      </c>
      <c r="BD128" s="171" t="s">
        <v>14</v>
      </c>
      <c r="BE128" s="171" t="s">
        <v>14</v>
      </c>
      <c r="BF128" s="171" t="s">
        <v>1601</v>
      </c>
      <c r="BG128" s="171" t="s">
        <v>14</v>
      </c>
      <c r="BH128" s="171" t="s">
        <v>1604</v>
      </c>
      <c r="BI128" s="171" t="s">
        <v>1601</v>
      </c>
      <c r="BJ128" s="171" t="s">
        <v>14</v>
      </c>
      <c r="BK128" s="171" t="s">
        <v>1601</v>
      </c>
      <c r="BL128" s="171" t="s">
        <v>13</v>
      </c>
      <c r="BM128" s="171" t="s">
        <v>1601</v>
      </c>
      <c r="BN128" s="171" t="s">
        <v>1601</v>
      </c>
      <c r="BO128" s="171" t="s">
        <v>14</v>
      </c>
      <c r="BP128" s="171" t="s">
        <v>1604</v>
      </c>
      <c r="BQ128" s="171" t="s">
        <v>14</v>
      </c>
      <c r="BR128" s="171" t="s">
        <v>14</v>
      </c>
      <c r="BS128" s="171" t="s">
        <v>1598</v>
      </c>
      <c r="BT128" s="171" t="s">
        <v>1601</v>
      </c>
      <c r="BU128" s="171" t="s">
        <v>14</v>
      </c>
      <c r="BV128" s="171" t="s">
        <v>1601</v>
      </c>
      <c r="BW128" s="171" t="s">
        <v>14</v>
      </c>
      <c r="BX128" s="171" t="s">
        <v>1601</v>
      </c>
      <c r="BY128" s="171" t="s">
        <v>14</v>
      </c>
      <c r="BZ128" s="171" t="s">
        <v>14</v>
      </c>
      <c r="CA128" s="171" t="s">
        <v>1604</v>
      </c>
      <c r="CB128" s="171" t="s">
        <v>1601</v>
      </c>
      <c r="CC128" s="171" t="s">
        <v>14</v>
      </c>
      <c r="CD128" s="171" t="s">
        <v>14</v>
      </c>
      <c r="CE128" s="171" t="s">
        <v>14</v>
      </c>
      <c r="CF128" s="171" t="s">
        <v>1601</v>
      </c>
      <c r="CG128" s="171" t="s">
        <v>14</v>
      </c>
      <c r="CH128" s="171" t="s">
        <v>1604</v>
      </c>
      <c r="CI128" s="171" t="s">
        <v>14</v>
      </c>
      <c r="CJ128" s="171" t="s">
        <v>1601</v>
      </c>
      <c r="CK128" s="171" t="s">
        <v>1601</v>
      </c>
      <c r="CL128" s="171" t="s">
        <v>1601</v>
      </c>
      <c r="CM128" s="171" t="s">
        <v>14</v>
      </c>
      <c r="CN128" s="171" t="s">
        <v>14</v>
      </c>
      <c r="CO128" s="171" t="s">
        <v>1604</v>
      </c>
      <c r="CP128" s="171" t="s">
        <v>14</v>
      </c>
      <c r="CQ128" s="171" t="s">
        <v>1604</v>
      </c>
      <c r="CR128" s="171" t="s">
        <v>14</v>
      </c>
      <c r="CS128" s="171" t="s">
        <v>1601</v>
      </c>
      <c r="CT128" s="171" t="s">
        <v>14</v>
      </c>
      <c r="CU128" s="171" t="s">
        <v>1601</v>
      </c>
      <c r="CV128" s="171" t="s">
        <v>1601</v>
      </c>
      <c r="CW128" s="171" t="s">
        <v>1607</v>
      </c>
      <c r="CX128" s="171" t="s">
        <v>14</v>
      </c>
      <c r="CY128" s="171" t="s">
        <v>13</v>
      </c>
      <c r="CZ128" s="171" t="s">
        <v>1604</v>
      </c>
      <c r="DA128" s="171" t="s">
        <v>13</v>
      </c>
      <c r="DB128" s="171" t="s">
        <v>1601</v>
      </c>
      <c r="DC128" s="171" t="s">
        <v>1601</v>
      </c>
      <c r="DD128" s="171" t="s">
        <v>1607</v>
      </c>
      <c r="DE128" s="171" t="s">
        <v>14</v>
      </c>
      <c r="DF128" s="171" t="s">
        <v>1607</v>
      </c>
      <c r="DG128" s="171" t="s">
        <v>1604</v>
      </c>
      <c r="DH128" s="171" t="s">
        <v>1601</v>
      </c>
      <c r="DI128" s="171" t="s">
        <v>1607</v>
      </c>
      <c r="DJ128" s="171" t="s">
        <v>1598</v>
      </c>
      <c r="DK128" s="171" t="s">
        <v>1612</v>
      </c>
      <c r="DL128" s="171" t="s">
        <v>1604</v>
      </c>
      <c r="DM128" s="171" t="s">
        <v>14</v>
      </c>
      <c r="DN128" s="171" t="s">
        <v>1601</v>
      </c>
      <c r="DO128" s="171" t="s">
        <v>14</v>
      </c>
      <c r="DP128" s="171" t="s">
        <v>1601</v>
      </c>
      <c r="DQ128" s="171" t="s">
        <v>1601</v>
      </c>
      <c r="DR128" s="171" t="s">
        <v>14</v>
      </c>
      <c r="DS128" s="171" t="s">
        <v>1604</v>
      </c>
      <c r="DT128" s="171" t="s">
        <v>14</v>
      </c>
      <c r="DU128" s="171" t="s">
        <v>1604</v>
      </c>
      <c r="DV128" s="171" t="s">
        <v>1607</v>
      </c>
      <c r="DW128" s="171" t="s">
        <v>1601</v>
      </c>
      <c r="DX128" s="171" t="s">
        <v>1601</v>
      </c>
      <c r="DY128" s="171" t="s">
        <v>1601</v>
      </c>
      <c r="DZ128" s="171" t="s">
        <v>1601</v>
      </c>
      <c r="EA128" s="171" t="s">
        <v>13</v>
      </c>
      <c r="EB128" s="171" t="s">
        <v>1604</v>
      </c>
      <c r="EC128" s="171" t="s">
        <v>1601</v>
      </c>
      <c r="ED128" s="171" t="s">
        <v>14</v>
      </c>
      <c r="EE128" s="171" t="s">
        <v>1607</v>
      </c>
      <c r="EF128" s="171" t="s">
        <v>1601</v>
      </c>
      <c r="EG128" s="171" t="s">
        <v>1601</v>
      </c>
      <c r="EH128" s="171" t="s">
        <v>1601</v>
      </c>
      <c r="EI128" s="171" t="s">
        <v>1601</v>
      </c>
      <c r="EJ128" s="171" t="s">
        <v>1612</v>
      </c>
      <c r="EK128" s="171" t="s">
        <v>1601</v>
      </c>
      <c r="EL128" s="171" t="s">
        <v>1601</v>
      </c>
      <c r="EM128" s="171" t="s">
        <v>1604</v>
      </c>
      <c r="EN128" s="171" t="s">
        <v>1601</v>
      </c>
      <c r="EO128" s="171" t="s">
        <v>14</v>
      </c>
      <c r="EP128" s="171" t="s">
        <v>1596</v>
      </c>
      <c r="EQ128" s="171" t="s">
        <v>14</v>
      </c>
      <c r="ER128" s="171" t="s">
        <v>14</v>
      </c>
      <c r="ES128" s="171" t="s">
        <v>1604</v>
      </c>
      <c r="ET128" s="171" t="s">
        <v>1601</v>
      </c>
      <c r="EU128" s="171" t="s">
        <v>14</v>
      </c>
      <c r="EV128" s="171" t="s">
        <v>14</v>
      </c>
      <c r="EW128" s="171" t="s">
        <v>1601</v>
      </c>
      <c r="EX128" s="171" t="s">
        <v>14</v>
      </c>
      <c r="EY128" s="171" t="s">
        <v>1604</v>
      </c>
      <c r="EZ128" s="171" t="s">
        <v>14</v>
      </c>
      <c r="FA128" s="4"/>
    </row>
    <row r="129" spans="2:157" ht="23.25" customHeight="1">
      <c r="B129" s="15">
        <f t="shared" si="3"/>
        <v>49</v>
      </c>
      <c r="C129" s="15">
        <v>3</v>
      </c>
      <c r="D129" s="13">
        <v>4</v>
      </c>
      <c r="E129" s="54" cm="1">
        <f t="array" ref="E129">SUM((G129:EZ129=$I$38:$I$45) * $P$38:$P$45)</f>
        <v>102</v>
      </c>
      <c r="G129" s="169" t="s">
        <v>1601</v>
      </c>
      <c r="H129" s="170" t="s">
        <v>1601</v>
      </c>
      <c r="I129" s="170" t="s">
        <v>1607</v>
      </c>
      <c r="J129" s="170" t="s">
        <v>1601</v>
      </c>
      <c r="K129" s="170" t="s">
        <v>14</v>
      </c>
      <c r="L129" s="170" t="s">
        <v>1601</v>
      </c>
      <c r="M129" s="170" t="s">
        <v>1604</v>
      </c>
      <c r="N129" s="170" t="s">
        <v>14</v>
      </c>
      <c r="O129" s="170" t="s">
        <v>1601</v>
      </c>
      <c r="P129" s="170" t="s">
        <v>14</v>
      </c>
      <c r="Q129" s="170" t="s">
        <v>13</v>
      </c>
      <c r="R129" s="170" t="s">
        <v>1601</v>
      </c>
      <c r="S129" s="170" t="s">
        <v>1612</v>
      </c>
      <c r="T129" s="170" t="s">
        <v>13</v>
      </c>
      <c r="U129" s="170" t="s">
        <v>14</v>
      </c>
      <c r="V129" s="170" t="s">
        <v>14</v>
      </c>
      <c r="W129" s="170" t="s">
        <v>1607</v>
      </c>
      <c r="X129" s="170" t="s">
        <v>14</v>
      </c>
      <c r="Y129" s="170" t="s">
        <v>1601</v>
      </c>
      <c r="Z129" s="170" t="s">
        <v>1601</v>
      </c>
      <c r="AA129" s="170" t="s">
        <v>14</v>
      </c>
      <c r="AB129" s="171" t="s">
        <v>1601</v>
      </c>
      <c r="AC129" s="171" t="s">
        <v>1604</v>
      </c>
      <c r="AD129" s="171" t="s">
        <v>1601</v>
      </c>
      <c r="AE129" s="171" t="s">
        <v>1601</v>
      </c>
      <c r="AF129" s="171" t="s">
        <v>1596</v>
      </c>
      <c r="AG129" s="171" t="s">
        <v>14</v>
      </c>
      <c r="AH129" s="171" t="s">
        <v>14</v>
      </c>
      <c r="AI129" s="171" t="s">
        <v>1601</v>
      </c>
      <c r="AJ129" s="171" t="s">
        <v>1612</v>
      </c>
      <c r="AK129" s="171" t="s">
        <v>1601</v>
      </c>
      <c r="AL129" s="171" t="s">
        <v>1604</v>
      </c>
      <c r="AM129" s="171" t="s">
        <v>1601</v>
      </c>
      <c r="AN129" s="171" t="s">
        <v>14</v>
      </c>
      <c r="AO129" s="171" t="s">
        <v>1601</v>
      </c>
      <c r="AP129" s="171" t="s">
        <v>1601</v>
      </c>
      <c r="AQ129" s="171" t="s">
        <v>14</v>
      </c>
      <c r="AR129" s="171" t="s">
        <v>1601</v>
      </c>
      <c r="AS129" s="171" t="s">
        <v>1601</v>
      </c>
      <c r="AT129" s="171" t="s">
        <v>1612</v>
      </c>
      <c r="AU129" s="171" t="s">
        <v>1604</v>
      </c>
      <c r="AV129" s="171" t="s">
        <v>14</v>
      </c>
      <c r="AW129" s="171" t="s">
        <v>14</v>
      </c>
      <c r="AX129" s="171" t="s">
        <v>1601</v>
      </c>
      <c r="AY129" s="171" t="s">
        <v>1604</v>
      </c>
      <c r="AZ129" s="171" t="s">
        <v>13</v>
      </c>
      <c r="BA129" s="171" t="s">
        <v>1601</v>
      </c>
      <c r="BB129" s="171" t="s">
        <v>1601</v>
      </c>
      <c r="BC129" s="171" t="s">
        <v>14</v>
      </c>
      <c r="BD129" s="171" t="s">
        <v>1612</v>
      </c>
      <c r="BE129" s="171" t="s">
        <v>1601</v>
      </c>
      <c r="BF129" s="171" t="s">
        <v>1604</v>
      </c>
      <c r="BG129" s="171" t="s">
        <v>14</v>
      </c>
      <c r="BH129" s="171" t="s">
        <v>1604</v>
      </c>
      <c r="BI129" s="171" t="s">
        <v>1612</v>
      </c>
      <c r="BJ129" s="171" t="s">
        <v>1601</v>
      </c>
      <c r="BK129" s="171" t="s">
        <v>14</v>
      </c>
      <c r="BL129" s="171" t="s">
        <v>14</v>
      </c>
      <c r="BM129" s="171" t="s">
        <v>1598</v>
      </c>
      <c r="BN129" s="171" t="s">
        <v>1604</v>
      </c>
      <c r="BO129" s="171" t="s">
        <v>14</v>
      </c>
      <c r="BP129" s="171" t="s">
        <v>14</v>
      </c>
      <c r="BQ129" s="171" t="s">
        <v>1604</v>
      </c>
      <c r="BR129" s="171" t="s">
        <v>14</v>
      </c>
      <c r="BS129" s="171" t="s">
        <v>1604</v>
      </c>
      <c r="BT129" s="171" t="s">
        <v>14</v>
      </c>
      <c r="BU129" s="171" t="s">
        <v>1601</v>
      </c>
      <c r="BV129" s="171" t="s">
        <v>1601</v>
      </c>
      <c r="BW129" s="171" t="s">
        <v>1601</v>
      </c>
      <c r="BX129" s="171" t="s">
        <v>1612</v>
      </c>
      <c r="BY129" s="171" t="s">
        <v>14</v>
      </c>
      <c r="BZ129" s="171" t="s">
        <v>14</v>
      </c>
      <c r="CA129" s="171" t="s">
        <v>1598</v>
      </c>
      <c r="CB129" s="171" t="s">
        <v>14</v>
      </c>
      <c r="CC129" s="171" t="s">
        <v>1607</v>
      </c>
      <c r="CD129" s="171" t="s">
        <v>14</v>
      </c>
      <c r="CE129" s="171" t="s">
        <v>1601</v>
      </c>
      <c r="CF129" s="171" t="s">
        <v>1601</v>
      </c>
      <c r="CG129" s="171" t="s">
        <v>14</v>
      </c>
      <c r="CH129" s="171" t="s">
        <v>1601</v>
      </c>
      <c r="CI129" s="171" t="s">
        <v>1612</v>
      </c>
      <c r="CJ129" s="171" t="s">
        <v>1612</v>
      </c>
      <c r="CK129" s="171" t="s">
        <v>1601</v>
      </c>
      <c r="CL129" s="171" t="s">
        <v>1612</v>
      </c>
      <c r="CM129" s="171" t="s">
        <v>1604</v>
      </c>
      <c r="CN129" s="171" t="s">
        <v>1607</v>
      </c>
      <c r="CO129" s="171" t="s">
        <v>1604</v>
      </c>
      <c r="CP129" s="171" t="s">
        <v>1604</v>
      </c>
      <c r="CQ129" s="171" t="s">
        <v>1598</v>
      </c>
      <c r="CR129" s="171" t="s">
        <v>1601</v>
      </c>
      <c r="CS129" s="171" t="s">
        <v>14</v>
      </c>
      <c r="CT129" s="171" t="s">
        <v>1604</v>
      </c>
      <c r="CU129" s="171" t="s">
        <v>1601</v>
      </c>
      <c r="CV129" s="171" t="s">
        <v>14</v>
      </c>
      <c r="CW129" s="171" t="s">
        <v>1601</v>
      </c>
      <c r="CX129" s="171" t="s">
        <v>14</v>
      </c>
      <c r="CY129" s="171" t="s">
        <v>1604</v>
      </c>
      <c r="CZ129" s="171" t="s">
        <v>1607</v>
      </c>
      <c r="DA129" s="171" t="s">
        <v>1601</v>
      </c>
      <c r="DB129" s="171" t="s">
        <v>1598</v>
      </c>
      <c r="DC129" s="171" t="s">
        <v>14</v>
      </c>
      <c r="DD129" s="171" t="s">
        <v>1601</v>
      </c>
      <c r="DE129" s="171" t="s">
        <v>14</v>
      </c>
      <c r="DF129" s="171" t="s">
        <v>1604</v>
      </c>
      <c r="DG129" s="171" t="s">
        <v>13</v>
      </c>
      <c r="DH129" s="171" t="s">
        <v>1604</v>
      </c>
      <c r="DI129" s="171" t="s">
        <v>1601</v>
      </c>
      <c r="DJ129" s="171" t="s">
        <v>13</v>
      </c>
      <c r="DK129" s="171" t="s">
        <v>14</v>
      </c>
      <c r="DL129" s="171" t="s">
        <v>1601</v>
      </c>
      <c r="DM129" s="171" t="s">
        <v>1604</v>
      </c>
      <c r="DN129" s="171" t="s">
        <v>1601</v>
      </c>
      <c r="DO129" s="171" t="s">
        <v>1601</v>
      </c>
      <c r="DP129" s="171" t="s">
        <v>14</v>
      </c>
      <c r="DQ129" s="171" t="s">
        <v>1607</v>
      </c>
      <c r="DR129" s="171" t="s">
        <v>1604</v>
      </c>
      <c r="DS129" s="171" t="s">
        <v>14</v>
      </c>
      <c r="DT129" s="171" t="s">
        <v>14</v>
      </c>
      <c r="DU129" s="171" t="s">
        <v>14</v>
      </c>
      <c r="DV129" s="171" t="s">
        <v>14</v>
      </c>
      <c r="DW129" s="171" t="s">
        <v>1604</v>
      </c>
      <c r="DX129" s="171" t="s">
        <v>1612</v>
      </c>
      <c r="DY129" s="171" t="s">
        <v>1601</v>
      </c>
      <c r="DZ129" s="171" t="s">
        <v>14</v>
      </c>
      <c r="EA129" s="171" t="s">
        <v>14</v>
      </c>
      <c r="EB129" s="171" t="s">
        <v>1612</v>
      </c>
      <c r="EC129" s="171" t="s">
        <v>1604</v>
      </c>
      <c r="ED129" s="171" t="s">
        <v>1604</v>
      </c>
      <c r="EE129" s="171" t="s">
        <v>1612</v>
      </c>
      <c r="EF129" s="171" t="s">
        <v>1601</v>
      </c>
      <c r="EG129" s="171" t="s">
        <v>1604</v>
      </c>
      <c r="EH129" s="171" t="s">
        <v>1604</v>
      </c>
      <c r="EI129" s="171" t="s">
        <v>14</v>
      </c>
      <c r="EJ129" s="171" t="s">
        <v>1604</v>
      </c>
      <c r="EK129" s="171" t="s">
        <v>14</v>
      </c>
      <c r="EL129" s="171" t="s">
        <v>1601</v>
      </c>
      <c r="EM129" s="171" t="s">
        <v>14</v>
      </c>
      <c r="EN129" s="171" t="s">
        <v>1604</v>
      </c>
      <c r="EO129" s="171" t="s">
        <v>1604</v>
      </c>
      <c r="EP129" s="171" t="s">
        <v>1601</v>
      </c>
      <c r="EQ129" s="171" t="s">
        <v>14</v>
      </c>
      <c r="ER129" s="171" t="s">
        <v>13</v>
      </c>
      <c r="ES129" s="171" t="s">
        <v>1601</v>
      </c>
      <c r="ET129" s="171" t="s">
        <v>1612</v>
      </c>
      <c r="EU129" s="171" t="s">
        <v>14</v>
      </c>
      <c r="EV129" s="171" t="s">
        <v>1612</v>
      </c>
      <c r="EW129" s="171" t="s">
        <v>14</v>
      </c>
      <c r="EX129" s="171" t="s">
        <v>14</v>
      </c>
      <c r="EY129" s="171" t="s">
        <v>1612</v>
      </c>
      <c r="EZ129" s="171" t="s">
        <v>1604</v>
      </c>
      <c r="FA129" s="4"/>
    </row>
    <row r="130" spans="2:157" ht="23.25" customHeight="1">
      <c r="B130" s="15">
        <f t="shared" si="3"/>
        <v>50</v>
      </c>
      <c r="C130" s="15">
        <v>3</v>
      </c>
      <c r="D130" s="13">
        <v>4</v>
      </c>
      <c r="E130" s="54" cm="1">
        <f t="array" ref="E130">SUM((G130:EZ130=$I$38:$I$45) * $P$38:$P$45)</f>
        <v>99</v>
      </c>
      <c r="G130" s="169" t="s">
        <v>14</v>
      </c>
      <c r="H130" s="170" t="s">
        <v>1601</v>
      </c>
      <c r="I130" s="170" t="s">
        <v>14</v>
      </c>
      <c r="J130" s="170" t="s">
        <v>14</v>
      </c>
      <c r="K130" s="170" t="s">
        <v>14</v>
      </c>
      <c r="L130" s="170" t="s">
        <v>1604</v>
      </c>
      <c r="M130" s="170" t="s">
        <v>14</v>
      </c>
      <c r="N130" s="170" t="s">
        <v>14</v>
      </c>
      <c r="O130" s="170" t="s">
        <v>1604</v>
      </c>
      <c r="P130" s="170" t="s">
        <v>1601</v>
      </c>
      <c r="Q130" s="170" t="s">
        <v>14</v>
      </c>
      <c r="R130" s="170" t="s">
        <v>14</v>
      </c>
      <c r="S130" s="170" t="s">
        <v>1601</v>
      </c>
      <c r="T130" s="170" t="s">
        <v>13</v>
      </c>
      <c r="U130" s="170" t="s">
        <v>14</v>
      </c>
      <c r="V130" s="170" t="s">
        <v>1601</v>
      </c>
      <c r="W130" s="170" t="s">
        <v>1604</v>
      </c>
      <c r="X130" s="170" t="s">
        <v>1601</v>
      </c>
      <c r="Y130" s="170" t="s">
        <v>14</v>
      </c>
      <c r="Z130" s="170" t="s">
        <v>14</v>
      </c>
      <c r="AA130" s="170" t="s">
        <v>1601</v>
      </c>
      <c r="AB130" s="171" t="s">
        <v>1601</v>
      </c>
      <c r="AC130" s="171" t="s">
        <v>1601</v>
      </c>
      <c r="AD130" s="171" t="s">
        <v>1598</v>
      </c>
      <c r="AE130" s="171" t="s">
        <v>1604</v>
      </c>
      <c r="AF130" s="171" t="s">
        <v>1601</v>
      </c>
      <c r="AG130" s="171" t="s">
        <v>14</v>
      </c>
      <c r="AH130" s="171" t="s">
        <v>14</v>
      </c>
      <c r="AI130" s="171" t="s">
        <v>13</v>
      </c>
      <c r="AJ130" s="171" t="s">
        <v>14</v>
      </c>
      <c r="AK130" s="171" t="s">
        <v>1596</v>
      </c>
      <c r="AL130" s="171" t="s">
        <v>1612</v>
      </c>
      <c r="AM130" s="171" t="s">
        <v>1601</v>
      </c>
      <c r="AN130" s="171" t="s">
        <v>1612</v>
      </c>
      <c r="AO130" s="171" t="s">
        <v>1612</v>
      </c>
      <c r="AP130" s="171" t="s">
        <v>14</v>
      </c>
      <c r="AQ130" s="171" t="s">
        <v>14</v>
      </c>
      <c r="AR130" s="171" t="s">
        <v>14</v>
      </c>
      <c r="AS130" s="171" t="s">
        <v>14</v>
      </c>
      <c r="AT130" s="171" t="s">
        <v>1604</v>
      </c>
      <c r="AU130" s="171" t="s">
        <v>14</v>
      </c>
      <c r="AV130" s="171" t="s">
        <v>1598</v>
      </c>
      <c r="AW130" s="171" t="s">
        <v>1601</v>
      </c>
      <c r="AX130" s="171" t="s">
        <v>1612</v>
      </c>
      <c r="AY130" s="171" t="s">
        <v>1601</v>
      </c>
      <c r="AZ130" s="171" t="s">
        <v>1607</v>
      </c>
      <c r="BA130" s="171" t="s">
        <v>1601</v>
      </c>
      <c r="BB130" s="171" t="s">
        <v>1601</v>
      </c>
      <c r="BC130" s="171" t="s">
        <v>1604</v>
      </c>
      <c r="BD130" s="171" t="s">
        <v>14</v>
      </c>
      <c r="BE130" s="171" t="s">
        <v>1601</v>
      </c>
      <c r="BF130" s="171" t="s">
        <v>1601</v>
      </c>
      <c r="BG130" s="171" t="s">
        <v>14</v>
      </c>
      <c r="BH130" s="171" t="s">
        <v>14</v>
      </c>
      <c r="BI130" s="171" t="s">
        <v>1604</v>
      </c>
      <c r="BJ130" s="171" t="s">
        <v>14</v>
      </c>
      <c r="BK130" s="171" t="s">
        <v>1612</v>
      </c>
      <c r="BL130" s="171" t="s">
        <v>14</v>
      </c>
      <c r="BM130" s="171" t="s">
        <v>14</v>
      </c>
      <c r="BN130" s="171" t="s">
        <v>1604</v>
      </c>
      <c r="BO130" s="171" t="s">
        <v>14</v>
      </c>
      <c r="BP130" s="171" t="s">
        <v>1612</v>
      </c>
      <c r="BQ130" s="171" t="s">
        <v>1601</v>
      </c>
      <c r="BR130" s="171" t="s">
        <v>1604</v>
      </c>
      <c r="BS130" s="171" t="s">
        <v>1601</v>
      </c>
      <c r="BT130" s="171" t="s">
        <v>1607</v>
      </c>
      <c r="BU130" s="171" t="s">
        <v>1604</v>
      </c>
      <c r="BV130" s="171" t="s">
        <v>1604</v>
      </c>
      <c r="BW130" s="171" t="s">
        <v>1598</v>
      </c>
      <c r="BX130" s="171" t="s">
        <v>1612</v>
      </c>
      <c r="BY130" s="171" t="s">
        <v>1604</v>
      </c>
      <c r="BZ130" s="171" t="s">
        <v>1604</v>
      </c>
      <c r="CA130" s="171" t="s">
        <v>14</v>
      </c>
      <c r="CB130" s="171" t="s">
        <v>13</v>
      </c>
      <c r="CC130" s="171" t="s">
        <v>1604</v>
      </c>
      <c r="CD130" s="171" t="s">
        <v>1601</v>
      </c>
      <c r="CE130" s="171" t="s">
        <v>14</v>
      </c>
      <c r="CF130" s="171" t="s">
        <v>1612</v>
      </c>
      <c r="CG130" s="171" t="s">
        <v>1601</v>
      </c>
      <c r="CH130" s="171" t="s">
        <v>1604</v>
      </c>
      <c r="CI130" s="171" t="s">
        <v>1601</v>
      </c>
      <c r="CJ130" s="171" t="s">
        <v>14</v>
      </c>
      <c r="CK130" s="171" t="s">
        <v>13</v>
      </c>
      <c r="CL130" s="171" t="s">
        <v>1598</v>
      </c>
      <c r="CM130" s="171" t="s">
        <v>14</v>
      </c>
      <c r="CN130" s="171" t="s">
        <v>14</v>
      </c>
      <c r="CO130" s="171" t="s">
        <v>1612</v>
      </c>
      <c r="CP130" s="171" t="s">
        <v>1601</v>
      </c>
      <c r="CQ130" s="171" t="s">
        <v>1601</v>
      </c>
      <c r="CR130" s="171" t="s">
        <v>1596</v>
      </c>
      <c r="CS130" s="171" t="s">
        <v>14</v>
      </c>
      <c r="CT130" s="171" t="s">
        <v>14</v>
      </c>
      <c r="CU130" s="171" t="s">
        <v>1604</v>
      </c>
      <c r="CV130" s="171" t="s">
        <v>1612</v>
      </c>
      <c r="CW130" s="171" t="s">
        <v>1612</v>
      </c>
      <c r="CX130" s="171" t="s">
        <v>1601</v>
      </c>
      <c r="CY130" s="171" t="s">
        <v>1601</v>
      </c>
      <c r="CZ130" s="171" t="s">
        <v>1604</v>
      </c>
      <c r="DA130" s="171" t="s">
        <v>13</v>
      </c>
      <c r="DB130" s="171" t="s">
        <v>1601</v>
      </c>
      <c r="DC130" s="171" t="s">
        <v>14</v>
      </c>
      <c r="DD130" s="171" t="s">
        <v>1612</v>
      </c>
      <c r="DE130" s="171" t="s">
        <v>14</v>
      </c>
      <c r="DF130" s="171" t="s">
        <v>1598</v>
      </c>
      <c r="DG130" s="171" t="s">
        <v>1601</v>
      </c>
      <c r="DH130" s="171" t="s">
        <v>1601</v>
      </c>
      <c r="DI130" s="171" t="s">
        <v>14</v>
      </c>
      <c r="DJ130" s="171" t="s">
        <v>1612</v>
      </c>
      <c r="DK130" s="171" t="s">
        <v>14</v>
      </c>
      <c r="DL130" s="171" t="s">
        <v>1601</v>
      </c>
      <c r="DM130" s="171" t="s">
        <v>1612</v>
      </c>
      <c r="DN130" s="171" t="s">
        <v>14</v>
      </c>
      <c r="DO130" s="171" t="s">
        <v>14</v>
      </c>
      <c r="DP130" s="171" t="s">
        <v>1604</v>
      </c>
      <c r="DQ130" s="171" t="s">
        <v>1601</v>
      </c>
      <c r="DR130" s="171" t="s">
        <v>13</v>
      </c>
      <c r="DS130" s="171" t="s">
        <v>14</v>
      </c>
      <c r="DT130" s="171" t="s">
        <v>14</v>
      </c>
      <c r="DU130" s="171" t="s">
        <v>13</v>
      </c>
      <c r="DV130" s="171" t="s">
        <v>14</v>
      </c>
      <c r="DW130" s="171" t="s">
        <v>14</v>
      </c>
      <c r="DX130" s="171" t="s">
        <v>14</v>
      </c>
      <c r="DY130" s="171" t="s">
        <v>1604</v>
      </c>
      <c r="DZ130" s="171" t="s">
        <v>14</v>
      </c>
      <c r="EA130" s="171" t="s">
        <v>1601</v>
      </c>
      <c r="EB130" s="171" t="s">
        <v>1607</v>
      </c>
      <c r="EC130" s="171" t="s">
        <v>14</v>
      </c>
      <c r="ED130" s="171" t="s">
        <v>1604</v>
      </c>
      <c r="EE130" s="171" t="s">
        <v>1607</v>
      </c>
      <c r="EF130" s="171" t="s">
        <v>1601</v>
      </c>
      <c r="EG130" s="171" t="s">
        <v>14</v>
      </c>
      <c r="EH130" s="171" t="s">
        <v>14</v>
      </c>
      <c r="EI130" s="171" t="s">
        <v>1604</v>
      </c>
      <c r="EJ130" s="171" t="s">
        <v>1601</v>
      </c>
      <c r="EK130" s="171" t="s">
        <v>1604</v>
      </c>
      <c r="EL130" s="171" t="s">
        <v>14</v>
      </c>
      <c r="EM130" s="171" t="s">
        <v>1601</v>
      </c>
      <c r="EN130" s="171" t="s">
        <v>1601</v>
      </c>
      <c r="EO130" s="171" t="s">
        <v>13</v>
      </c>
      <c r="EP130" s="171" t="s">
        <v>1604</v>
      </c>
      <c r="EQ130" s="171" t="s">
        <v>1604</v>
      </c>
      <c r="ER130" s="171" t="s">
        <v>1604</v>
      </c>
      <c r="ES130" s="171" t="s">
        <v>1601</v>
      </c>
      <c r="ET130" s="171" t="s">
        <v>1601</v>
      </c>
      <c r="EU130" s="171" t="s">
        <v>1601</v>
      </c>
      <c r="EV130" s="171" t="s">
        <v>14</v>
      </c>
      <c r="EW130" s="171" t="s">
        <v>14</v>
      </c>
      <c r="EX130" s="171" t="s">
        <v>14</v>
      </c>
      <c r="EY130" s="171" t="s">
        <v>1601</v>
      </c>
      <c r="EZ130" s="171" t="s">
        <v>14</v>
      </c>
      <c r="FA130" s="4"/>
    </row>
    <row r="131" spans="2:157" ht="23.25" customHeight="1">
      <c r="B131" s="15">
        <f t="shared" si="3"/>
        <v>51</v>
      </c>
      <c r="C131" s="15">
        <v>3</v>
      </c>
      <c r="D131" s="13">
        <v>4</v>
      </c>
      <c r="E131" s="54" cm="1">
        <f t="array" ref="E131">SUM((G131:EZ131=$I$38:$I$45) * $P$38:$P$45)</f>
        <v>78</v>
      </c>
      <c r="G131" s="169" t="s">
        <v>1604</v>
      </c>
      <c r="H131" s="170" t="s">
        <v>14</v>
      </c>
      <c r="I131" s="170" t="s">
        <v>14</v>
      </c>
      <c r="J131" s="170" t="s">
        <v>1604</v>
      </c>
      <c r="K131" s="170" t="s">
        <v>1604</v>
      </c>
      <c r="L131" s="170" t="s">
        <v>14</v>
      </c>
      <c r="M131" s="170" t="s">
        <v>14</v>
      </c>
      <c r="N131" s="170" t="s">
        <v>1601</v>
      </c>
      <c r="O131" s="170" t="s">
        <v>1601</v>
      </c>
      <c r="P131" s="170" t="s">
        <v>1601</v>
      </c>
      <c r="Q131" s="170" t="s">
        <v>1601</v>
      </c>
      <c r="R131" s="170" t="s">
        <v>1601</v>
      </c>
      <c r="S131" s="170" t="s">
        <v>1604</v>
      </c>
      <c r="T131" s="170" t="s">
        <v>1598</v>
      </c>
      <c r="U131" s="170" t="s">
        <v>1601</v>
      </c>
      <c r="V131" s="170" t="s">
        <v>1604</v>
      </c>
      <c r="W131" s="170" t="s">
        <v>14</v>
      </c>
      <c r="X131" s="170" t="s">
        <v>14</v>
      </c>
      <c r="Y131" s="170" t="s">
        <v>14</v>
      </c>
      <c r="Z131" s="170" t="s">
        <v>1612</v>
      </c>
      <c r="AA131" s="170" t="s">
        <v>1612</v>
      </c>
      <c r="AB131" s="171" t="s">
        <v>1601</v>
      </c>
      <c r="AC131" s="171" t="s">
        <v>1601</v>
      </c>
      <c r="AD131" s="171" t="s">
        <v>1612</v>
      </c>
      <c r="AE131" s="171" t="s">
        <v>1601</v>
      </c>
      <c r="AF131" s="171" t="s">
        <v>1601</v>
      </c>
      <c r="AG131" s="171" t="s">
        <v>1604</v>
      </c>
      <c r="AH131" s="171" t="s">
        <v>1607</v>
      </c>
      <c r="AI131" s="171" t="s">
        <v>1604</v>
      </c>
      <c r="AJ131" s="171" t="s">
        <v>1601</v>
      </c>
      <c r="AK131" s="171" t="s">
        <v>14</v>
      </c>
      <c r="AL131" s="171" t="s">
        <v>1601</v>
      </c>
      <c r="AM131" s="171" t="s">
        <v>1601</v>
      </c>
      <c r="AN131" s="171" t="s">
        <v>14</v>
      </c>
      <c r="AO131" s="171" t="s">
        <v>14</v>
      </c>
      <c r="AP131" s="171" t="s">
        <v>1612</v>
      </c>
      <c r="AQ131" s="171" t="s">
        <v>1612</v>
      </c>
      <c r="AR131" s="171" t="s">
        <v>14</v>
      </c>
      <c r="AS131" s="171" t="s">
        <v>1601</v>
      </c>
      <c r="AT131" s="171" t="s">
        <v>1604</v>
      </c>
      <c r="AU131" s="171" t="s">
        <v>1601</v>
      </c>
      <c r="AV131" s="171" t="s">
        <v>1607</v>
      </c>
      <c r="AW131" s="171" t="s">
        <v>1604</v>
      </c>
      <c r="AX131" s="171" t="s">
        <v>1604</v>
      </c>
      <c r="AY131" s="171" t="s">
        <v>1604</v>
      </c>
      <c r="AZ131" s="171" t="s">
        <v>1601</v>
      </c>
      <c r="BA131" s="171" t="s">
        <v>14</v>
      </c>
      <c r="BB131" s="171" t="s">
        <v>1601</v>
      </c>
      <c r="BC131" s="171" t="s">
        <v>1601</v>
      </c>
      <c r="BD131" s="171" t="s">
        <v>1601</v>
      </c>
      <c r="BE131" s="171" t="s">
        <v>1601</v>
      </c>
      <c r="BF131" s="171" t="s">
        <v>1604</v>
      </c>
      <c r="BG131" s="171" t="s">
        <v>1601</v>
      </c>
      <c r="BH131" s="171" t="s">
        <v>14</v>
      </c>
      <c r="BI131" s="171" t="s">
        <v>14</v>
      </c>
      <c r="BJ131" s="171" t="s">
        <v>1607</v>
      </c>
      <c r="BK131" s="171" t="s">
        <v>1607</v>
      </c>
      <c r="BL131" s="171" t="s">
        <v>1604</v>
      </c>
      <c r="BM131" s="171" t="s">
        <v>1601</v>
      </c>
      <c r="BN131" s="171" t="s">
        <v>1612</v>
      </c>
      <c r="BO131" s="171" t="s">
        <v>1612</v>
      </c>
      <c r="BP131" s="171" t="s">
        <v>1604</v>
      </c>
      <c r="BQ131" s="171" t="s">
        <v>1601</v>
      </c>
      <c r="BR131" s="171" t="s">
        <v>1612</v>
      </c>
      <c r="BS131" s="171" t="s">
        <v>1598</v>
      </c>
      <c r="BT131" s="171" t="s">
        <v>1601</v>
      </c>
      <c r="BU131" s="171" t="s">
        <v>14</v>
      </c>
      <c r="BV131" s="171" t="s">
        <v>1598</v>
      </c>
      <c r="BW131" s="171" t="s">
        <v>14</v>
      </c>
      <c r="BX131" s="171" t="s">
        <v>14</v>
      </c>
      <c r="BY131" s="171" t="s">
        <v>1601</v>
      </c>
      <c r="BZ131" s="171" t="s">
        <v>1601</v>
      </c>
      <c r="CA131" s="171" t="s">
        <v>1607</v>
      </c>
      <c r="CB131" s="171" t="s">
        <v>1601</v>
      </c>
      <c r="CC131" s="171" t="s">
        <v>14</v>
      </c>
      <c r="CD131" s="171" t="s">
        <v>1601</v>
      </c>
      <c r="CE131" s="171" t="s">
        <v>1604</v>
      </c>
      <c r="CF131" s="171" t="s">
        <v>1604</v>
      </c>
      <c r="CG131" s="171" t="s">
        <v>14</v>
      </c>
      <c r="CH131" s="171" t="s">
        <v>1601</v>
      </c>
      <c r="CI131" s="171" t="s">
        <v>1604</v>
      </c>
      <c r="CJ131" s="171" t="s">
        <v>1601</v>
      </c>
      <c r="CK131" s="171" t="s">
        <v>1601</v>
      </c>
      <c r="CL131" s="171" t="s">
        <v>13</v>
      </c>
      <c r="CM131" s="171" t="s">
        <v>1601</v>
      </c>
      <c r="CN131" s="171" t="s">
        <v>1607</v>
      </c>
      <c r="CO131" s="171" t="s">
        <v>14</v>
      </c>
      <c r="CP131" s="171" t="s">
        <v>14</v>
      </c>
      <c r="CQ131" s="171" t="s">
        <v>1607</v>
      </c>
      <c r="CR131" s="171" t="s">
        <v>1601</v>
      </c>
      <c r="CS131" s="171" t="s">
        <v>13</v>
      </c>
      <c r="CT131" s="171" t="s">
        <v>1596</v>
      </c>
      <c r="CU131" s="171" t="s">
        <v>1604</v>
      </c>
      <c r="CV131" s="171" t="s">
        <v>1601</v>
      </c>
      <c r="CW131" s="171" t="s">
        <v>1596</v>
      </c>
      <c r="CX131" s="171" t="s">
        <v>14</v>
      </c>
      <c r="CY131" s="171" t="s">
        <v>1604</v>
      </c>
      <c r="CZ131" s="171" t="s">
        <v>1604</v>
      </c>
      <c r="DA131" s="171" t="s">
        <v>1601</v>
      </c>
      <c r="DB131" s="171" t="s">
        <v>1601</v>
      </c>
      <c r="DC131" s="171" t="s">
        <v>1601</v>
      </c>
      <c r="DD131" s="171" t="s">
        <v>14</v>
      </c>
      <c r="DE131" s="171" t="s">
        <v>14</v>
      </c>
      <c r="DF131" s="171" t="s">
        <v>14</v>
      </c>
      <c r="DG131" s="171" t="s">
        <v>1604</v>
      </c>
      <c r="DH131" s="171" t="s">
        <v>1607</v>
      </c>
      <c r="DI131" s="171" t="s">
        <v>1601</v>
      </c>
      <c r="DJ131" s="171" t="s">
        <v>1601</v>
      </c>
      <c r="DK131" s="171" t="s">
        <v>1604</v>
      </c>
      <c r="DL131" s="171" t="s">
        <v>14</v>
      </c>
      <c r="DM131" s="171" t="s">
        <v>1601</v>
      </c>
      <c r="DN131" s="171" t="s">
        <v>14</v>
      </c>
      <c r="DO131" s="171" t="s">
        <v>1604</v>
      </c>
      <c r="DP131" s="171" t="s">
        <v>1601</v>
      </c>
      <c r="DQ131" s="171" t="s">
        <v>1601</v>
      </c>
      <c r="DR131" s="171" t="s">
        <v>1601</v>
      </c>
      <c r="DS131" s="171" t="s">
        <v>13</v>
      </c>
      <c r="DT131" s="171" t="s">
        <v>1601</v>
      </c>
      <c r="DU131" s="171" t="s">
        <v>1604</v>
      </c>
      <c r="DV131" s="171" t="s">
        <v>13</v>
      </c>
      <c r="DW131" s="171" t="s">
        <v>1601</v>
      </c>
      <c r="DX131" s="171" t="s">
        <v>1612</v>
      </c>
      <c r="DY131" s="171" t="s">
        <v>1612</v>
      </c>
      <c r="DZ131" s="171" t="s">
        <v>1604</v>
      </c>
      <c r="EA131" s="171" t="s">
        <v>1612</v>
      </c>
      <c r="EB131" s="171" t="s">
        <v>1596</v>
      </c>
      <c r="EC131" s="171" t="s">
        <v>1604</v>
      </c>
      <c r="ED131" s="171" t="s">
        <v>1601</v>
      </c>
      <c r="EE131" s="171" t="s">
        <v>1604</v>
      </c>
      <c r="EF131" s="171" t="s">
        <v>1598</v>
      </c>
      <c r="EG131" s="171" t="s">
        <v>1596</v>
      </c>
      <c r="EH131" s="171" t="s">
        <v>1604</v>
      </c>
      <c r="EI131" s="171" t="s">
        <v>1604</v>
      </c>
      <c r="EJ131" s="171" t="s">
        <v>13</v>
      </c>
      <c r="EK131" s="171" t="s">
        <v>13</v>
      </c>
      <c r="EL131" s="171" t="s">
        <v>14</v>
      </c>
      <c r="EM131" s="171" t="s">
        <v>14</v>
      </c>
      <c r="EN131" s="171" t="s">
        <v>14</v>
      </c>
      <c r="EO131" s="171" t="s">
        <v>1601</v>
      </c>
      <c r="EP131" s="171" t="s">
        <v>14</v>
      </c>
      <c r="EQ131" s="171" t="s">
        <v>1601</v>
      </c>
      <c r="ER131" s="171" t="s">
        <v>1604</v>
      </c>
      <c r="ES131" s="171" t="s">
        <v>1604</v>
      </c>
      <c r="ET131" s="171" t="s">
        <v>14</v>
      </c>
      <c r="EU131" s="171" t="s">
        <v>1604</v>
      </c>
      <c r="EV131" s="171" t="s">
        <v>1604</v>
      </c>
      <c r="EW131" s="171" t="s">
        <v>1601</v>
      </c>
      <c r="EX131" s="171" t="s">
        <v>14</v>
      </c>
      <c r="EY131" s="171" t="s">
        <v>1601</v>
      </c>
      <c r="EZ131" s="171" t="s">
        <v>1601</v>
      </c>
    </row>
    <row r="132" spans="2:157" ht="23.25" customHeight="1">
      <c r="B132" s="15">
        <f t="shared" si="3"/>
        <v>52</v>
      </c>
      <c r="C132" s="15">
        <v>3</v>
      </c>
      <c r="D132" s="13">
        <v>4</v>
      </c>
      <c r="E132" s="54" cm="1">
        <f t="array" ref="E132">SUM((G132:EZ132=$I$38:$I$45) * $P$38:$P$45)</f>
        <v>27</v>
      </c>
      <c r="G132" s="169" t="s">
        <v>1601</v>
      </c>
      <c r="H132" s="170" t="s">
        <v>1604</v>
      </c>
      <c r="I132" s="170" t="s">
        <v>14</v>
      </c>
      <c r="J132" s="170" t="s">
        <v>1601</v>
      </c>
      <c r="K132" s="170" t="s">
        <v>1601</v>
      </c>
      <c r="L132" s="170" t="s">
        <v>14</v>
      </c>
      <c r="M132" s="170" t="s">
        <v>1604</v>
      </c>
      <c r="N132" s="170" t="s">
        <v>1607</v>
      </c>
      <c r="O132" s="170" t="s">
        <v>14</v>
      </c>
      <c r="P132" s="170" t="s">
        <v>1607</v>
      </c>
      <c r="Q132" s="170" t="s">
        <v>1601</v>
      </c>
      <c r="R132" s="170" t="s">
        <v>1601</v>
      </c>
      <c r="S132" s="170" t="s">
        <v>14</v>
      </c>
      <c r="T132" s="170" t="s">
        <v>14</v>
      </c>
      <c r="U132" s="170" t="s">
        <v>13</v>
      </c>
      <c r="V132" s="170" t="s">
        <v>1604</v>
      </c>
      <c r="W132" s="170" t="s">
        <v>1601</v>
      </c>
      <c r="X132" s="170" t="s">
        <v>1598</v>
      </c>
      <c r="Y132" s="170" t="s">
        <v>1601</v>
      </c>
      <c r="Z132" s="170" t="s">
        <v>1604</v>
      </c>
      <c r="AA132" s="170" t="s">
        <v>14</v>
      </c>
      <c r="AB132" s="171" t="s">
        <v>14</v>
      </c>
      <c r="AC132" s="171" t="s">
        <v>1601</v>
      </c>
      <c r="AD132" s="171" t="s">
        <v>14</v>
      </c>
      <c r="AE132" s="171" t="s">
        <v>1604</v>
      </c>
      <c r="AF132" s="171" t="s">
        <v>1604</v>
      </c>
      <c r="AG132" s="171" t="s">
        <v>14</v>
      </c>
      <c r="AH132" s="171" t="s">
        <v>14</v>
      </c>
      <c r="AI132" s="171" t="s">
        <v>14</v>
      </c>
      <c r="AJ132" s="171" t="s">
        <v>14</v>
      </c>
      <c r="AK132" s="171" t="s">
        <v>14</v>
      </c>
      <c r="AL132" s="171" t="s">
        <v>1601</v>
      </c>
      <c r="AM132" s="171" t="s">
        <v>1601</v>
      </c>
      <c r="AN132" s="171" t="s">
        <v>14</v>
      </c>
      <c r="AO132" s="171" t="s">
        <v>14</v>
      </c>
      <c r="AP132" s="171" t="s">
        <v>14</v>
      </c>
      <c r="AQ132" s="171" t="s">
        <v>1604</v>
      </c>
      <c r="AR132" s="171" t="s">
        <v>14</v>
      </c>
      <c r="AS132" s="171" t="s">
        <v>1601</v>
      </c>
      <c r="AT132" s="171" t="s">
        <v>1601</v>
      </c>
      <c r="AU132" s="171" t="s">
        <v>1604</v>
      </c>
      <c r="AV132" s="171" t="s">
        <v>1601</v>
      </c>
      <c r="AW132" s="171" t="s">
        <v>1607</v>
      </c>
      <c r="AX132" s="171" t="s">
        <v>14</v>
      </c>
      <c r="AY132" s="171" t="s">
        <v>14</v>
      </c>
      <c r="AZ132" s="171" t="s">
        <v>1607</v>
      </c>
      <c r="BA132" s="171" t="s">
        <v>1604</v>
      </c>
      <c r="BB132" s="171" t="s">
        <v>1601</v>
      </c>
      <c r="BC132" s="171" t="s">
        <v>1601</v>
      </c>
      <c r="BD132" s="171" t="s">
        <v>14</v>
      </c>
      <c r="BE132" s="171" t="s">
        <v>1601</v>
      </c>
      <c r="BF132" s="171" t="s">
        <v>1601</v>
      </c>
      <c r="BG132" s="171" t="s">
        <v>1601</v>
      </c>
      <c r="BH132" s="171" t="s">
        <v>1601</v>
      </c>
      <c r="BI132" s="171" t="s">
        <v>14</v>
      </c>
      <c r="BJ132" s="171" t="s">
        <v>14</v>
      </c>
      <c r="BK132" s="171" t="s">
        <v>1604</v>
      </c>
      <c r="BL132" s="171" t="s">
        <v>14</v>
      </c>
      <c r="BM132" s="171" t="s">
        <v>1612</v>
      </c>
      <c r="BN132" s="171" t="s">
        <v>1607</v>
      </c>
      <c r="BO132" s="171" t="s">
        <v>1598</v>
      </c>
      <c r="BP132" s="171" t="s">
        <v>1604</v>
      </c>
      <c r="BQ132" s="171" t="s">
        <v>14</v>
      </c>
      <c r="BR132" s="171" t="s">
        <v>1596</v>
      </c>
      <c r="BS132" s="171" t="s">
        <v>1607</v>
      </c>
      <c r="BT132" s="171" t="s">
        <v>1604</v>
      </c>
      <c r="BU132" s="171" t="s">
        <v>14</v>
      </c>
      <c r="BV132" s="171" t="s">
        <v>1601</v>
      </c>
      <c r="BW132" s="171" t="s">
        <v>13</v>
      </c>
      <c r="BX132" s="171" t="s">
        <v>1601</v>
      </c>
      <c r="BY132" s="171" t="s">
        <v>1604</v>
      </c>
      <c r="BZ132" s="171" t="s">
        <v>1601</v>
      </c>
      <c r="CA132" s="171" t="s">
        <v>14</v>
      </c>
      <c r="CB132" s="171" t="s">
        <v>1601</v>
      </c>
      <c r="CC132" s="171" t="s">
        <v>1596</v>
      </c>
      <c r="CD132" s="171" t="s">
        <v>1604</v>
      </c>
      <c r="CE132" s="171" t="s">
        <v>14</v>
      </c>
      <c r="CF132" s="171" t="s">
        <v>1604</v>
      </c>
      <c r="CG132" s="171" t="s">
        <v>14</v>
      </c>
      <c r="CH132" s="171" t="s">
        <v>1601</v>
      </c>
      <c r="CI132" s="171" t="s">
        <v>1601</v>
      </c>
      <c r="CJ132" s="171" t="s">
        <v>14</v>
      </c>
      <c r="CK132" s="171" t="s">
        <v>1604</v>
      </c>
      <c r="CL132" s="171" t="s">
        <v>1612</v>
      </c>
      <c r="CM132" s="171" t="s">
        <v>14</v>
      </c>
      <c r="CN132" s="171" t="s">
        <v>1604</v>
      </c>
      <c r="CO132" s="171" t="s">
        <v>1601</v>
      </c>
      <c r="CP132" s="171" t="s">
        <v>1604</v>
      </c>
      <c r="CQ132" s="171" t="s">
        <v>14</v>
      </c>
      <c r="CR132" s="171" t="s">
        <v>1601</v>
      </c>
      <c r="CS132" s="171" t="s">
        <v>14</v>
      </c>
      <c r="CT132" s="171" t="s">
        <v>1601</v>
      </c>
      <c r="CU132" s="171" t="s">
        <v>1604</v>
      </c>
      <c r="CV132" s="171" t="s">
        <v>1601</v>
      </c>
      <c r="CW132" s="171" t="s">
        <v>1601</v>
      </c>
      <c r="CX132" s="171" t="s">
        <v>14</v>
      </c>
      <c r="CY132" s="171" t="s">
        <v>14</v>
      </c>
      <c r="CZ132" s="171" t="s">
        <v>1604</v>
      </c>
      <c r="DA132" s="171" t="s">
        <v>1601</v>
      </c>
      <c r="DB132" s="171" t="s">
        <v>14</v>
      </c>
      <c r="DC132" s="171" t="s">
        <v>1601</v>
      </c>
      <c r="DD132" s="171" t="s">
        <v>14</v>
      </c>
      <c r="DE132" s="171" t="s">
        <v>14</v>
      </c>
      <c r="DF132" s="171" t="s">
        <v>14</v>
      </c>
      <c r="DG132" s="171" t="s">
        <v>13</v>
      </c>
      <c r="DH132" s="171" t="s">
        <v>14</v>
      </c>
      <c r="DI132" s="171" t="s">
        <v>1601</v>
      </c>
      <c r="DJ132" s="171" t="s">
        <v>1604</v>
      </c>
      <c r="DK132" s="171" t="s">
        <v>14</v>
      </c>
      <c r="DL132" s="171" t="s">
        <v>14</v>
      </c>
      <c r="DM132" s="171" t="s">
        <v>1596</v>
      </c>
      <c r="DN132" s="171" t="s">
        <v>1601</v>
      </c>
      <c r="DO132" s="171" t="s">
        <v>14</v>
      </c>
      <c r="DP132" s="171" t="s">
        <v>14</v>
      </c>
      <c r="DQ132" s="171" t="s">
        <v>1601</v>
      </c>
      <c r="DR132" s="171" t="s">
        <v>1601</v>
      </c>
      <c r="DS132" s="171" t="s">
        <v>1604</v>
      </c>
      <c r="DT132" s="171" t="s">
        <v>1601</v>
      </c>
      <c r="DU132" s="171" t="s">
        <v>1604</v>
      </c>
      <c r="DV132" s="171" t="s">
        <v>1601</v>
      </c>
      <c r="DW132" s="171" t="s">
        <v>1604</v>
      </c>
      <c r="DX132" s="171" t="s">
        <v>14</v>
      </c>
      <c r="DY132" s="171" t="s">
        <v>14</v>
      </c>
      <c r="DZ132" s="171" t="s">
        <v>1598</v>
      </c>
      <c r="EA132" s="171" t="s">
        <v>14</v>
      </c>
      <c r="EB132" s="171" t="s">
        <v>1601</v>
      </c>
      <c r="EC132" s="171" t="s">
        <v>1612</v>
      </c>
      <c r="ED132" s="171" t="s">
        <v>1601</v>
      </c>
      <c r="EE132" s="171" t="s">
        <v>1604</v>
      </c>
      <c r="EF132" s="171" t="s">
        <v>1607</v>
      </c>
      <c r="EG132" s="171" t="s">
        <v>14</v>
      </c>
      <c r="EH132" s="171" t="s">
        <v>1604</v>
      </c>
      <c r="EI132" s="171" t="s">
        <v>1607</v>
      </c>
      <c r="EJ132" s="171" t="s">
        <v>14</v>
      </c>
      <c r="EK132" s="171" t="s">
        <v>1604</v>
      </c>
      <c r="EL132" s="171" t="s">
        <v>13</v>
      </c>
      <c r="EM132" s="171" t="s">
        <v>1604</v>
      </c>
      <c r="EN132" s="171" t="s">
        <v>14</v>
      </c>
      <c r="EO132" s="171" t="s">
        <v>1607</v>
      </c>
      <c r="EP132" s="171" t="s">
        <v>14</v>
      </c>
      <c r="EQ132" s="171" t="s">
        <v>14</v>
      </c>
      <c r="ER132" s="171" t="s">
        <v>1607</v>
      </c>
      <c r="ES132" s="171" t="s">
        <v>13</v>
      </c>
      <c r="ET132" s="171" t="s">
        <v>1601</v>
      </c>
      <c r="EU132" s="171" t="s">
        <v>14</v>
      </c>
      <c r="EV132" s="171" t="s">
        <v>14</v>
      </c>
      <c r="EW132" s="171" t="s">
        <v>1601</v>
      </c>
      <c r="EX132" s="171" t="s">
        <v>14</v>
      </c>
      <c r="EY132" s="171" t="s">
        <v>1601</v>
      </c>
      <c r="EZ132" s="171" t="s">
        <v>1604</v>
      </c>
    </row>
    <row r="133" spans="2:157" ht="23.25" customHeight="1">
      <c r="B133" s="15">
        <f t="shared" si="3"/>
        <v>53</v>
      </c>
      <c r="C133" s="15">
        <v>3</v>
      </c>
      <c r="D133" s="13">
        <v>4</v>
      </c>
      <c r="E133" s="54" cm="1">
        <f t="array" ref="E133">SUM((G133:EZ133=$I$38:$I$45) * $P$38:$P$45)</f>
        <v>33</v>
      </c>
      <c r="G133" s="169" t="s">
        <v>1601</v>
      </c>
      <c r="H133" s="170" t="s">
        <v>1601</v>
      </c>
      <c r="I133" s="170" t="s">
        <v>14</v>
      </c>
      <c r="J133" s="170" t="s">
        <v>14</v>
      </c>
      <c r="K133" s="170" t="s">
        <v>14</v>
      </c>
      <c r="L133" s="170" t="s">
        <v>1601</v>
      </c>
      <c r="M133" s="170" t="s">
        <v>1598</v>
      </c>
      <c r="N133" s="170" t="s">
        <v>14</v>
      </c>
      <c r="O133" s="170" t="s">
        <v>1607</v>
      </c>
      <c r="P133" s="170" t="s">
        <v>13</v>
      </c>
      <c r="Q133" s="170" t="s">
        <v>1601</v>
      </c>
      <c r="R133" s="170" t="s">
        <v>14</v>
      </c>
      <c r="S133" s="170" t="s">
        <v>14</v>
      </c>
      <c r="T133" s="170" t="s">
        <v>1601</v>
      </c>
      <c r="U133" s="170" t="s">
        <v>14</v>
      </c>
      <c r="V133" s="170" t="s">
        <v>14</v>
      </c>
      <c r="W133" s="170" t="s">
        <v>1604</v>
      </c>
      <c r="X133" s="170" t="s">
        <v>1601</v>
      </c>
      <c r="Y133" s="170" t="s">
        <v>1596</v>
      </c>
      <c r="Z133" s="170" t="s">
        <v>1601</v>
      </c>
      <c r="AA133" s="170" t="s">
        <v>1601</v>
      </c>
      <c r="AB133" s="171" t="s">
        <v>1601</v>
      </c>
      <c r="AC133" s="171" t="s">
        <v>14</v>
      </c>
      <c r="AD133" s="171" t="s">
        <v>1604</v>
      </c>
      <c r="AE133" s="171" t="s">
        <v>1601</v>
      </c>
      <c r="AF133" s="171" t="s">
        <v>1604</v>
      </c>
      <c r="AG133" s="171" t="s">
        <v>14</v>
      </c>
      <c r="AH133" s="171" t="s">
        <v>1601</v>
      </c>
      <c r="AI133" s="171" t="s">
        <v>14</v>
      </c>
      <c r="AJ133" s="171" t="s">
        <v>1612</v>
      </c>
      <c r="AK133" s="171" t="s">
        <v>1601</v>
      </c>
      <c r="AL133" s="171" t="s">
        <v>14</v>
      </c>
      <c r="AM133" s="171" t="s">
        <v>14</v>
      </c>
      <c r="AN133" s="171" t="s">
        <v>1598</v>
      </c>
      <c r="AO133" s="171" t="s">
        <v>1604</v>
      </c>
      <c r="AP133" s="171" t="s">
        <v>14</v>
      </c>
      <c r="AQ133" s="171" t="s">
        <v>1604</v>
      </c>
      <c r="AR133" s="171" t="s">
        <v>1601</v>
      </c>
      <c r="AS133" s="171" t="s">
        <v>1604</v>
      </c>
      <c r="AT133" s="171" t="s">
        <v>14</v>
      </c>
      <c r="AU133" s="171" t="s">
        <v>1601</v>
      </c>
      <c r="AV133" s="171" t="s">
        <v>1604</v>
      </c>
      <c r="AW133" s="171" t="s">
        <v>1601</v>
      </c>
      <c r="AX133" s="171" t="s">
        <v>1601</v>
      </c>
      <c r="AY133" s="171" t="s">
        <v>14</v>
      </c>
      <c r="AZ133" s="171" t="s">
        <v>1604</v>
      </c>
      <c r="BA133" s="171" t="s">
        <v>1601</v>
      </c>
      <c r="BB133" s="171" t="s">
        <v>14</v>
      </c>
      <c r="BC133" s="171" t="s">
        <v>1607</v>
      </c>
      <c r="BD133" s="171" t="s">
        <v>1601</v>
      </c>
      <c r="BE133" s="171" t="s">
        <v>13</v>
      </c>
      <c r="BF133" s="171" t="s">
        <v>14</v>
      </c>
      <c r="BG133" s="171" t="s">
        <v>1601</v>
      </c>
      <c r="BH133" s="171" t="s">
        <v>1604</v>
      </c>
      <c r="BI133" s="171" t="s">
        <v>14</v>
      </c>
      <c r="BJ133" s="171" t="s">
        <v>1604</v>
      </c>
      <c r="BK133" s="171" t="s">
        <v>14</v>
      </c>
      <c r="BL133" s="171" t="s">
        <v>14</v>
      </c>
      <c r="BM133" s="171" t="s">
        <v>1604</v>
      </c>
      <c r="BN133" s="171" t="s">
        <v>14</v>
      </c>
      <c r="BO133" s="171" t="s">
        <v>1601</v>
      </c>
      <c r="BP133" s="171" t="s">
        <v>14</v>
      </c>
      <c r="BQ133" s="171" t="s">
        <v>1601</v>
      </c>
      <c r="BR133" s="171" t="s">
        <v>1601</v>
      </c>
      <c r="BS133" s="171" t="s">
        <v>1601</v>
      </c>
      <c r="BT133" s="171" t="s">
        <v>1612</v>
      </c>
      <c r="BU133" s="171" t="s">
        <v>1604</v>
      </c>
      <c r="BV133" s="171" t="s">
        <v>14</v>
      </c>
      <c r="BW133" s="171" t="s">
        <v>1601</v>
      </c>
      <c r="BX133" s="171" t="s">
        <v>1601</v>
      </c>
      <c r="BY133" s="171" t="s">
        <v>1601</v>
      </c>
      <c r="BZ133" s="171" t="s">
        <v>1604</v>
      </c>
      <c r="CA133" s="171" t="s">
        <v>14</v>
      </c>
      <c r="CB133" s="171" t="s">
        <v>1601</v>
      </c>
      <c r="CC133" s="171" t="s">
        <v>1604</v>
      </c>
      <c r="CD133" s="171" t="s">
        <v>1601</v>
      </c>
      <c r="CE133" s="171" t="s">
        <v>1604</v>
      </c>
      <c r="CF133" s="171" t="s">
        <v>14</v>
      </c>
      <c r="CG133" s="171" t="s">
        <v>14</v>
      </c>
      <c r="CH133" s="171" t="s">
        <v>1601</v>
      </c>
      <c r="CI133" s="171" t="s">
        <v>1601</v>
      </c>
      <c r="CJ133" s="171" t="s">
        <v>1601</v>
      </c>
      <c r="CK133" s="171" t="s">
        <v>1601</v>
      </c>
      <c r="CL133" s="171" t="s">
        <v>14</v>
      </c>
      <c r="CM133" s="171" t="s">
        <v>1604</v>
      </c>
      <c r="CN133" s="171" t="s">
        <v>14</v>
      </c>
      <c r="CO133" s="171" t="s">
        <v>14</v>
      </c>
      <c r="CP133" s="171" t="s">
        <v>1604</v>
      </c>
      <c r="CQ133" s="171" t="s">
        <v>14</v>
      </c>
      <c r="CR133" s="171" t="s">
        <v>1604</v>
      </c>
      <c r="CS133" s="171" t="s">
        <v>1604</v>
      </c>
      <c r="CT133" s="171" t="s">
        <v>14</v>
      </c>
      <c r="CU133" s="171" t="s">
        <v>14</v>
      </c>
      <c r="CV133" s="171" t="s">
        <v>14</v>
      </c>
      <c r="CW133" s="171" t="s">
        <v>1601</v>
      </c>
      <c r="CX133" s="171" t="s">
        <v>14</v>
      </c>
      <c r="CY133" s="171" t="s">
        <v>14</v>
      </c>
      <c r="CZ133" s="171" t="s">
        <v>14</v>
      </c>
      <c r="DA133" s="171" t="s">
        <v>1612</v>
      </c>
      <c r="DB133" s="171" t="s">
        <v>1601</v>
      </c>
      <c r="DC133" s="171" t="s">
        <v>14</v>
      </c>
      <c r="DD133" s="171" t="s">
        <v>1601</v>
      </c>
      <c r="DE133" s="171" t="s">
        <v>1601</v>
      </c>
      <c r="DF133" s="171" t="s">
        <v>1604</v>
      </c>
      <c r="DG133" s="171" t="s">
        <v>14</v>
      </c>
      <c r="DH133" s="171" t="s">
        <v>1607</v>
      </c>
      <c r="DI133" s="171" t="s">
        <v>1604</v>
      </c>
      <c r="DJ133" s="171" t="s">
        <v>14</v>
      </c>
      <c r="DK133" s="171" t="s">
        <v>1612</v>
      </c>
      <c r="DL133" s="171" t="s">
        <v>1601</v>
      </c>
      <c r="DM133" s="171" t="s">
        <v>1598</v>
      </c>
      <c r="DN133" s="171" t="s">
        <v>14</v>
      </c>
      <c r="DO133" s="171" t="s">
        <v>1607</v>
      </c>
      <c r="DP133" s="171" t="s">
        <v>14</v>
      </c>
      <c r="DQ133" s="171" t="s">
        <v>1601</v>
      </c>
      <c r="DR133" s="171" t="s">
        <v>1596</v>
      </c>
      <c r="DS133" s="171" t="s">
        <v>14</v>
      </c>
      <c r="DT133" s="171" t="s">
        <v>1601</v>
      </c>
      <c r="DU133" s="171" t="s">
        <v>1607</v>
      </c>
      <c r="DV133" s="171" t="s">
        <v>14</v>
      </c>
      <c r="DW133" s="171" t="s">
        <v>1601</v>
      </c>
      <c r="DX133" s="171" t="s">
        <v>14</v>
      </c>
      <c r="DY133" s="171" t="s">
        <v>1604</v>
      </c>
      <c r="DZ133" s="171" t="s">
        <v>1601</v>
      </c>
      <c r="EA133" s="171" t="s">
        <v>1601</v>
      </c>
      <c r="EB133" s="171" t="s">
        <v>14</v>
      </c>
      <c r="EC133" s="171" t="s">
        <v>14</v>
      </c>
      <c r="ED133" s="171" t="s">
        <v>14</v>
      </c>
      <c r="EE133" s="171" t="s">
        <v>1601</v>
      </c>
      <c r="EF133" s="171" t="s">
        <v>14</v>
      </c>
      <c r="EG133" s="171" t="s">
        <v>13</v>
      </c>
      <c r="EH133" s="171" t="s">
        <v>1604</v>
      </c>
      <c r="EI133" s="171" t="s">
        <v>14</v>
      </c>
      <c r="EJ133" s="171" t="s">
        <v>1601</v>
      </c>
      <c r="EK133" s="171" t="s">
        <v>14</v>
      </c>
      <c r="EL133" s="171" t="s">
        <v>1601</v>
      </c>
      <c r="EM133" s="171" t="s">
        <v>1601</v>
      </c>
      <c r="EN133" s="171" t="s">
        <v>13</v>
      </c>
      <c r="EO133" s="171" t="s">
        <v>14</v>
      </c>
      <c r="EP133" s="171" t="s">
        <v>14</v>
      </c>
      <c r="EQ133" s="171" t="s">
        <v>1607</v>
      </c>
      <c r="ER133" s="171" t="s">
        <v>1601</v>
      </c>
      <c r="ES133" s="171" t="s">
        <v>1601</v>
      </c>
      <c r="ET133" s="171" t="s">
        <v>14</v>
      </c>
      <c r="EU133" s="171" t="s">
        <v>13</v>
      </c>
      <c r="EV133" s="171" t="s">
        <v>1601</v>
      </c>
      <c r="EW133" s="171" t="s">
        <v>1601</v>
      </c>
      <c r="EX133" s="171" t="s">
        <v>1601</v>
      </c>
      <c r="EY133" s="171" t="s">
        <v>1604</v>
      </c>
      <c r="EZ133" s="171" t="s">
        <v>1601</v>
      </c>
    </row>
    <row r="134" spans="2:157" ht="23.25" customHeight="1">
      <c r="B134" s="15">
        <f t="shared" si="3"/>
        <v>54</v>
      </c>
      <c r="C134" s="15">
        <v>3</v>
      </c>
      <c r="D134" s="13">
        <v>4</v>
      </c>
      <c r="E134" s="54" cm="1">
        <f t="array" ref="E134">SUM((G134:EZ134=$I$38:$I$45) * $P$38:$P$45)</f>
        <v>84</v>
      </c>
      <c r="G134" s="169" t="s">
        <v>1604</v>
      </c>
      <c r="H134" s="170" t="s">
        <v>14</v>
      </c>
      <c r="I134" s="170" t="s">
        <v>1604</v>
      </c>
      <c r="J134" s="170" t="s">
        <v>1601</v>
      </c>
      <c r="K134" s="170" t="s">
        <v>14</v>
      </c>
      <c r="L134" s="170" t="s">
        <v>1604</v>
      </c>
      <c r="M134" s="170" t="s">
        <v>1601</v>
      </c>
      <c r="N134" s="170" t="s">
        <v>1601</v>
      </c>
      <c r="O134" s="170" t="s">
        <v>1612</v>
      </c>
      <c r="P134" s="170" t="s">
        <v>14</v>
      </c>
      <c r="Q134" s="170" t="s">
        <v>14</v>
      </c>
      <c r="R134" s="170" t="s">
        <v>13</v>
      </c>
      <c r="S134" s="170" t="s">
        <v>1601</v>
      </c>
      <c r="T134" s="170" t="s">
        <v>1604</v>
      </c>
      <c r="U134" s="170" t="s">
        <v>1604</v>
      </c>
      <c r="V134" s="170" t="s">
        <v>1601</v>
      </c>
      <c r="W134" s="170" t="s">
        <v>14</v>
      </c>
      <c r="X134" s="170" t="s">
        <v>14</v>
      </c>
      <c r="Y134" s="170" t="s">
        <v>1601</v>
      </c>
      <c r="Z134" s="170" t="s">
        <v>1604</v>
      </c>
      <c r="AA134" s="170" t="s">
        <v>14</v>
      </c>
      <c r="AB134" s="171" t="s">
        <v>1601</v>
      </c>
      <c r="AC134" s="171" t="s">
        <v>1601</v>
      </c>
      <c r="AD134" s="171" t="s">
        <v>1604</v>
      </c>
      <c r="AE134" s="171" t="s">
        <v>1604</v>
      </c>
      <c r="AF134" s="171" t="s">
        <v>1604</v>
      </c>
      <c r="AG134" s="171" t="s">
        <v>14</v>
      </c>
      <c r="AH134" s="171" t="s">
        <v>1598</v>
      </c>
      <c r="AI134" s="171" t="s">
        <v>1612</v>
      </c>
      <c r="AJ134" s="171" t="s">
        <v>1612</v>
      </c>
      <c r="AK134" s="171" t="s">
        <v>1601</v>
      </c>
      <c r="AL134" s="171" t="s">
        <v>1601</v>
      </c>
      <c r="AM134" s="171" t="s">
        <v>14</v>
      </c>
      <c r="AN134" s="171" t="s">
        <v>1604</v>
      </c>
      <c r="AO134" s="171" t="s">
        <v>14</v>
      </c>
      <c r="AP134" s="171" t="s">
        <v>1607</v>
      </c>
      <c r="AQ134" s="171" t="s">
        <v>1601</v>
      </c>
      <c r="AR134" s="171" t="s">
        <v>1601</v>
      </c>
      <c r="AS134" s="171" t="s">
        <v>1601</v>
      </c>
      <c r="AT134" s="171" t="s">
        <v>1604</v>
      </c>
      <c r="AU134" s="171" t="s">
        <v>1604</v>
      </c>
      <c r="AV134" s="171" t="s">
        <v>1601</v>
      </c>
      <c r="AW134" s="171" t="s">
        <v>1601</v>
      </c>
      <c r="AX134" s="171" t="s">
        <v>1601</v>
      </c>
      <c r="AY134" s="171" t="s">
        <v>1601</v>
      </c>
      <c r="AZ134" s="171" t="s">
        <v>1612</v>
      </c>
      <c r="BA134" s="171" t="s">
        <v>14</v>
      </c>
      <c r="BB134" s="171" t="s">
        <v>1601</v>
      </c>
      <c r="BC134" s="171" t="s">
        <v>14</v>
      </c>
      <c r="BD134" s="171" t="s">
        <v>14</v>
      </c>
      <c r="BE134" s="171" t="s">
        <v>1607</v>
      </c>
      <c r="BF134" s="171" t="s">
        <v>1601</v>
      </c>
      <c r="BG134" s="171" t="s">
        <v>14</v>
      </c>
      <c r="BH134" s="171" t="s">
        <v>1601</v>
      </c>
      <c r="BI134" s="171" t="s">
        <v>1598</v>
      </c>
      <c r="BJ134" s="171" t="s">
        <v>1601</v>
      </c>
      <c r="BK134" s="171" t="s">
        <v>14</v>
      </c>
      <c r="BL134" s="171" t="s">
        <v>1601</v>
      </c>
      <c r="BM134" s="171" t="s">
        <v>1596</v>
      </c>
      <c r="BN134" s="171" t="s">
        <v>1604</v>
      </c>
      <c r="BO134" s="171" t="s">
        <v>1601</v>
      </c>
      <c r="BP134" s="171" t="s">
        <v>1612</v>
      </c>
      <c r="BQ134" s="171" t="s">
        <v>1601</v>
      </c>
      <c r="BR134" s="171" t="s">
        <v>1601</v>
      </c>
      <c r="BS134" s="171" t="s">
        <v>1601</v>
      </c>
      <c r="BT134" s="171" t="s">
        <v>1601</v>
      </c>
      <c r="BU134" s="171" t="s">
        <v>1604</v>
      </c>
      <c r="BV134" s="171" t="s">
        <v>1601</v>
      </c>
      <c r="BW134" s="171" t="s">
        <v>14</v>
      </c>
      <c r="BX134" s="171" t="s">
        <v>1598</v>
      </c>
      <c r="BY134" s="171" t="s">
        <v>1601</v>
      </c>
      <c r="BZ134" s="171" t="s">
        <v>1601</v>
      </c>
      <c r="CA134" s="171" t="s">
        <v>14</v>
      </c>
      <c r="CB134" s="171" t="s">
        <v>1601</v>
      </c>
      <c r="CC134" s="171" t="s">
        <v>14</v>
      </c>
      <c r="CD134" s="171" t="s">
        <v>1604</v>
      </c>
      <c r="CE134" s="171" t="s">
        <v>14</v>
      </c>
      <c r="CF134" s="171" t="s">
        <v>1601</v>
      </c>
      <c r="CG134" s="171" t="s">
        <v>14</v>
      </c>
      <c r="CH134" s="171" t="s">
        <v>1604</v>
      </c>
      <c r="CI134" s="171" t="s">
        <v>1604</v>
      </c>
      <c r="CJ134" s="171" t="s">
        <v>14</v>
      </c>
      <c r="CK134" s="171" t="s">
        <v>1612</v>
      </c>
      <c r="CL134" s="171" t="s">
        <v>1601</v>
      </c>
      <c r="CM134" s="171" t="s">
        <v>14</v>
      </c>
      <c r="CN134" s="171" t="s">
        <v>1612</v>
      </c>
      <c r="CO134" s="171" t="s">
        <v>14</v>
      </c>
      <c r="CP134" s="171" t="s">
        <v>1604</v>
      </c>
      <c r="CQ134" s="171" t="s">
        <v>1612</v>
      </c>
      <c r="CR134" s="171" t="s">
        <v>1604</v>
      </c>
      <c r="CS134" s="171" t="s">
        <v>1601</v>
      </c>
      <c r="CT134" s="171" t="s">
        <v>1607</v>
      </c>
      <c r="CU134" s="171" t="s">
        <v>14</v>
      </c>
      <c r="CV134" s="171" t="s">
        <v>1601</v>
      </c>
      <c r="CW134" s="171" t="s">
        <v>1601</v>
      </c>
      <c r="CX134" s="171" t="s">
        <v>1604</v>
      </c>
      <c r="CY134" s="171" t="s">
        <v>1601</v>
      </c>
      <c r="CZ134" s="171" t="s">
        <v>14</v>
      </c>
      <c r="DA134" s="171" t="s">
        <v>1601</v>
      </c>
      <c r="DB134" s="171" t="s">
        <v>1604</v>
      </c>
      <c r="DC134" s="171" t="s">
        <v>1604</v>
      </c>
      <c r="DD134" s="171" t="s">
        <v>1601</v>
      </c>
      <c r="DE134" s="171" t="s">
        <v>1601</v>
      </c>
      <c r="DF134" s="171" t="s">
        <v>1604</v>
      </c>
      <c r="DG134" s="171" t="s">
        <v>1601</v>
      </c>
      <c r="DH134" s="171" t="s">
        <v>14</v>
      </c>
      <c r="DI134" s="171" t="s">
        <v>1607</v>
      </c>
      <c r="DJ134" s="171" t="s">
        <v>1604</v>
      </c>
      <c r="DK134" s="171" t="s">
        <v>1604</v>
      </c>
      <c r="DL134" s="171" t="s">
        <v>1604</v>
      </c>
      <c r="DM134" s="171" t="s">
        <v>14</v>
      </c>
      <c r="DN134" s="171" t="s">
        <v>1601</v>
      </c>
      <c r="DO134" s="171" t="s">
        <v>1612</v>
      </c>
      <c r="DP134" s="171" t="s">
        <v>1604</v>
      </c>
      <c r="DQ134" s="171" t="s">
        <v>1604</v>
      </c>
      <c r="DR134" s="171" t="s">
        <v>1598</v>
      </c>
      <c r="DS134" s="171" t="s">
        <v>1601</v>
      </c>
      <c r="DT134" s="171" t="s">
        <v>14</v>
      </c>
      <c r="DU134" s="171" t="s">
        <v>14</v>
      </c>
      <c r="DV134" s="171" t="s">
        <v>1601</v>
      </c>
      <c r="DW134" s="171" t="s">
        <v>13</v>
      </c>
      <c r="DX134" s="171" t="s">
        <v>1601</v>
      </c>
      <c r="DY134" s="171" t="s">
        <v>1607</v>
      </c>
      <c r="DZ134" s="171" t="s">
        <v>1596</v>
      </c>
      <c r="EA134" s="171" t="s">
        <v>1601</v>
      </c>
      <c r="EB134" s="171" t="s">
        <v>1604</v>
      </c>
      <c r="EC134" s="171" t="s">
        <v>1598</v>
      </c>
      <c r="ED134" s="171" t="s">
        <v>13</v>
      </c>
      <c r="EE134" s="171" t="s">
        <v>1601</v>
      </c>
      <c r="EF134" s="171" t="s">
        <v>1604</v>
      </c>
      <c r="EG134" s="171" t="s">
        <v>1601</v>
      </c>
      <c r="EH134" s="171" t="s">
        <v>1601</v>
      </c>
      <c r="EI134" s="171" t="s">
        <v>1598</v>
      </c>
      <c r="EJ134" s="171" t="s">
        <v>1604</v>
      </c>
      <c r="EK134" s="171" t="s">
        <v>1612</v>
      </c>
      <c r="EL134" s="171" t="s">
        <v>1601</v>
      </c>
      <c r="EM134" s="171" t="s">
        <v>1601</v>
      </c>
      <c r="EN134" s="171" t="s">
        <v>13</v>
      </c>
      <c r="EO134" s="171" t="s">
        <v>1601</v>
      </c>
      <c r="EP134" s="171" t="s">
        <v>1601</v>
      </c>
      <c r="EQ134" s="171" t="s">
        <v>14</v>
      </c>
      <c r="ER134" s="171" t="s">
        <v>1612</v>
      </c>
      <c r="ES134" s="171" t="s">
        <v>13</v>
      </c>
      <c r="ET134" s="171" t="s">
        <v>1604</v>
      </c>
      <c r="EU134" s="171" t="s">
        <v>1607</v>
      </c>
      <c r="EV134" s="171" t="s">
        <v>1601</v>
      </c>
      <c r="EW134" s="171" t="s">
        <v>1601</v>
      </c>
      <c r="EX134" s="171" t="s">
        <v>13</v>
      </c>
      <c r="EY134" s="171" t="s">
        <v>1604</v>
      </c>
      <c r="EZ134" s="171" t="s">
        <v>1596</v>
      </c>
    </row>
    <row r="135" spans="2:157" ht="23.25" customHeight="1">
      <c r="B135" s="15">
        <f t="shared" si="3"/>
        <v>55</v>
      </c>
      <c r="C135" s="15">
        <v>3</v>
      </c>
      <c r="D135" s="13">
        <v>4</v>
      </c>
      <c r="E135" s="54" cm="1">
        <f t="array" ref="E135">SUM((G135:EZ135=$I$38:$I$45) * $P$38:$P$45)</f>
        <v>66</v>
      </c>
      <c r="G135" s="169" t="s">
        <v>1601</v>
      </c>
      <c r="H135" s="170" t="s">
        <v>1604</v>
      </c>
      <c r="I135" s="170" t="s">
        <v>1601</v>
      </c>
      <c r="J135" s="170" t="s">
        <v>1601</v>
      </c>
      <c r="K135" s="170" t="s">
        <v>14</v>
      </c>
      <c r="L135" s="170" t="s">
        <v>1601</v>
      </c>
      <c r="M135" s="170" t="s">
        <v>1607</v>
      </c>
      <c r="N135" s="170" t="s">
        <v>1604</v>
      </c>
      <c r="O135" s="170" t="s">
        <v>14</v>
      </c>
      <c r="P135" s="170" t="s">
        <v>14</v>
      </c>
      <c r="Q135" s="170" t="s">
        <v>1601</v>
      </c>
      <c r="R135" s="170" t="s">
        <v>1601</v>
      </c>
      <c r="S135" s="170" t="s">
        <v>1604</v>
      </c>
      <c r="T135" s="170" t="s">
        <v>1604</v>
      </c>
      <c r="U135" s="170" t="s">
        <v>14</v>
      </c>
      <c r="V135" s="170" t="s">
        <v>1604</v>
      </c>
      <c r="W135" s="170" t="s">
        <v>1601</v>
      </c>
      <c r="X135" s="170" t="s">
        <v>14</v>
      </c>
      <c r="Y135" s="170" t="s">
        <v>1612</v>
      </c>
      <c r="Z135" s="170" t="s">
        <v>1604</v>
      </c>
      <c r="AA135" s="170" t="s">
        <v>1601</v>
      </c>
      <c r="AB135" s="171" t="s">
        <v>1601</v>
      </c>
      <c r="AC135" s="171" t="s">
        <v>1601</v>
      </c>
      <c r="AD135" s="171" t="s">
        <v>1604</v>
      </c>
      <c r="AE135" s="171" t="s">
        <v>1601</v>
      </c>
      <c r="AF135" s="171" t="s">
        <v>1604</v>
      </c>
      <c r="AG135" s="171" t="s">
        <v>1612</v>
      </c>
      <c r="AH135" s="171" t="s">
        <v>1601</v>
      </c>
      <c r="AI135" s="171" t="s">
        <v>1604</v>
      </c>
      <c r="AJ135" s="171" t="s">
        <v>1604</v>
      </c>
      <c r="AK135" s="171" t="s">
        <v>1601</v>
      </c>
      <c r="AL135" s="171" t="s">
        <v>14</v>
      </c>
      <c r="AM135" s="171" t="s">
        <v>14</v>
      </c>
      <c r="AN135" s="171" t="s">
        <v>1601</v>
      </c>
      <c r="AO135" s="171" t="s">
        <v>1612</v>
      </c>
      <c r="AP135" s="171" t="s">
        <v>1596</v>
      </c>
      <c r="AQ135" s="171" t="s">
        <v>1601</v>
      </c>
      <c r="AR135" s="171" t="s">
        <v>14</v>
      </c>
      <c r="AS135" s="171" t="s">
        <v>1601</v>
      </c>
      <c r="AT135" s="171" t="s">
        <v>1604</v>
      </c>
      <c r="AU135" s="171" t="s">
        <v>14</v>
      </c>
      <c r="AV135" s="171" t="s">
        <v>14</v>
      </c>
      <c r="AW135" s="171" t="s">
        <v>14</v>
      </c>
      <c r="AX135" s="171" t="s">
        <v>1604</v>
      </c>
      <c r="AY135" s="171" t="s">
        <v>14</v>
      </c>
      <c r="AZ135" s="171" t="s">
        <v>1604</v>
      </c>
      <c r="BA135" s="171" t="s">
        <v>1598</v>
      </c>
      <c r="BB135" s="171" t="s">
        <v>1601</v>
      </c>
      <c r="BC135" s="171" t="s">
        <v>14</v>
      </c>
      <c r="BD135" s="171" t="s">
        <v>1604</v>
      </c>
      <c r="BE135" s="171" t="s">
        <v>1601</v>
      </c>
      <c r="BF135" s="171" t="s">
        <v>1604</v>
      </c>
      <c r="BG135" s="171" t="s">
        <v>14</v>
      </c>
      <c r="BH135" s="171" t="s">
        <v>14</v>
      </c>
      <c r="BI135" s="171" t="s">
        <v>1598</v>
      </c>
      <c r="BJ135" s="171" t="s">
        <v>14</v>
      </c>
      <c r="BK135" s="171" t="s">
        <v>1607</v>
      </c>
      <c r="BL135" s="171" t="s">
        <v>1601</v>
      </c>
      <c r="BM135" s="171" t="s">
        <v>1601</v>
      </c>
      <c r="BN135" s="171" t="s">
        <v>1601</v>
      </c>
      <c r="BO135" s="171" t="s">
        <v>1604</v>
      </c>
      <c r="BP135" s="171" t="s">
        <v>1601</v>
      </c>
      <c r="BQ135" s="171" t="s">
        <v>14</v>
      </c>
      <c r="BR135" s="171" t="s">
        <v>1601</v>
      </c>
      <c r="BS135" s="171" t="s">
        <v>1601</v>
      </c>
      <c r="BT135" s="171" t="s">
        <v>1601</v>
      </c>
      <c r="BU135" s="171" t="s">
        <v>14</v>
      </c>
      <c r="BV135" s="171" t="s">
        <v>1601</v>
      </c>
      <c r="BW135" s="171" t="s">
        <v>14</v>
      </c>
      <c r="BX135" s="171" t="s">
        <v>1601</v>
      </c>
      <c r="BY135" s="171" t="s">
        <v>1612</v>
      </c>
      <c r="BZ135" s="171" t="s">
        <v>1601</v>
      </c>
      <c r="CA135" s="171" t="s">
        <v>1601</v>
      </c>
      <c r="CB135" s="171" t="s">
        <v>14</v>
      </c>
      <c r="CC135" s="171" t="s">
        <v>1601</v>
      </c>
      <c r="CD135" s="171" t="s">
        <v>1607</v>
      </c>
      <c r="CE135" s="171" t="s">
        <v>14</v>
      </c>
      <c r="CF135" s="171" t="s">
        <v>1601</v>
      </c>
      <c r="CG135" s="171" t="s">
        <v>1601</v>
      </c>
      <c r="CH135" s="171" t="s">
        <v>14</v>
      </c>
      <c r="CI135" s="171" t="s">
        <v>1601</v>
      </c>
      <c r="CJ135" s="171" t="s">
        <v>14</v>
      </c>
      <c r="CK135" s="171" t="s">
        <v>1601</v>
      </c>
      <c r="CL135" s="171" t="s">
        <v>1601</v>
      </c>
      <c r="CM135" s="171" t="s">
        <v>1604</v>
      </c>
      <c r="CN135" s="171" t="s">
        <v>1601</v>
      </c>
      <c r="CO135" s="171" t="s">
        <v>14</v>
      </c>
      <c r="CP135" s="171" t="s">
        <v>1607</v>
      </c>
      <c r="CQ135" s="171" t="s">
        <v>1604</v>
      </c>
      <c r="CR135" s="171" t="s">
        <v>1601</v>
      </c>
      <c r="CS135" s="171" t="s">
        <v>1601</v>
      </c>
      <c r="CT135" s="171" t="s">
        <v>1604</v>
      </c>
      <c r="CU135" s="171" t="s">
        <v>1601</v>
      </c>
      <c r="CV135" s="171" t="s">
        <v>1612</v>
      </c>
      <c r="CW135" s="171" t="s">
        <v>1601</v>
      </c>
      <c r="CX135" s="171" t="s">
        <v>1601</v>
      </c>
      <c r="CY135" s="171" t="s">
        <v>1601</v>
      </c>
      <c r="CZ135" s="171" t="s">
        <v>1598</v>
      </c>
      <c r="DA135" s="171" t="s">
        <v>1601</v>
      </c>
      <c r="DB135" s="171" t="s">
        <v>1601</v>
      </c>
      <c r="DC135" s="171" t="s">
        <v>1612</v>
      </c>
      <c r="DD135" s="171" t="s">
        <v>1607</v>
      </c>
      <c r="DE135" s="171" t="s">
        <v>1604</v>
      </c>
      <c r="DF135" s="171" t="s">
        <v>1604</v>
      </c>
      <c r="DG135" s="171" t="s">
        <v>13</v>
      </c>
      <c r="DH135" s="171" t="s">
        <v>1601</v>
      </c>
      <c r="DI135" s="171" t="s">
        <v>1601</v>
      </c>
      <c r="DJ135" s="171" t="s">
        <v>1604</v>
      </c>
      <c r="DK135" s="171" t="s">
        <v>1601</v>
      </c>
      <c r="DL135" s="171" t="s">
        <v>14</v>
      </c>
      <c r="DM135" s="171" t="s">
        <v>1601</v>
      </c>
      <c r="DN135" s="171" t="s">
        <v>14</v>
      </c>
      <c r="DO135" s="171" t="s">
        <v>1612</v>
      </c>
      <c r="DP135" s="171" t="s">
        <v>13</v>
      </c>
      <c r="DQ135" s="171" t="s">
        <v>14</v>
      </c>
      <c r="DR135" s="171" t="s">
        <v>1604</v>
      </c>
      <c r="DS135" s="171" t="s">
        <v>1601</v>
      </c>
      <c r="DT135" s="171" t="s">
        <v>14</v>
      </c>
      <c r="DU135" s="171" t="s">
        <v>14</v>
      </c>
      <c r="DV135" s="171" t="s">
        <v>1607</v>
      </c>
      <c r="DW135" s="171" t="s">
        <v>1601</v>
      </c>
      <c r="DX135" s="171" t="s">
        <v>1601</v>
      </c>
      <c r="DY135" s="171" t="s">
        <v>14</v>
      </c>
      <c r="DZ135" s="171" t="s">
        <v>1601</v>
      </c>
      <c r="EA135" s="171" t="s">
        <v>1596</v>
      </c>
      <c r="EB135" s="171" t="s">
        <v>1601</v>
      </c>
      <c r="EC135" s="171" t="s">
        <v>1604</v>
      </c>
      <c r="ED135" s="171" t="s">
        <v>14</v>
      </c>
      <c r="EE135" s="171" t="s">
        <v>1604</v>
      </c>
      <c r="EF135" s="171" t="s">
        <v>1601</v>
      </c>
      <c r="EG135" s="171" t="s">
        <v>1598</v>
      </c>
      <c r="EH135" s="171" t="s">
        <v>14</v>
      </c>
      <c r="EI135" s="171" t="s">
        <v>14</v>
      </c>
      <c r="EJ135" s="171" t="s">
        <v>1612</v>
      </c>
      <c r="EK135" s="171" t="s">
        <v>1607</v>
      </c>
      <c r="EL135" s="171" t="s">
        <v>14</v>
      </c>
      <c r="EM135" s="171" t="s">
        <v>1612</v>
      </c>
      <c r="EN135" s="171" t="s">
        <v>1596</v>
      </c>
      <c r="EO135" s="171" t="s">
        <v>14</v>
      </c>
      <c r="EP135" s="171" t="s">
        <v>1601</v>
      </c>
      <c r="EQ135" s="171" t="s">
        <v>14</v>
      </c>
      <c r="ER135" s="171" t="s">
        <v>1604</v>
      </c>
      <c r="ES135" s="171" t="s">
        <v>14</v>
      </c>
      <c r="ET135" s="171" t="s">
        <v>13</v>
      </c>
      <c r="EU135" s="171" t="s">
        <v>1601</v>
      </c>
      <c r="EV135" s="171" t="s">
        <v>14</v>
      </c>
      <c r="EW135" s="171" t="s">
        <v>13</v>
      </c>
      <c r="EX135" s="171" t="s">
        <v>1604</v>
      </c>
      <c r="EY135" s="171" t="s">
        <v>1604</v>
      </c>
      <c r="EZ135" s="171" t="s">
        <v>1604</v>
      </c>
    </row>
    <row r="136" spans="2:157" ht="23.25" customHeight="1">
      <c r="B136" s="15">
        <f t="shared" si="3"/>
        <v>56</v>
      </c>
      <c r="C136" s="15">
        <v>3</v>
      </c>
      <c r="D136" s="13">
        <v>4</v>
      </c>
      <c r="E136" s="54" cm="1">
        <f t="array" ref="E136">SUM((G136:EZ136=$I$38:$I$45) * $P$38:$P$45)</f>
        <v>81</v>
      </c>
      <c r="G136" s="169" t="s">
        <v>14</v>
      </c>
      <c r="H136" s="170" t="s">
        <v>14</v>
      </c>
      <c r="I136" s="170" t="s">
        <v>1612</v>
      </c>
      <c r="J136" s="170" t="s">
        <v>14</v>
      </c>
      <c r="K136" s="170" t="s">
        <v>1604</v>
      </c>
      <c r="L136" s="170" t="s">
        <v>14</v>
      </c>
      <c r="M136" s="170" t="s">
        <v>13</v>
      </c>
      <c r="N136" s="170" t="s">
        <v>1601</v>
      </c>
      <c r="O136" s="170" t="s">
        <v>1601</v>
      </c>
      <c r="P136" s="170" t="s">
        <v>1598</v>
      </c>
      <c r="Q136" s="170" t="s">
        <v>1607</v>
      </c>
      <c r="R136" s="170" t="s">
        <v>1612</v>
      </c>
      <c r="S136" s="170" t="s">
        <v>1601</v>
      </c>
      <c r="T136" s="170" t="s">
        <v>14</v>
      </c>
      <c r="U136" s="170" t="s">
        <v>1601</v>
      </c>
      <c r="V136" s="170" t="s">
        <v>1601</v>
      </c>
      <c r="W136" s="170" t="s">
        <v>1607</v>
      </c>
      <c r="X136" s="170" t="s">
        <v>14</v>
      </c>
      <c r="Y136" s="170" t="s">
        <v>1601</v>
      </c>
      <c r="Z136" s="170" t="s">
        <v>14</v>
      </c>
      <c r="AA136" s="170" t="s">
        <v>14</v>
      </c>
      <c r="AB136" s="171" t="s">
        <v>1604</v>
      </c>
      <c r="AC136" s="171" t="s">
        <v>1604</v>
      </c>
      <c r="AD136" s="171" t="s">
        <v>14</v>
      </c>
      <c r="AE136" s="171" t="s">
        <v>1604</v>
      </c>
      <c r="AF136" s="171" t="s">
        <v>1607</v>
      </c>
      <c r="AG136" s="171" t="s">
        <v>1612</v>
      </c>
      <c r="AH136" s="171" t="s">
        <v>1604</v>
      </c>
      <c r="AI136" s="171" t="s">
        <v>1601</v>
      </c>
      <c r="AJ136" s="171" t="s">
        <v>1601</v>
      </c>
      <c r="AK136" s="171" t="s">
        <v>1601</v>
      </c>
      <c r="AL136" s="171" t="s">
        <v>1601</v>
      </c>
      <c r="AM136" s="171" t="s">
        <v>1601</v>
      </c>
      <c r="AN136" s="171" t="s">
        <v>1601</v>
      </c>
      <c r="AO136" s="171" t="s">
        <v>1601</v>
      </c>
      <c r="AP136" s="171" t="s">
        <v>1604</v>
      </c>
      <c r="AQ136" s="171" t="s">
        <v>1601</v>
      </c>
      <c r="AR136" s="171" t="s">
        <v>14</v>
      </c>
      <c r="AS136" s="171" t="s">
        <v>1601</v>
      </c>
      <c r="AT136" s="171" t="s">
        <v>14</v>
      </c>
      <c r="AU136" s="171" t="s">
        <v>1604</v>
      </c>
      <c r="AV136" s="171" t="s">
        <v>1604</v>
      </c>
      <c r="AW136" s="171" t="s">
        <v>14</v>
      </c>
      <c r="AX136" s="171" t="s">
        <v>1612</v>
      </c>
      <c r="AY136" s="171" t="s">
        <v>1601</v>
      </c>
      <c r="AZ136" s="171" t="s">
        <v>1604</v>
      </c>
      <c r="BA136" s="171" t="s">
        <v>13</v>
      </c>
      <c r="BB136" s="171" t="s">
        <v>1598</v>
      </c>
      <c r="BC136" s="171" t="s">
        <v>1601</v>
      </c>
      <c r="BD136" s="171" t="s">
        <v>1601</v>
      </c>
      <c r="BE136" s="171" t="s">
        <v>1604</v>
      </c>
      <c r="BF136" s="171" t="s">
        <v>13</v>
      </c>
      <c r="BG136" s="171" t="s">
        <v>1601</v>
      </c>
      <c r="BH136" s="171" t="s">
        <v>1601</v>
      </c>
      <c r="BI136" s="171" t="s">
        <v>1607</v>
      </c>
      <c r="BJ136" s="171" t="s">
        <v>1604</v>
      </c>
      <c r="BK136" s="171" t="s">
        <v>1604</v>
      </c>
      <c r="BL136" s="171" t="s">
        <v>14</v>
      </c>
      <c r="BM136" s="171" t="s">
        <v>14</v>
      </c>
      <c r="BN136" s="171" t="s">
        <v>1607</v>
      </c>
      <c r="BO136" s="171" t="s">
        <v>1596</v>
      </c>
      <c r="BP136" s="171" t="s">
        <v>14</v>
      </c>
      <c r="BQ136" s="171" t="s">
        <v>1601</v>
      </c>
      <c r="BR136" s="171" t="s">
        <v>1601</v>
      </c>
      <c r="BS136" s="171" t="s">
        <v>14</v>
      </c>
      <c r="BT136" s="171" t="s">
        <v>1601</v>
      </c>
      <c r="BU136" s="171" t="s">
        <v>1598</v>
      </c>
      <c r="BV136" s="171" t="s">
        <v>1604</v>
      </c>
      <c r="BW136" s="171" t="s">
        <v>1601</v>
      </c>
      <c r="BX136" s="171" t="s">
        <v>14</v>
      </c>
      <c r="BY136" s="171" t="s">
        <v>1601</v>
      </c>
      <c r="BZ136" s="171" t="s">
        <v>1604</v>
      </c>
      <c r="CA136" s="171" t="s">
        <v>14</v>
      </c>
      <c r="CB136" s="171" t="s">
        <v>14</v>
      </c>
      <c r="CC136" s="171" t="s">
        <v>1604</v>
      </c>
      <c r="CD136" s="171" t="s">
        <v>1598</v>
      </c>
      <c r="CE136" s="171" t="s">
        <v>1612</v>
      </c>
      <c r="CF136" s="171" t="s">
        <v>1607</v>
      </c>
      <c r="CG136" s="171" t="s">
        <v>13</v>
      </c>
      <c r="CH136" s="171" t="s">
        <v>1601</v>
      </c>
      <c r="CI136" s="171" t="s">
        <v>1612</v>
      </c>
      <c r="CJ136" s="171" t="s">
        <v>1604</v>
      </c>
      <c r="CK136" s="171" t="s">
        <v>1601</v>
      </c>
      <c r="CL136" s="171" t="s">
        <v>14</v>
      </c>
      <c r="CM136" s="171" t="s">
        <v>1612</v>
      </c>
      <c r="CN136" s="171" t="s">
        <v>1604</v>
      </c>
      <c r="CO136" s="171" t="s">
        <v>14</v>
      </c>
      <c r="CP136" s="171" t="s">
        <v>1604</v>
      </c>
      <c r="CQ136" s="171" t="s">
        <v>1601</v>
      </c>
      <c r="CR136" s="171" t="s">
        <v>1604</v>
      </c>
      <c r="CS136" s="171" t="s">
        <v>1601</v>
      </c>
      <c r="CT136" s="171" t="s">
        <v>14</v>
      </c>
      <c r="CU136" s="171" t="s">
        <v>1601</v>
      </c>
      <c r="CV136" s="171" t="s">
        <v>1604</v>
      </c>
      <c r="CW136" s="171" t="s">
        <v>1604</v>
      </c>
      <c r="CX136" s="171" t="s">
        <v>14</v>
      </c>
      <c r="CY136" s="171" t="s">
        <v>14</v>
      </c>
      <c r="CZ136" s="171" t="s">
        <v>14</v>
      </c>
      <c r="DA136" s="171" t="s">
        <v>14</v>
      </c>
      <c r="DB136" s="171" t="s">
        <v>1601</v>
      </c>
      <c r="DC136" s="171" t="s">
        <v>1601</v>
      </c>
      <c r="DD136" s="171" t="s">
        <v>1601</v>
      </c>
      <c r="DE136" s="171" t="s">
        <v>1601</v>
      </c>
      <c r="DF136" s="171" t="s">
        <v>1601</v>
      </c>
      <c r="DG136" s="171" t="s">
        <v>1601</v>
      </c>
      <c r="DH136" s="171" t="s">
        <v>1601</v>
      </c>
      <c r="DI136" s="171" t="s">
        <v>1612</v>
      </c>
      <c r="DJ136" s="171" t="s">
        <v>1601</v>
      </c>
      <c r="DK136" s="171" t="s">
        <v>1601</v>
      </c>
      <c r="DL136" s="171" t="s">
        <v>1601</v>
      </c>
      <c r="DM136" s="171" t="s">
        <v>14</v>
      </c>
      <c r="DN136" s="171" t="s">
        <v>1601</v>
      </c>
      <c r="DO136" s="171" t="s">
        <v>1601</v>
      </c>
      <c r="DP136" s="171" t="s">
        <v>14</v>
      </c>
      <c r="DQ136" s="171" t="s">
        <v>14</v>
      </c>
      <c r="DR136" s="171" t="s">
        <v>1604</v>
      </c>
      <c r="DS136" s="171" t="s">
        <v>1601</v>
      </c>
      <c r="DT136" s="171" t="s">
        <v>1604</v>
      </c>
      <c r="DU136" s="171" t="s">
        <v>1601</v>
      </c>
      <c r="DV136" s="171" t="s">
        <v>1601</v>
      </c>
      <c r="DW136" s="171" t="s">
        <v>1604</v>
      </c>
      <c r="DX136" s="171" t="s">
        <v>1612</v>
      </c>
      <c r="DY136" s="171" t="s">
        <v>1604</v>
      </c>
      <c r="DZ136" s="171" t="s">
        <v>14</v>
      </c>
      <c r="EA136" s="171" t="s">
        <v>1604</v>
      </c>
      <c r="EB136" s="171" t="s">
        <v>14</v>
      </c>
      <c r="EC136" s="171" t="s">
        <v>1601</v>
      </c>
      <c r="ED136" s="171" t="s">
        <v>1601</v>
      </c>
      <c r="EE136" s="171" t="s">
        <v>1601</v>
      </c>
      <c r="EF136" s="171" t="s">
        <v>1604</v>
      </c>
      <c r="EG136" s="171" t="s">
        <v>1612</v>
      </c>
      <c r="EH136" s="171" t="s">
        <v>1612</v>
      </c>
      <c r="EI136" s="171" t="s">
        <v>1604</v>
      </c>
      <c r="EJ136" s="171" t="s">
        <v>1604</v>
      </c>
      <c r="EK136" s="171" t="s">
        <v>1596</v>
      </c>
      <c r="EL136" s="171" t="s">
        <v>1604</v>
      </c>
      <c r="EM136" s="171" t="s">
        <v>14</v>
      </c>
      <c r="EN136" s="171" t="s">
        <v>1601</v>
      </c>
      <c r="EO136" s="171" t="s">
        <v>1604</v>
      </c>
      <c r="EP136" s="171" t="s">
        <v>14</v>
      </c>
      <c r="EQ136" s="171" t="s">
        <v>1604</v>
      </c>
      <c r="ER136" s="171" t="s">
        <v>14</v>
      </c>
      <c r="ES136" s="171" t="s">
        <v>1604</v>
      </c>
      <c r="ET136" s="171" t="s">
        <v>1601</v>
      </c>
      <c r="EU136" s="171" t="s">
        <v>1604</v>
      </c>
      <c r="EV136" s="171" t="s">
        <v>1601</v>
      </c>
      <c r="EW136" s="171" t="s">
        <v>1598</v>
      </c>
      <c r="EX136" s="171" t="s">
        <v>1601</v>
      </c>
      <c r="EY136" s="171" t="s">
        <v>1601</v>
      </c>
      <c r="EZ136" s="171" t="s">
        <v>14</v>
      </c>
    </row>
    <row r="137" spans="2:157" ht="23.25" customHeight="1">
      <c r="B137" s="15">
        <f t="shared" si="3"/>
        <v>57</v>
      </c>
      <c r="C137" s="15">
        <v>3</v>
      </c>
      <c r="D137" s="13">
        <v>4</v>
      </c>
      <c r="E137" s="54" cm="1">
        <f t="array" ref="E137">SUM((G137:EZ137=$I$38:$I$45) * $P$38:$P$45)</f>
        <v>36</v>
      </c>
      <c r="G137" s="169" t="s">
        <v>14</v>
      </c>
      <c r="H137" s="170" t="s">
        <v>14</v>
      </c>
      <c r="I137" s="170" t="s">
        <v>1612</v>
      </c>
      <c r="J137" s="170" t="s">
        <v>1601</v>
      </c>
      <c r="K137" s="170" t="s">
        <v>1601</v>
      </c>
      <c r="L137" s="170" t="s">
        <v>1601</v>
      </c>
      <c r="M137" s="170" t="s">
        <v>1601</v>
      </c>
      <c r="N137" s="170" t="s">
        <v>1601</v>
      </c>
      <c r="O137" s="170" t="s">
        <v>1601</v>
      </c>
      <c r="P137" s="170" t="s">
        <v>14</v>
      </c>
      <c r="Q137" s="170" t="s">
        <v>1601</v>
      </c>
      <c r="R137" s="170" t="s">
        <v>14</v>
      </c>
      <c r="S137" s="170" t="s">
        <v>14</v>
      </c>
      <c r="T137" s="170" t="s">
        <v>14</v>
      </c>
      <c r="U137" s="170" t="s">
        <v>1604</v>
      </c>
      <c r="V137" s="170" t="s">
        <v>1604</v>
      </c>
      <c r="W137" s="170" t="s">
        <v>1604</v>
      </c>
      <c r="X137" s="170" t="s">
        <v>1612</v>
      </c>
      <c r="Y137" s="170" t="s">
        <v>14</v>
      </c>
      <c r="Z137" s="170" t="s">
        <v>14</v>
      </c>
      <c r="AA137" s="170" t="s">
        <v>1601</v>
      </c>
      <c r="AB137" s="171" t="s">
        <v>1601</v>
      </c>
      <c r="AC137" s="171" t="s">
        <v>1598</v>
      </c>
      <c r="AD137" s="171" t="s">
        <v>14</v>
      </c>
      <c r="AE137" s="171" t="s">
        <v>1601</v>
      </c>
      <c r="AF137" s="171" t="s">
        <v>1604</v>
      </c>
      <c r="AG137" s="171" t="s">
        <v>1601</v>
      </c>
      <c r="AH137" s="171" t="s">
        <v>1601</v>
      </c>
      <c r="AI137" s="171" t="s">
        <v>1607</v>
      </c>
      <c r="AJ137" s="171" t="s">
        <v>1601</v>
      </c>
      <c r="AK137" s="171" t="s">
        <v>1601</v>
      </c>
      <c r="AL137" s="171" t="s">
        <v>1601</v>
      </c>
      <c r="AM137" s="171" t="s">
        <v>14</v>
      </c>
      <c r="AN137" s="171" t="s">
        <v>14</v>
      </c>
      <c r="AO137" s="171" t="s">
        <v>1601</v>
      </c>
      <c r="AP137" s="171" t="s">
        <v>14</v>
      </c>
      <c r="AQ137" s="171" t="s">
        <v>1601</v>
      </c>
      <c r="AR137" s="171" t="s">
        <v>13</v>
      </c>
      <c r="AS137" s="171" t="s">
        <v>14</v>
      </c>
      <c r="AT137" s="171" t="s">
        <v>1601</v>
      </c>
      <c r="AU137" s="171" t="s">
        <v>14</v>
      </c>
      <c r="AV137" s="171" t="s">
        <v>14</v>
      </c>
      <c r="AW137" s="171" t="s">
        <v>1601</v>
      </c>
      <c r="AX137" s="171" t="s">
        <v>1601</v>
      </c>
      <c r="AY137" s="171" t="s">
        <v>14</v>
      </c>
      <c r="AZ137" s="171" t="s">
        <v>14</v>
      </c>
      <c r="BA137" s="171" t="s">
        <v>14</v>
      </c>
      <c r="BB137" s="171" t="s">
        <v>1601</v>
      </c>
      <c r="BC137" s="171" t="s">
        <v>1601</v>
      </c>
      <c r="BD137" s="171" t="s">
        <v>1601</v>
      </c>
      <c r="BE137" s="171" t="s">
        <v>1601</v>
      </c>
      <c r="BF137" s="171" t="s">
        <v>14</v>
      </c>
      <c r="BG137" s="171" t="s">
        <v>1601</v>
      </c>
      <c r="BH137" s="171" t="s">
        <v>1601</v>
      </c>
      <c r="BI137" s="171" t="s">
        <v>1604</v>
      </c>
      <c r="BJ137" s="171" t="s">
        <v>1607</v>
      </c>
      <c r="BK137" s="171" t="s">
        <v>14</v>
      </c>
      <c r="BL137" s="171" t="s">
        <v>1598</v>
      </c>
      <c r="BM137" s="171" t="s">
        <v>14</v>
      </c>
      <c r="BN137" s="171" t="s">
        <v>1601</v>
      </c>
      <c r="BO137" s="171" t="s">
        <v>14</v>
      </c>
      <c r="BP137" s="171" t="s">
        <v>1601</v>
      </c>
      <c r="BQ137" s="171" t="s">
        <v>14</v>
      </c>
      <c r="BR137" s="171" t="s">
        <v>1601</v>
      </c>
      <c r="BS137" s="171" t="s">
        <v>1598</v>
      </c>
      <c r="BT137" s="171" t="s">
        <v>1601</v>
      </c>
      <c r="BU137" s="171" t="s">
        <v>1607</v>
      </c>
      <c r="BV137" s="171" t="s">
        <v>14</v>
      </c>
      <c r="BW137" s="171" t="s">
        <v>14</v>
      </c>
      <c r="BX137" s="171" t="s">
        <v>1598</v>
      </c>
      <c r="BY137" s="171" t="s">
        <v>1601</v>
      </c>
      <c r="BZ137" s="171" t="s">
        <v>1604</v>
      </c>
      <c r="CA137" s="171" t="s">
        <v>1604</v>
      </c>
      <c r="CB137" s="171" t="s">
        <v>1601</v>
      </c>
      <c r="CC137" s="171" t="s">
        <v>1604</v>
      </c>
      <c r="CD137" s="171" t="s">
        <v>1601</v>
      </c>
      <c r="CE137" s="171" t="s">
        <v>1604</v>
      </c>
      <c r="CF137" s="171" t="s">
        <v>1601</v>
      </c>
      <c r="CG137" s="171" t="s">
        <v>13</v>
      </c>
      <c r="CH137" s="171" t="s">
        <v>14</v>
      </c>
      <c r="CI137" s="171" t="s">
        <v>14</v>
      </c>
      <c r="CJ137" s="171" t="s">
        <v>1601</v>
      </c>
      <c r="CK137" s="171" t="s">
        <v>14</v>
      </c>
      <c r="CL137" s="171" t="s">
        <v>1604</v>
      </c>
      <c r="CM137" s="171" t="s">
        <v>14</v>
      </c>
      <c r="CN137" s="171" t="s">
        <v>1604</v>
      </c>
      <c r="CO137" s="171" t="s">
        <v>13</v>
      </c>
      <c r="CP137" s="171" t="s">
        <v>1601</v>
      </c>
      <c r="CQ137" s="171" t="s">
        <v>1601</v>
      </c>
      <c r="CR137" s="171" t="s">
        <v>1601</v>
      </c>
      <c r="CS137" s="171" t="s">
        <v>14</v>
      </c>
      <c r="CT137" s="171" t="s">
        <v>14</v>
      </c>
      <c r="CU137" s="171" t="s">
        <v>14</v>
      </c>
      <c r="CV137" s="171" t="s">
        <v>1601</v>
      </c>
      <c r="CW137" s="171" t="s">
        <v>1601</v>
      </c>
      <c r="CX137" s="171" t="s">
        <v>1601</v>
      </c>
      <c r="CY137" s="171" t="s">
        <v>1604</v>
      </c>
      <c r="CZ137" s="171" t="s">
        <v>1601</v>
      </c>
      <c r="DA137" s="171" t="s">
        <v>14</v>
      </c>
      <c r="DB137" s="171" t="s">
        <v>14</v>
      </c>
      <c r="DC137" s="171" t="s">
        <v>1601</v>
      </c>
      <c r="DD137" s="171" t="s">
        <v>1601</v>
      </c>
      <c r="DE137" s="171" t="s">
        <v>14</v>
      </c>
      <c r="DF137" s="171" t="s">
        <v>14</v>
      </c>
      <c r="DG137" s="171" t="s">
        <v>14</v>
      </c>
      <c r="DH137" s="171" t="s">
        <v>1601</v>
      </c>
      <c r="DI137" s="171" t="s">
        <v>1601</v>
      </c>
      <c r="DJ137" s="171" t="s">
        <v>1601</v>
      </c>
      <c r="DK137" s="171" t="s">
        <v>14</v>
      </c>
      <c r="DL137" s="171" t="s">
        <v>1601</v>
      </c>
      <c r="DM137" s="171" t="s">
        <v>1601</v>
      </c>
      <c r="DN137" s="171" t="s">
        <v>1601</v>
      </c>
      <c r="DO137" s="171" t="s">
        <v>14</v>
      </c>
      <c r="DP137" s="171" t="s">
        <v>1604</v>
      </c>
      <c r="DQ137" s="171" t="s">
        <v>14</v>
      </c>
      <c r="DR137" s="171" t="s">
        <v>1601</v>
      </c>
      <c r="DS137" s="171" t="s">
        <v>14</v>
      </c>
      <c r="DT137" s="171" t="s">
        <v>1601</v>
      </c>
      <c r="DU137" s="171" t="s">
        <v>1601</v>
      </c>
      <c r="DV137" s="171" t="s">
        <v>14</v>
      </c>
      <c r="DW137" s="171" t="s">
        <v>1604</v>
      </c>
      <c r="DX137" s="171" t="s">
        <v>14</v>
      </c>
      <c r="DY137" s="171" t="s">
        <v>1601</v>
      </c>
      <c r="DZ137" s="171" t="s">
        <v>14</v>
      </c>
      <c r="EA137" s="171" t="s">
        <v>1598</v>
      </c>
      <c r="EB137" s="171" t="s">
        <v>1604</v>
      </c>
      <c r="EC137" s="171" t="s">
        <v>14</v>
      </c>
      <c r="ED137" s="171" t="s">
        <v>14</v>
      </c>
      <c r="EE137" s="171" t="s">
        <v>1601</v>
      </c>
      <c r="EF137" s="171" t="s">
        <v>14</v>
      </c>
      <c r="EG137" s="171" t="s">
        <v>1598</v>
      </c>
      <c r="EH137" s="171" t="s">
        <v>1604</v>
      </c>
      <c r="EI137" s="171" t="s">
        <v>1601</v>
      </c>
      <c r="EJ137" s="171" t="s">
        <v>14</v>
      </c>
      <c r="EK137" s="171" t="s">
        <v>1604</v>
      </c>
      <c r="EL137" s="171" t="s">
        <v>1612</v>
      </c>
      <c r="EM137" s="171" t="s">
        <v>13</v>
      </c>
      <c r="EN137" s="171" t="s">
        <v>1601</v>
      </c>
      <c r="EO137" s="171" t="s">
        <v>14</v>
      </c>
      <c r="EP137" s="171" t="s">
        <v>1601</v>
      </c>
      <c r="EQ137" s="171" t="s">
        <v>1601</v>
      </c>
      <c r="ER137" s="171" t="s">
        <v>14</v>
      </c>
      <c r="ES137" s="171" t="s">
        <v>1601</v>
      </c>
      <c r="ET137" s="171" t="s">
        <v>1604</v>
      </c>
      <c r="EU137" s="171" t="s">
        <v>14</v>
      </c>
      <c r="EV137" s="171" t="s">
        <v>14</v>
      </c>
      <c r="EW137" s="171" t="s">
        <v>1607</v>
      </c>
      <c r="EX137" s="171" t="s">
        <v>1604</v>
      </c>
      <c r="EY137" s="171" t="s">
        <v>1604</v>
      </c>
      <c r="EZ137" s="171" t="s">
        <v>1607</v>
      </c>
    </row>
    <row r="138" spans="2:157" ht="23.25" customHeight="1">
      <c r="B138" s="15">
        <f t="shared" si="3"/>
        <v>58</v>
      </c>
      <c r="C138" s="15">
        <v>3</v>
      </c>
      <c r="D138" s="13">
        <v>4</v>
      </c>
      <c r="E138" s="54" cm="1">
        <f t="array" ref="E138">SUM((G138:EZ138=$I$38:$I$45) * $P$38:$P$45)</f>
        <v>12</v>
      </c>
      <c r="G138" s="169" t="s">
        <v>1604</v>
      </c>
      <c r="H138" s="170" t="s">
        <v>1601</v>
      </c>
      <c r="I138" s="170" t="s">
        <v>1604</v>
      </c>
      <c r="J138" s="170" t="s">
        <v>1604</v>
      </c>
      <c r="K138" s="170" t="s">
        <v>1612</v>
      </c>
      <c r="L138" s="170" t="s">
        <v>1601</v>
      </c>
      <c r="M138" s="170" t="s">
        <v>1601</v>
      </c>
      <c r="N138" s="170" t="s">
        <v>1601</v>
      </c>
      <c r="O138" s="170" t="s">
        <v>14</v>
      </c>
      <c r="P138" s="170" t="s">
        <v>14</v>
      </c>
      <c r="Q138" s="170" t="s">
        <v>14</v>
      </c>
      <c r="R138" s="170" t="s">
        <v>1601</v>
      </c>
      <c r="S138" s="170" t="s">
        <v>1607</v>
      </c>
      <c r="T138" s="170" t="s">
        <v>1604</v>
      </c>
      <c r="U138" s="170" t="s">
        <v>1604</v>
      </c>
      <c r="V138" s="170" t="s">
        <v>1596</v>
      </c>
      <c r="W138" s="170" t="s">
        <v>14</v>
      </c>
      <c r="X138" s="170" t="s">
        <v>1604</v>
      </c>
      <c r="Y138" s="170" t="s">
        <v>1601</v>
      </c>
      <c r="Z138" s="170" t="s">
        <v>1601</v>
      </c>
      <c r="AA138" s="170" t="s">
        <v>1601</v>
      </c>
      <c r="AB138" s="171" t="s">
        <v>1601</v>
      </c>
      <c r="AC138" s="171" t="s">
        <v>1607</v>
      </c>
      <c r="AD138" s="171" t="s">
        <v>1604</v>
      </c>
      <c r="AE138" s="171" t="s">
        <v>1601</v>
      </c>
      <c r="AF138" s="171" t="s">
        <v>1601</v>
      </c>
      <c r="AG138" s="171" t="s">
        <v>1604</v>
      </c>
      <c r="AH138" s="171" t="s">
        <v>1601</v>
      </c>
      <c r="AI138" s="171" t="s">
        <v>1604</v>
      </c>
      <c r="AJ138" s="171" t="s">
        <v>1607</v>
      </c>
      <c r="AK138" s="171" t="s">
        <v>1604</v>
      </c>
      <c r="AL138" s="171" t="s">
        <v>13</v>
      </c>
      <c r="AM138" s="171" t="s">
        <v>1601</v>
      </c>
      <c r="AN138" s="171" t="s">
        <v>1601</v>
      </c>
      <c r="AO138" s="171" t="s">
        <v>14</v>
      </c>
      <c r="AP138" s="171" t="s">
        <v>1601</v>
      </c>
      <c r="AQ138" s="171" t="s">
        <v>14</v>
      </c>
      <c r="AR138" s="171" t="s">
        <v>1607</v>
      </c>
      <c r="AS138" s="171" t="s">
        <v>14</v>
      </c>
      <c r="AT138" s="171" t="s">
        <v>13</v>
      </c>
      <c r="AU138" s="171" t="s">
        <v>1604</v>
      </c>
      <c r="AV138" s="171" t="s">
        <v>1601</v>
      </c>
      <c r="AW138" s="171" t="s">
        <v>1601</v>
      </c>
      <c r="AX138" s="171" t="s">
        <v>1601</v>
      </c>
      <c r="AY138" s="171" t="s">
        <v>1601</v>
      </c>
      <c r="AZ138" s="171" t="s">
        <v>14</v>
      </c>
      <c r="BA138" s="171" t="s">
        <v>1601</v>
      </c>
      <c r="BB138" s="171" t="s">
        <v>1601</v>
      </c>
      <c r="BC138" s="171" t="s">
        <v>14</v>
      </c>
      <c r="BD138" s="171" t="s">
        <v>14</v>
      </c>
      <c r="BE138" s="171" t="s">
        <v>14</v>
      </c>
      <c r="BF138" s="171" t="s">
        <v>1601</v>
      </c>
      <c r="BG138" s="171" t="s">
        <v>14</v>
      </c>
      <c r="BH138" s="171" t="s">
        <v>14</v>
      </c>
      <c r="BI138" s="171" t="s">
        <v>1604</v>
      </c>
      <c r="BJ138" s="171" t="s">
        <v>1601</v>
      </c>
      <c r="BK138" s="171" t="s">
        <v>14</v>
      </c>
      <c r="BL138" s="171" t="s">
        <v>14</v>
      </c>
      <c r="BM138" s="171" t="s">
        <v>14</v>
      </c>
      <c r="BN138" s="171" t="s">
        <v>14</v>
      </c>
      <c r="BO138" s="171" t="s">
        <v>1604</v>
      </c>
      <c r="BP138" s="171" t="s">
        <v>1601</v>
      </c>
      <c r="BQ138" s="171" t="s">
        <v>14</v>
      </c>
      <c r="BR138" s="171" t="s">
        <v>14</v>
      </c>
      <c r="BS138" s="171" t="s">
        <v>1601</v>
      </c>
      <c r="BT138" s="171" t="s">
        <v>1604</v>
      </c>
      <c r="BU138" s="171" t="s">
        <v>13</v>
      </c>
      <c r="BV138" s="171" t="s">
        <v>14</v>
      </c>
      <c r="BW138" s="171" t="s">
        <v>14</v>
      </c>
      <c r="BX138" s="171" t="s">
        <v>1604</v>
      </c>
      <c r="BY138" s="171" t="s">
        <v>1601</v>
      </c>
      <c r="BZ138" s="171" t="s">
        <v>1607</v>
      </c>
      <c r="CA138" s="171" t="s">
        <v>1607</v>
      </c>
      <c r="CB138" s="171" t="s">
        <v>14</v>
      </c>
      <c r="CC138" s="171" t="s">
        <v>14</v>
      </c>
      <c r="CD138" s="171" t="s">
        <v>1604</v>
      </c>
      <c r="CE138" s="171" t="s">
        <v>1601</v>
      </c>
      <c r="CF138" s="171" t="s">
        <v>14</v>
      </c>
      <c r="CG138" s="171" t="s">
        <v>1601</v>
      </c>
      <c r="CH138" s="171" t="s">
        <v>1604</v>
      </c>
      <c r="CI138" s="171" t="s">
        <v>1601</v>
      </c>
      <c r="CJ138" s="171" t="s">
        <v>1598</v>
      </c>
      <c r="CK138" s="171" t="s">
        <v>1604</v>
      </c>
      <c r="CL138" s="171" t="s">
        <v>1604</v>
      </c>
      <c r="CM138" s="171" t="s">
        <v>1604</v>
      </c>
      <c r="CN138" s="171" t="s">
        <v>1607</v>
      </c>
      <c r="CO138" s="171" t="s">
        <v>1601</v>
      </c>
      <c r="CP138" s="171" t="s">
        <v>1604</v>
      </c>
      <c r="CQ138" s="171" t="s">
        <v>1601</v>
      </c>
      <c r="CR138" s="171" t="s">
        <v>1604</v>
      </c>
      <c r="CS138" s="171" t="s">
        <v>14</v>
      </c>
      <c r="CT138" s="171" t="s">
        <v>1601</v>
      </c>
      <c r="CU138" s="171" t="s">
        <v>1604</v>
      </c>
      <c r="CV138" s="171" t="s">
        <v>14</v>
      </c>
      <c r="CW138" s="171" t="s">
        <v>14</v>
      </c>
      <c r="CX138" s="171" t="s">
        <v>1601</v>
      </c>
      <c r="CY138" s="171" t="s">
        <v>1596</v>
      </c>
      <c r="CZ138" s="171" t="s">
        <v>1601</v>
      </c>
      <c r="DA138" s="171" t="s">
        <v>1601</v>
      </c>
      <c r="DB138" s="171" t="s">
        <v>1598</v>
      </c>
      <c r="DC138" s="171" t="s">
        <v>1601</v>
      </c>
      <c r="DD138" s="171" t="s">
        <v>1604</v>
      </c>
      <c r="DE138" s="171" t="s">
        <v>1601</v>
      </c>
      <c r="DF138" s="171" t="s">
        <v>14</v>
      </c>
      <c r="DG138" s="171" t="s">
        <v>14</v>
      </c>
      <c r="DH138" s="171" t="s">
        <v>1604</v>
      </c>
      <c r="DI138" s="171" t="s">
        <v>1604</v>
      </c>
      <c r="DJ138" s="171" t="s">
        <v>14</v>
      </c>
      <c r="DK138" s="171" t="s">
        <v>1601</v>
      </c>
      <c r="DL138" s="171" t="s">
        <v>1604</v>
      </c>
      <c r="DM138" s="171" t="s">
        <v>1601</v>
      </c>
      <c r="DN138" s="171" t="s">
        <v>1601</v>
      </c>
      <c r="DO138" s="171" t="s">
        <v>1601</v>
      </c>
      <c r="DP138" s="171" t="s">
        <v>14</v>
      </c>
      <c r="DQ138" s="171" t="s">
        <v>1601</v>
      </c>
      <c r="DR138" s="171" t="s">
        <v>13</v>
      </c>
      <c r="DS138" s="171" t="s">
        <v>14</v>
      </c>
      <c r="DT138" s="171" t="s">
        <v>14</v>
      </c>
      <c r="DU138" s="171" t="s">
        <v>1601</v>
      </c>
      <c r="DV138" s="171" t="s">
        <v>14</v>
      </c>
      <c r="DW138" s="171" t="s">
        <v>1601</v>
      </c>
      <c r="DX138" s="171" t="s">
        <v>1604</v>
      </c>
      <c r="DY138" s="171" t="s">
        <v>1604</v>
      </c>
      <c r="DZ138" s="171" t="s">
        <v>1604</v>
      </c>
      <c r="EA138" s="171" t="s">
        <v>1601</v>
      </c>
      <c r="EB138" s="171" t="s">
        <v>1604</v>
      </c>
      <c r="EC138" s="171" t="s">
        <v>14</v>
      </c>
      <c r="ED138" s="171" t="s">
        <v>14</v>
      </c>
      <c r="EE138" s="171" t="s">
        <v>1601</v>
      </c>
      <c r="EF138" s="171" t="s">
        <v>14</v>
      </c>
      <c r="EG138" s="171" t="s">
        <v>14</v>
      </c>
      <c r="EH138" s="171" t="s">
        <v>14</v>
      </c>
      <c r="EI138" s="171" t="s">
        <v>1601</v>
      </c>
      <c r="EJ138" s="171" t="s">
        <v>1601</v>
      </c>
      <c r="EK138" s="171" t="s">
        <v>1604</v>
      </c>
      <c r="EL138" s="171" t="s">
        <v>14</v>
      </c>
      <c r="EM138" s="171" t="s">
        <v>1604</v>
      </c>
      <c r="EN138" s="171" t="s">
        <v>1607</v>
      </c>
      <c r="EO138" s="171" t="s">
        <v>1607</v>
      </c>
      <c r="EP138" s="171" t="s">
        <v>14</v>
      </c>
      <c r="EQ138" s="171" t="s">
        <v>14</v>
      </c>
      <c r="ER138" s="171" t="s">
        <v>1601</v>
      </c>
      <c r="ES138" s="171" t="s">
        <v>1601</v>
      </c>
      <c r="ET138" s="171" t="s">
        <v>1601</v>
      </c>
      <c r="EU138" s="171" t="s">
        <v>14</v>
      </c>
      <c r="EV138" s="171" t="s">
        <v>1604</v>
      </c>
      <c r="EW138" s="171" t="s">
        <v>1604</v>
      </c>
      <c r="EX138" s="171" t="s">
        <v>1604</v>
      </c>
      <c r="EY138" s="171" t="s">
        <v>1601</v>
      </c>
      <c r="EZ138" s="171" t="s">
        <v>14</v>
      </c>
    </row>
    <row r="139" spans="2:157" ht="23.25" customHeight="1">
      <c r="B139" s="15">
        <f t="shared" si="3"/>
        <v>59</v>
      </c>
      <c r="C139" s="15">
        <v>3</v>
      </c>
      <c r="D139" s="13">
        <v>4</v>
      </c>
      <c r="E139" s="54" cm="1">
        <f t="array" ref="E139">SUM((G139:EZ139=$I$38:$I$45) * $P$38:$P$45)</f>
        <v>6</v>
      </c>
      <c r="G139" s="169" t="s">
        <v>1601</v>
      </c>
      <c r="H139" s="170" t="s">
        <v>14</v>
      </c>
      <c r="I139" s="170" t="s">
        <v>14</v>
      </c>
      <c r="J139" s="170" t="s">
        <v>14</v>
      </c>
      <c r="K139" s="170" t="s">
        <v>14</v>
      </c>
      <c r="L139" s="170" t="s">
        <v>1604</v>
      </c>
      <c r="M139" s="170" t="s">
        <v>14</v>
      </c>
      <c r="N139" s="170" t="s">
        <v>13</v>
      </c>
      <c r="O139" s="170" t="s">
        <v>14</v>
      </c>
      <c r="P139" s="170" t="s">
        <v>14</v>
      </c>
      <c r="Q139" s="170" t="s">
        <v>1604</v>
      </c>
      <c r="R139" s="170" t="s">
        <v>14</v>
      </c>
      <c r="S139" s="170" t="s">
        <v>1601</v>
      </c>
      <c r="T139" s="170" t="s">
        <v>13</v>
      </c>
      <c r="U139" s="170" t="s">
        <v>14</v>
      </c>
      <c r="V139" s="170" t="s">
        <v>1604</v>
      </c>
      <c r="W139" s="170" t="s">
        <v>1604</v>
      </c>
      <c r="X139" s="170" t="s">
        <v>1598</v>
      </c>
      <c r="Y139" s="170" t="s">
        <v>14</v>
      </c>
      <c r="Z139" s="170" t="s">
        <v>1601</v>
      </c>
      <c r="AA139" s="170" t="s">
        <v>1601</v>
      </c>
      <c r="AB139" s="171" t="s">
        <v>1604</v>
      </c>
      <c r="AC139" s="171" t="s">
        <v>14</v>
      </c>
      <c r="AD139" s="171" t="s">
        <v>1601</v>
      </c>
      <c r="AE139" s="171" t="s">
        <v>1601</v>
      </c>
      <c r="AF139" s="171" t="s">
        <v>1604</v>
      </c>
      <c r="AG139" s="171" t="s">
        <v>14</v>
      </c>
      <c r="AH139" s="171" t="s">
        <v>1601</v>
      </c>
      <c r="AI139" s="171" t="s">
        <v>14</v>
      </c>
      <c r="AJ139" s="171" t="s">
        <v>1601</v>
      </c>
      <c r="AK139" s="171" t="s">
        <v>1601</v>
      </c>
      <c r="AL139" s="171" t="s">
        <v>1607</v>
      </c>
      <c r="AM139" s="171" t="s">
        <v>14</v>
      </c>
      <c r="AN139" s="171" t="s">
        <v>14</v>
      </c>
      <c r="AO139" s="171" t="s">
        <v>14</v>
      </c>
      <c r="AP139" s="171" t="s">
        <v>1604</v>
      </c>
      <c r="AQ139" s="171" t="s">
        <v>14</v>
      </c>
      <c r="AR139" s="171" t="s">
        <v>1601</v>
      </c>
      <c r="AS139" s="171" t="s">
        <v>1601</v>
      </c>
      <c r="AT139" s="171" t="s">
        <v>1601</v>
      </c>
      <c r="AU139" s="171" t="s">
        <v>14</v>
      </c>
      <c r="AV139" s="171" t="s">
        <v>14</v>
      </c>
      <c r="AW139" s="171" t="s">
        <v>14</v>
      </c>
      <c r="AX139" s="171" t="s">
        <v>1604</v>
      </c>
      <c r="AY139" s="171" t="s">
        <v>14</v>
      </c>
      <c r="AZ139" s="171" t="s">
        <v>14</v>
      </c>
      <c r="BA139" s="171" t="s">
        <v>1601</v>
      </c>
      <c r="BB139" s="171" t="s">
        <v>14</v>
      </c>
      <c r="BC139" s="171" t="s">
        <v>14</v>
      </c>
      <c r="BD139" s="171" t="s">
        <v>14</v>
      </c>
      <c r="BE139" s="171" t="s">
        <v>1601</v>
      </c>
      <c r="BF139" s="171" t="s">
        <v>1604</v>
      </c>
      <c r="BG139" s="171" t="s">
        <v>1604</v>
      </c>
      <c r="BH139" s="171" t="s">
        <v>14</v>
      </c>
      <c r="BI139" s="171" t="s">
        <v>1601</v>
      </c>
      <c r="BJ139" s="171" t="s">
        <v>14</v>
      </c>
      <c r="BK139" s="171" t="s">
        <v>14</v>
      </c>
      <c r="BL139" s="171" t="s">
        <v>1604</v>
      </c>
      <c r="BM139" s="171" t="s">
        <v>1601</v>
      </c>
      <c r="BN139" s="171" t="s">
        <v>1604</v>
      </c>
      <c r="BO139" s="171" t="s">
        <v>1601</v>
      </c>
      <c r="BP139" s="171" t="s">
        <v>1601</v>
      </c>
      <c r="BQ139" s="171" t="s">
        <v>1601</v>
      </c>
      <c r="BR139" s="171" t="s">
        <v>1604</v>
      </c>
      <c r="BS139" s="171" t="s">
        <v>1601</v>
      </c>
      <c r="BT139" s="171" t="s">
        <v>1601</v>
      </c>
      <c r="BU139" s="171" t="s">
        <v>1601</v>
      </c>
      <c r="BV139" s="171" t="s">
        <v>1601</v>
      </c>
      <c r="BW139" s="171" t="s">
        <v>1604</v>
      </c>
      <c r="BX139" s="171" t="s">
        <v>1604</v>
      </c>
      <c r="BY139" s="171" t="s">
        <v>1601</v>
      </c>
      <c r="BZ139" s="171" t="s">
        <v>1604</v>
      </c>
      <c r="CA139" s="171" t="s">
        <v>14</v>
      </c>
      <c r="CB139" s="171" t="s">
        <v>14</v>
      </c>
      <c r="CC139" s="171" t="s">
        <v>1601</v>
      </c>
      <c r="CD139" s="171" t="s">
        <v>1604</v>
      </c>
      <c r="CE139" s="171" t="s">
        <v>1604</v>
      </c>
      <c r="CF139" s="171" t="s">
        <v>1607</v>
      </c>
      <c r="CG139" s="171" t="s">
        <v>1601</v>
      </c>
      <c r="CH139" s="171" t="s">
        <v>14</v>
      </c>
      <c r="CI139" s="171" t="s">
        <v>14</v>
      </c>
      <c r="CJ139" s="171" t="s">
        <v>1601</v>
      </c>
      <c r="CK139" s="171" t="s">
        <v>1601</v>
      </c>
      <c r="CL139" s="171" t="s">
        <v>1601</v>
      </c>
      <c r="CM139" s="171" t="s">
        <v>1607</v>
      </c>
      <c r="CN139" s="171" t="s">
        <v>1601</v>
      </c>
      <c r="CO139" s="171" t="s">
        <v>1601</v>
      </c>
      <c r="CP139" s="171" t="s">
        <v>14</v>
      </c>
      <c r="CQ139" s="171" t="s">
        <v>14</v>
      </c>
      <c r="CR139" s="171" t="s">
        <v>1601</v>
      </c>
      <c r="CS139" s="171" t="s">
        <v>1601</v>
      </c>
      <c r="CT139" s="171" t="s">
        <v>1604</v>
      </c>
      <c r="CU139" s="171" t="s">
        <v>1601</v>
      </c>
      <c r="CV139" s="171" t="s">
        <v>14</v>
      </c>
      <c r="CW139" s="171" t="s">
        <v>1601</v>
      </c>
      <c r="CX139" s="171" t="s">
        <v>14</v>
      </c>
      <c r="CY139" s="171" t="s">
        <v>1601</v>
      </c>
      <c r="CZ139" s="171" t="s">
        <v>14</v>
      </c>
      <c r="DA139" s="171" t="s">
        <v>1601</v>
      </c>
      <c r="DB139" s="171" t="s">
        <v>1601</v>
      </c>
      <c r="DC139" s="171" t="s">
        <v>14</v>
      </c>
      <c r="DD139" s="171" t="s">
        <v>1601</v>
      </c>
      <c r="DE139" s="171" t="s">
        <v>1601</v>
      </c>
      <c r="DF139" s="171" t="s">
        <v>1601</v>
      </c>
      <c r="DG139" s="171" t="s">
        <v>1601</v>
      </c>
      <c r="DH139" s="171" t="s">
        <v>1604</v>
      </c>
      <c r="DI139" s="171" t="s">
        <v>1596</v>
      </c>
      <c r="DJ139" s="171" t="s">
        <v>1604</v>
      </c>
      <c r="DK139" s="171" t="s">
        <v>14</v>
      </c>
      <c r="DL139" s="171" t="s">
        <v>14</v>
      </c>
      <c r="DM139" s="171" t="s">
        <v>13</v>
      </c>
      <c r="DN139" s="171" t="s">
        <v>1601</v>
      </c>
      <c r="DO139" s="171" t="s">
        <v>14</v>
      </c>
      <c r="DP139" s="171" t="s">
        <v>14</v>
      </c>
      <c r="DQ139" s="171" t="s">
        <v>1601</v>
      </c>
      <c r="DR139" s="171" t="s">
        <v>1601</v>
      </c>
      <c r="DS139" s="171" t="s">
        <v>1601</v>
      </c>
      <c r="DT139" s="171" t="s">
        <v>1607</v>
      </c>
      <c r="DU139" s="171" t="s">
        <v>14</v>
      </c>
      <c r="DV139" s="171" t="s">
        <v>14</v>
      </c>
      <c r="DW139" s="171" t="s">
        <v>1601</v>
      </c>
      <c r="DX139" s="171" t="s">
        <v>14</v>
      </c>
      <c r="DY139" s="171" t="s">
        <v>1598</v>
      </c>
      <c r="DZ139" s="171" t="s">
        <v>1604</v>
      </c>
      <c r="EA139" s="171" t="s">
        <v>13</v>
      </c>
      <c r="EB139" s="171" t="s">
        <v>14</v>
      </c>
      <c r="EC139" s="171" t="s">
        <v>14</v>
      </c>
      <c r="ED139" s="171" t="s">
        <v>1601</v>
      </c>
      <c r="EE139" s="171" t="s">
        <v>1604</v>
      </c>
      <c r="EF139" s="171" t="s">
        <v>1604</v>
      </c>
      <c r="EG139" s="171" t="s">
        <v>14</v>
      </c>
      <c r="EH139" s="171" t="s">
        <v>14</v>
      </c>
      <c r="EI139" s="171" t="s">
        <v>1604</v>
      </c>
      <c r="EJ139" s="171" t="s">
        <v>1604</v>
      </c>
      <c r="EK139" s="171" t="s">
        <v>14</v>
      </c>
      <c r="EL139" s="171" t="s">
        <v>13</v>
      </c>
      <c r="EM139" s="171" t="s">
        <v>1601</v>
      </c>
      <c r="EN139" s="171" t="s">
        <v>14</v>
      </c>
      <c r="EO139" s="171" t="s">
        <v>14</v>
      </c>
      <c r="EP139" s="171" t="s">
        <v>14</v>
      </c>
      <c r="EQ139" s="171" t="s">
        <v>14</v>
      </c>
      <c r="ER139" s="171" t="s">
        <v>14</v>
      </c>
      <c r="ES139" s="171" t="s">
        <v>1601</v>
      </c>
      <c r="ET139" s="171" t="s">
        <v>1604</v>
      </c>
      <c r="EU139" s="171" t="s">
        <v>14</v>
      </c>
      <c r="EV139" s="171" t="s">
        <v>1604</v>
      </c>
      <c r="EW139" s="171" t="s">
        <v>14</v>
      </c>
      <c r="EX139" s="171" t="s">
        <v>1601</v>
      </c>
      <c r="EY139" s="171" t="s">
        <v>1601</v>
      </c>
      <c r="EZ139" s="171" t="s">
        <v>1601</v>
      </c>
    </row>
    <row r="140" spans="2:157" ht="23.1" customHeight="1">
      <c r="B140" s="15">
        <f t="shared" si="3"/>
        <v>60</v>
      </c>
      <c r="C140" s="15">
        <v>3</v>
      </c>
      <c r="D140" s="13">
        <v>4</v>
      </c>
      <c r="E140" s="54" cm="1">
        <f t="array" ref="E140">SUM((G140:EZ140=$I$38:$I$45) * $P$38:$P$45)</f>
        <v>108</v>
      </c>
      <c r="G140" s="169" t="s">
        <v>1601</v>
      </c>
      <c r="H140" s="170" t="s">
        <v>1604</v>
      </c>
      <c r="I140" s="170" t="s">
        <v>1601</v>
      </c>
      <c r="J140" s="170" t="s">
        <v>1604</v>
      </c>
      <c r="K140" s="170" t="s">
        <v>1601</v>
      </c>
      <c r="L140" s="170" t="s">
        <v>1604</v>
      </c>
      <c r="M140" s="170" t="s">
        <v>1604</v>
      </c>
      <c r="N140" s="170" t="s">
        <v>14</v>
      </c>
      <c r="O140" s="170" t="s">
        <v>14</v>
      </c>
      <c r="P140" s="170" t="s">
        <v>1612</v>
      </c>
      <c r="Q140" s="170" t="s">
        <v>1598</v>
      </c>
      <c r="R140" s="170" t="s">
        <v>1604</v>
      </c>
      <c r="S140" s="170" t="s">
        <v>14</v>
      </c>
      <c r="T140" s="170" t="s">
        <v>1601</v>
      </c>
      <c r="U140" s="170" t="s">
        <v>14</v>
      </c>
      <c r="V140" s="170" t="s">
        <v>1601</v>
      </c>
      <c r="W140" s="170" t="s">
        <v>1598</v>
      </c>
      <c r="X140" s="170" t="s">
        <v>14</v>
      </c>
      <c r="Y140" s="170" t="s">
        <v>14</v>
      </c>
      <c r="Z140" s="170" t="s">
        <v>1604</v>
      </c>
      <c r="AA140" s="170" t="s">
        <v>14</v>
      </c>
      <c r="AB140" s="171" t="s">
        <v>14</v>
      </c>
      <c r="AC140" s="171" t="s">
        <v>1601</v>
      </c>
      <c r="AD140" s="171" t="s">
        <v>1612</v>
      </c>
      <c r="AE140" s="171" t="s">
        <v>14</v>
      </c>
      <c r="AF140" s="171" t="s">
        <v>1601</v>
      </c>
      <c r="AG140" s="171" t="s">
        <v>14</v>
      </c>
      <c r="AH140" s="171" t="s">
        <v>1604</v>
      </c>
      <c r="AI140" s="171" t="s">
        <v>1598</v>
      </c>
      <c r="AJ140" s="171" t="s">
        <v>1604</v>
      </c>
      <c r="AK140" s="171" t="s">
        <v>1601</v>
      </c>
      <c r="AL140" s="171" t="s">
        <v>1604</v>
      </c>
      <c r="AM140" s="171" t="s">
        <v>14</v>
      </c>
      <c r="AN140" s="171" t="s">
        <v>1598</v>
      </c>
      <c r="AO140" s="171" t="s">
        <v>1607</v>
      </c>
      <c r="AP140" s="171" t="s">
        <v>14</v>
      </c>
      <c r="AQ140" s="171" t="s">
        <v>1601</v>
      </c>
      <c r="AR140" s="171" t="s">
        <v>1612</v>
      </c>
      <c r="AS140" s="171" t="s">
        <v>1601</v>
      </c>
      <c r="AT140" s="171" t="s">
        <v>1607</v>
      </c>
      <c r="AU140" s="171" t="s">
        <v>14</v>
      </c>
      <c r="AV140" s="171" t="s">
        <v>1601</v>
      </c>
      <c r="AW140" s="171" t="s">
        <v>1598</v>
      </c>
      <c r="AX140" s="171" t="s">
        <v>1601</v>
      </c>
      <c r="AY140" s="171" t="s">
        <v>1604</v>
      </c>
      <c r="AZ140" s="171" t="s">
        <v>1607</v>
      </c>
      <c r="BA140" s="171" t="s">
        <v>1607</v>
      </c>
      <c r="BB140" s="171" t="s">
        <v>1604</v>
      </c>
      <c r="BC140" s="171" t="s">
        <v>1601</v>
      </c>
      <c r="BD140" s="171" t="s">
        <v>14</v>
      </c>
      <c r="BE140" s="171" t="s">
        <v>1601</v>
      </c>
      <c r="BF140" s="171" t="s">
        <v>1612</v>
      </c>
      <c r="BG140" s="171" t="s">
        <v>1601</v>
      </c>
      <c r="BH140" s="171" t="s">
        <v>1604</v>
      </c>
      <c r="BI140" s="171" t="s">
        <v>14</v>
      </c>
      <c r="BJ140" s="171" t="s">
        <v>1612</v>
      </c>
      <c r="BK140" s="171" t="s">
        <v>14</v>
      </c>
      <c r="BL140" s="171" t="s">
        <v>14</v>
      </c>
      <c r="BM140" s="171" t="s">
        <v>14</v>
      </c>
      <c r="BN140" s="171" t="s">
        <v>1612</v>
      </c>
      <c r="BO140" s="171" t="s">
        <v>14</v>
      </c>
      <c r="BP140" s="171" t="s">
        <v>1607</v>
      </c>
      <c r="BQ140" s="171" t="s">
        <v>14</v>
      </c>
      <c r="BR140" s="171" t="s">
        <v>1604</v>
      </c>
      <c r="BS140" s="171" t="s">
        <v>1604</v>
      </c>
      <c r="BT140" s="171" t="s">
        <v>14</v>
      </c>
      <c r="BU140" s="171" t="s">
        <v>14</v>
      </c>
      <c r="BV140" s="171" t="s">
        <v>14</v>
      </c>
      <c r="BW140" s="171" t="s">
        <v>14</v>
      </c>
      <c r="BX140" s="171" t="s">
        <v>14</v>
      </c>
      <c r="BY140" s="171" t="s">
        <v>14</v>
      </c>
      <c r="BZ140" s="171" t="s">
        <v>14</v>
      </c>
      <c r="CA140" s="171" t="s">
        <v>14</v>
      </c>
      <c r="CB140" s="171" t="s">
        <v>1601</v>
      </c>
      <c r="CC140" s="171" t="s">
        <v>14</v>
      </c>
      <c r="CD140" s="171" t="s">
        <v>1612</v>
      </c>
      <c r="CE140" s="171" t="s">
        <v>13</v>
      </c>
      <c r="CF140" s="171" t="s">
        <v>1601</v>
      </c>
      <c r="CG140" s="171" t="s">
        <v>14</v>
      </c>
      <c r="CH140" s="171" t="s">
        <v>1598</v>
      </c>
      <c r="CI140" s="171" t="s">
        <v>1601</v>
      </c>
      <c r="CJ140" s="171" t="s">
        <v>1604</v>
      </c>
      <c r="CK140" s="171" t="s">
        <v>1601</v>
      </c>
      <c r="CL140" s="171" t="s">
        <v>14</v>
      </c>
      <c r="CM140" s="171" t="s">
        <v>1604</v>
      </c>
      <c r="CN140" s="171" t="s">
        <v>1601</v>
      </c>
      <c r="CO140" s="171" t="s">
        <v>13</v>
      </c>
      <c r="CP140" s="171" t="s">
        <v>14</v>
      </c>
      <c r="CQ140" s="171" t="s">
        <v>1604</v>
      </c>
      <c r="CR140" s="171" t="s">
        <v>13</v>
      </c>
      <c r="CS140" s="171" t="s">
        <v>1601</v>
      </c>
      <c r="CT140" s="171" t="s">
        <v>1601</v>
      </c>
      <c r="CU140" s="171" t="s">
        <v>1604</v>
      </c>
      <c r="CV140" s="171" t="s">
        <v>14</v>
      </c>
      <c r="CW140" s="171" t="s">
        <v>1601</v>
      </c>
      <c r="CX140" s="171" t="s">
        <v>1604</v>
      </c>
      <c r="CY140" s="171" t="s">
        <v>14</v>
      </c>
      <c r="CZ140" s="171" t="s">
        <v>14</v>
      </c>
      <c r="DA140" s="171" t="s">
        <v>1607</v>
      </c>
      <c r="DB140" s="171" t="s">
        <v>1612</v>
      </c>
      <c r="DC140" s="171" t="s">
        <v>14</v>
      </c>
      <c r="DD140" s="171" t="s">
        <v>14</v>
      </c>
      <c r="DE140" s="171" t="s">
        <v>1601</v>
      </c>
      <c r="DF140" s="171" t="s">
        <v>14</v>
      </c>
      <c r="DG140" s="171" t="s">
        <v>14</v>
      </c>
      <c r="DH140" s="171" t="s">
        <v>1598</v>
      </c>
      <c r="DI140" s="171" t="s">
        <v>1598</v>
      </c>
      <c r="DJ140" s="171" t="s">
        <v>1601</v>
      </c>
      <c r="DK140" s="171" t="s">
        <v>14</v>
      </c>
      <c r="DL140" s="171" t="s">
        <v>1604</v>
      </c>
      <c r="DM140" s="171" t="s">
        <v>1604</v>
      </c>
      <c r="DN140" s="171" t="s">
        <v>14</v>
      </c>
      <c r="DO140" s="171" t="s">
        <v>14</v>
      </c>
      <c r="DP140" s="171" t="s">
        <v>1612</v>
      </c>
      <c r="DQ140" s="171" t="s">
        <v>13</v>
      </c>
      <c r="DR140" s="171" t="s">
        <v>1604</v>
      </c>
      <c r="DS140" s="171" t="s">
        <v>1604</v>
      </c>
      <c r="DT140" s="171" t="s">
        <v>14</v>
      </c>
      <c r="DU140" s="171" t="s">
        <v>1607</v>
      </c>
      <c r="DV140" s="171" t="s">
        <v>1604</v>
      </c>
      <c r="DW140" s="171" t="s">
        <v>1596</v>
      </c>
      <c r="DX140" s="171" t="s">
        <v>14</v>
      </c>
      <c r="DY140" s="171" t="s">
        <v>1601</v>
      </c>
      <c r="DZ140" s="171" t="s">
        <v>1612</v>
      </c>
      <c r="EA140" s="171" t="s">
        <v>14</v>
      </c>
      <c r="EB140" s="171" t="s">
        <v>13</v>
      </c>
      <c r="EC140" s="171" t="s">
        <v>1612</v>
      </c>
      <c r="ED140" s="171" t="s">
        <v>1601</v>
      </c>
      <c r="EE140" s="171" t="s">
        <v>1601</v>
      </c>
      <c r="EF140" s="171" t="s">
        <v>14</v>
      </c>
      <c r="EG140" s="171" t="s">
        <v>14</v>
      </c>
      <c r="EH140" s="171" t="s">
        <v>1601</v>
      </c>
      <c r="EI140" s="171" t="s">
        <v>1612</v>
      </c>
      <c r="EJ140" s="171" t="s">
        <v>1612</v>
      </c>
      <c r="EK140" s="171" t="s">
        <v>1596</v>
      </c>
      <c r="EL140" s="171" t="s">
        <v>1604</v>
      </c>
      <c r="EM140" s="171" t="s">
        <v>14</v>
      </c>
      <c r="EN140" s="171" t="s">
        <v>1598</v>
      </c>
      <c r="EO140" s="171" t="s">
        <v>14</v>
      </c>
      <c r="EP140" s="171" t="s">
        <v>1598</v>
      </c>
      <c r="EQ140" s="171" t="s">
        <v>1601</v>
      </c>
      <c r="ER140" s="171" t="s">
        <v>14</v>
      </c>
      <c r="ES140" s="171" t="s">
        <v>14</v>
      </c>
      <c r="ET140" s="171" t="s">
        <v>14</v>
      </c>
      <c r="EU140" s="171" t="s">
        <v>1601</v>
      </c>
      <c r="EV140" s="171" t="s">
        <v>14</v>
      </c>
      <c r="EW140" s="171" t="s">
        <v>14</v>
      </c>
      <c r="EX140" s="171" t="s">
        <v>14</v>
      </c>
      <c r="EY140" s="171" t="s">
        <v>1601</v>
      </c>
      <c r="EZ140" s="171" t="s">
        <v>1604</v>
      </c>
    </row>
    <row r="141" spans="2:157" ht="15" customHeight="1">
      <c r="G141" s="10"/>
      <c r="P141" s="5"/>
      <c r="Q141" s="5"/>
      <c r="R141" s="5"/>
      <c r="S141" s="5"/>
      <c r="T141" s="5"/>
      <c r="U141" s="5"/>
      <c r="V141" s="5"/>
      <c r="W141" s="5"/>
      <c r="X141" s="5"/>
      <c r="Y141" s="5"/>
      <c r="Z141" s="5"/>
      <c r="AA141" s="5"/>
      <c r="AB141" s="5"/>
      <c r="AC141" s="5"/>
      <c r="AD141" s="5"/>
      <c r="AE141" s="5"/>
      <c r="AF141" s="5"/>
      <c r="AG141" s="5"/>
      <c r="AH141" s="6"/>
      <c r="AI141" s="6"/>
      <c r="AJ141" s="6"/>
      <c r="AK141" s="6"/>
      <c r="AL141" s="6"/>
      <c r="AM141" s="6"/>
      <c r="AN141" s="4"/>
      <c r="AO141" s="6"/>
      <c r="AP141" s="4"/>
      <c r="AQ141" s="6"/>
      <c r="AR141" s="6"/>
      <c r="AS141" s="6"/>
      <c r="AT141" s="6"/>
      <c r="AU141" s="6"/>
      <c r="AV141" s="6"/>
      <c r="AW141" s="6"/>
      <c r="AX141" s="6"/>
      <c r="AY141" s="6"/>
      <c r="AZ141" s="6"/>
      <c r="BA141" s="6"/>
      <c r="BB141" s="6"/>
      <c r="BC141" s="6"/>
      <c r="BD141" s="4"/>
      <c r="BE141" s="4"/>
      <c r="BF141" s="4"/>
      <c r="BG141" s="4"/>
      <c r="BH141" s="4"/>
      <c r="BI141" s="4"/>
      <c r="BJ141" s="4"/>
      <c r="BK141" s="4"/>
      <c r="BL141" s="4"/>
      <c r="BM141" s="4"/>
    </row>
    <row r="142" spans="2:157" ht="15" customHeight="1" thickBot="1">
      <c r="E142" s="23"/>
      <c r="P142" s="5"/>
      <c r="Q142" s="5"/>
      <c r="R142" s="5"/>
      <c r="S142" s="5"/>
      <c r="T142" s="5"/>
      <c r="U142" s="5"/>
      <c r="V142" s="5"/>
      <c r="W142" s="5"/>
      <c r="X142" s="5"/>
      <c r="Y142" s="5"/>
      <c r="Z142" s="5"/>
      <c r="AA142" s="5"/>
      <c r="AB142" s="5"/>
      <c r="AC142" s="5"/>
      <c r="AD142" s="5"/>
      <c r="AE142" s="5"/>
      <c r="AF142" s="5"/>
      <c r="AG142" s="5"/>
      <c r="AH142" s="6"/>
      <c r="AI142" s="6"/>
      <c r="AJ142" s="6"/>
      <c r="AK142" s="6"/>
      <c r="AL142" s="6"/>
      <c r="AM142" s="6"/>
      <c r="AN142" s="4"/>
      <c r="AO142" s="6"/>
      <c r="AP142" s="4"/>
      <c r="AQ142" s="6"/>
      <c r="AR142" s="6"/>
      <c r="AS142" s="6"/>
      <c r="AT142" s="6"/>
      <c r="AU142" s="6"/>
      <c r="AV142" s="6"/>
      <c r="AW142" s="6"/>
      <c r="AX142" s="6"/>
      <c r="AY142" s="6"/>
      <c r="AZ142" s="6"/>
      <c r="BA142" s="6"/>
      <c r="BB142" s="6"/>
      <c r="BC142" s="6"/>
      <c r="BD142" s="4"/>
      <c r="BE142" s="4"/>
      <c r="BF142" s="4"/>
      <c r="BG142" s="4"/>
      <c r="BH142" s="4"/>
      <c r="BI142" s="4"/>
      <c r="BJ142" s="4"/>
      <c r="BK142" s="4"/>
      <c r="BL142" s="4"/>
      <c r="BM142" s="4"/>
    </row>
    <row r="143" spans="2:157" ht="19.5" customHeight="1" thickBot="1">
      <c r="B143" s="241" t="s">
        <v>7</v>
      </c>
      <c r="C143" s="139" t="s">
        <v>36</v>
      </c>
      <c r="D143" s="21" t="s">
        <v>1622</v>
      </c>
      <c r="E143" s="23"/>
      <c r="M143" s="4"/>
      <c r="P143" s="5"/>
      <c r="Q143" s="5"/>
      <c r="R143" s="5"/>
      <c r="S143" s="5"/>
      <c r="T143" s="5"/>
      <c r="U143" s="5"/>
      <c r="V143" s="5"/>
      <c r="W143" s="5"/>
      <c r="X143" s="5"/>
      <c r="Y143" s="5"/>
      <c r="Z143" s="5"/>
      <c r="AA143" s="5"/>
      <c r="AB143" s="5"/>
      <c r="AC143" s="5"/>
      <c r="AD143" s="5"/>
      <c r="AE143" s="5"/>
      <c r="AF143" s="16"/>
      <c r="AG143" s="16"/>
      <c r="AH143" s="6"/>
      <c r="AI143" s="6"/>
      <c r="AJ143" s="6"/>
      <c r="AK143" s="6"/>
      <c r="AL143" s="6"/>
      <c r="AM143" s="6"/>
      <c r="AN143" s="4"/>
      <c r="AO143" s="6"/>
      <c r="AP143" s="4"/>
      <c r="AQ143" s="6"/>
      <c r="AR143" s="6"/>
      <c r="AS143" s="6"/>
      <c r="AT143" s="6"/>
      <c r="AU143" s="6"/>
      <c r="AV143" s="6"/>
      <c r="AW143" s="6"/>
      <c r="AX143" s="6"/>
      <c r="AY143" s="6"/>
      <c r="AZ143" s="6"/>
      <c r="BA143" s="6"/>
      <c r="BB143" s="6"/>
      <c r="BC143" s="6"/>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row>
    <row r="144" spans="2:157" ht="14.85" customHeight="1">
      <c r="E144" s="23"/>
      <c r="M144" s="4"/>
      <c r="P144" s="5"/>
      <c r="Q144" s="5"/>
      <c r="R144" s="5"/>
      <c r="S144" s="5"/>
      <c r="T144" s="5"/>
      <c r="U144" s="5"/>
      <c r="V144" s="5"/>
      <c r="W144" s="5"/>
      <c r="X144" s="5"/>
      <c r="Y144" s="5"/>
      <c r="Z144" s="5"/>
      <c r="AA144" s="5"/>
      <c r="AB144" s="5"/>
      <c r="AC144" s="5"/>
      <c r="AD144" s="5"/>
      <c r="AE144" s="5"/>
      <c r="AF144" s="16"/>
      <c r="AG144" s="16"/>
      <c r="AH144" s="6"/>
      <c r="AI144" s="6"/>
      <c r="AJ144" s="6"/>
      <c r="AK144" s="6"/>
      <c r="AL144" s="6"/>
      <c r="AM144" s="6"/>
      <c r="AN144" s="4"/>
      <c r="AO144" s="6"/>
      <c r="AP144" s="4"/>
      <c r="AQ144" s="6"/>
      <c r="AR144" s="6"/>
      <c r="AS144" s="6"/>
      <c r="AT144" s="6"/>
      <c r="AU144" s="6"/>
      <c r="AV144" s="6"/>
      <c r="AW144" s="6"/>
      <c r="AX144" s="6"/>
      <c r="AY144" s="6"/>
      <c r="AZ144" s="6"/>
      <c r="BA144" s="6"/>
      <c r="BB144" s="6"/>
      <c r="BC144" s="6"/>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row>
    <row r="145" spans="2:212" ht="14.85" customHeight="1">
      <c r="B145" s="9" t="s">
        <v>1623</v>
      </c>
      <c r="M145" s="4"/>
      <c r="P145" s="5"/>
      <c r="Q145" s="5"/>
      <c r="R145" s="5"/>
      <c r="S145" s="5"/>
      <c r="T145" s="5"/>
      <c r="U145" s="5"/>
      <c r="V145" s="5"/>
      <c r="W145" s="5"/>
      <c r="X145" s="5"/>
      <c r="Y145" s="5"/>
      <c r="Z145" s="5"/>
      <c r="AA145" s="5"/>
      <c r="AB145" s="5"/>
      <c r="AC145" s="5"/>
      <c r="AD145" s="5"/>
      <c r="AE145" s="5"/>
      <c r="AF145" s="16"/>
      <c r="AG145" s="16"/>
      <c r="AH145" s="4"/>
      <c r="AI145" s="4"/>
      <c r="AJ145" s="4"/>
      <c r="AK145" s="4"/>
      <c r="AL145" s="4"/>
      <c r="AM145" s="6"/>
      <c r="AN145" s="4"/>
      <c r="AO145" s="6"/>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row>
    <row r="146" spans="2:212" ht="14.85" customHeight="1">
      <c r="B146" s="46" t="s">
        <v>1694</v>
      </c>
      <c r="M146" s="4"/>
      <c r="P146" s="5"/>
      <c r="Q146" s="5"/>
      <c r="R146" s="5"/>
      <c r="S146" s="5"/>
      <c r="T146" s="5"/>
      <c r="U146" s="5"/>
      <c r="V146" s="5"/>
      <c r="W146" s="5"/>
      <c r="X146" s="5"/>
      <c r="Y146" s="5"/>
      <c r="Z146" s="5"/>
      <c r="AA146" s="5"/>
      <c r="AB146" s="5"/>
      <c r="AC146" s="5"/>
      <c r="AD146" s="5"/>
      <c r="AE146" s="5"/>
      <c r="AF146" s="16"/>
      <c r="AG146" s="16"/>
      <c r="AH146" s="4"/>
      <c r="AI146" s="4"/>
      <c r="AJ146" s="4"/>
      <c r="AK146" s="4"/>
      <c r="AL146" s="4"/>
      <c r="AM146" s="6"/>
      <c r="AN146" s="4"/>
      <c r="AO146" s="6"/>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row>
    <row r="147" spans="2:212" ht="14.85" customHeight="1">
      <c r="B147" s="46" t="s">
        <v>1695</v>
      </c>
      <c r="M147" s="4"/>
      <c r="P147" s="5"/>
      <c r="Q147" s="5"/>
      <c r="R147" s="5"/>
      <c r="S147" s="5"/>
      <c r="T147" s="5"/>
      <c r="U147" s="5"/>
      <c r="V147" s="5"/>
      <c r="W147" s="5"/>
      <c r="X147" s="5"/>
      <c r="Y147" s="5"/>
      <c r="Z147" s="5"/>
      <c r="AA147" s="5"/>
      <c r="AB147" s="5"/>
      <c r="AC147" s="5"/>
      <c r="AD147" s="5"/>
      <c r="AE147" s="5"/>
      <c r="AF147" s="16"/>
      <c r="AG147" s="16"/>
      <c r="AH147" s="4"/>
      <c r="AI147" s="4"/>
      <c r="AJ147" s="4"/>
      <c r="AK147" s="4"/>
      <c r="AL147" s="4"/>
      <c r="AM147" s="6"/>
      <c r="AN147" s="4"/>
      <c r="AO147" s="6"/>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row>
    <row r="148" spans="2:212" ht="14.85" customHeight="1">
      <c r="B148" s="9"/>
      <c r="M148" s="4"/>
      <c r="P148" s="5"/>
      <c r="Q148" s="5"/>
      <c r="R148" s="5"/>
      <c r="S148" s="5"/>
      <c r="T148" s="5"/>
      <c r="U148" s="5"/>
      <c r="V148" s="5"/>
      <c r="W148" s="5"/>
      <c r="X148" s="5"/>
      <c r="Y148" s="5"/>
      <c r="Z148" s="5"/>
      <c r="AA148" s="5"/>
      <c r="AB148" s="5"/>
      <c r="AC148" s="5"/>
      <c r="AD148" s="5"/>
      <c r="AE148" s="5"/>
      <c r="AF148" s="16"/>
      <c r="AG148" s="16"/>
      <c r="AH148" s="4"/>
      <c r="AI148" s="4"/>
      <c r="AJ148" s="4"/>
      <c r="AK148" s="4"/>
      <c r="AL148" s="4"/>
      <c r="AM148" s="6"/>
      <c r="AN148" s="4"/>
      <c r="AO148" s="6"/>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row>
    <row r="149" spans="2:212" ht="14.85" customHeight="1">
      <c r="B149" s="9" t="s">
        <v>1624</v>
      </c>
      <c r="EZ149" s="4"/>
      <c r="FA149" s="4"/>
    </row>
    <row r="150" spans="2:212" ht="14.85" customHeight="1">
      <c r="B150" s="25" t="s">
        <v>1625</v>
      </c>
      <c r="M150" s="4"/>
      <c r="N150" s="4"/>
      <c r="O150" s="4"/>
      <c r="P150" s="5"/>
      <c r="Q150" s="5"/>
      <c r="R150" s="5"/>
      <c r="S150" s="5"/>
      <c r="T150" s="5"/>
      <c r="U150" s="5"/>
      <c r="V150" s="5"/>
      <c r="W150" s="5"/>
      <c r="X150" s="5"/>
      <c r="Y150" s="5"/>
      <c r="Z150" s="5"/>
      <c r="AA150" s="5"/>
      <c r="AB150" s="5"/>
      <c r="AC150" s="5"/>
      <c r="AD150" s="5"/>
      <c r="AE150" s="5"/>
      <c r="AF150" s="16"/>
      <c r="AG150" s="16"/>
      <c r="AH150" s="4"/>
      <c r="AI150" s="4"/>
      <c r="AJ150" s="4"/>
      <c r="AK150" s="4"/>
      <c r="AL150" s="4"/>
      <c r="AM150" s="6"/>
      <c r="AN150" s="4"/>
      <c r="AO150" s="6"/>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row>
    <row r="151" spans="2:212" ht="14.85" customHeight="1">
      <c r="B151" s="25" t="s">
        <v>1626</v>
      </c>
      <c r="M151" s="4"/>
      <c r="N151" s="4"/>
      <c r="O151" s="4"/>
      <c r="P151" s="5"/>
      <c r="Q151" s="5"/>
      <c r="R151" s="5"/>
      <c r="S151" s="5"/>
      <c r="T151" s="5"/>
      <c r="U151" s="5"/>
      <c r="V151" s="5"/>
      <c r="W151" s="5"/>
      <c r="X151" s="5"/>
      <c r="Y151" s="5"/>
      <c r="Z151" s="5"/>
      <c r="AA151" s="5"/>
      <c r="AB151" s="5"/>
      <c r="AC151" s="5"/>
      <c r="AD151" s="5"/>
      <c r="AE151" s="5"/>
      <c r="AF151" s="16"/>
      <c r="AG151" s="16"/>
      <c r="AH151" s="4"/>
      <c r="AI151" s="4"/>
      <c r="AJ151" s="4"/>
      <c r="AK151" s="4"/>
      <c r="AL151" s="4"/>
      <c r="AM151" s="6"/>
      <c r="AN151" s="4"/>
      <c r="AO151" s="6"/>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row>
    <row r="152" spans="2:212" ht="14.85" customHeight="1">
      <c r="B152" s="25" t="s">
        <v>1627</v>
      </c>
      <c r="M152" s="4"/>
      <c r="N152" s="4"/>
      <c r="O152" s="4"/>
      <c r="P152" s="5"/>
      <c r="Q152" s="5"/>
      <c r="R152" s="5"/>
      <c r="S152" s="5"/>
      <c r="T152" s="5"/>
      <c r="U152" s="5"/>
      <c r="V152" s="5"/>
      <c r="W152" s="5"/>
      <c r="X152" s="5"/>
      <c r="Y152" s="5"/>
      <c r="Z152" s="5"/>
      <c r="AA152" s="5"/>
      <c r="AB152" s="5"/>
      <c r="AC152" s="5"/>
      <c r="AD152" s="5"/>
      <c r="AE152" s="5"/>
      <c r="AF152" s="16"/>
      <c r="AG152" s="16"/>
      <c r="AH152" s="4"/>
      <c r="AI152" s="4"/>
      <c r="AJ152" s="4"/>
      <c r="AK152" s="4"/>
      <c r="AL152" s="4"/>
      <c r="AM152" s="6"/>
      <c r="AN152" s="4"/>
      <c r="AO152" s="6"/>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row>
    <row r="153" spans="2:212" ht="14.85" customHeight="1" thickBot="1">
      <c r="B153" s="9"/>
      <c r="G153" s="4"/>
      <c r="H153" s="4"/>
      <c r="I153" s="4"/>
      <c r="J153" s="4"/>
      <c r="K153" s="4"/>
      <c r="L153" s="4"/>
      <c r="M153" s="4"/>
      <c r="N153" s="4"/>
      <c r="O153" s="4"/>
      <c r="P153" s="4"/>
      <c r="Q153" s="4"/>
      <c r="R153" s="4"/>
      <c r="S153" s="4"/>
      <c r="T153" s="4"/>
      <c r="U153" s="4"/>
      <c r="V153" s="4"/>
      <c r="AL153" s="4"/>
      <c r="AM153" s="4"/>
      <c r="AN153" s="4"/>
      <c r="AO153" s="4"/>
      <c r="AP153" s="4"/>
      <c r="AQ153" s="4"/>
      <c r="AR153" s="4"/>
      <c r="AS153" s="4"/>
      <c r="AT153" s="4"/>
      <c r="AU153" s="4"/>
      <c r="AV153" s="4"/>
      <c r="AW153" s="4"/>
      <c r="AX153" s="4"/>
      <c r="AY153" s="4"/>
      <c r="AZ153" s="6"/>
      <c r="BB153" s="6"/>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row>
    <row r="154" spans="2:212" ht="28.5" customHeight="1" thickBot="1">
      <c r="B154" s="227" t="s">
        <v>9</v>
      </c>
      <c r="C154" s="228" t="s">
        <v>2</v>
      </c>
      <c r="D154" s="229" t="s">
        <v>3</v>
      </c>
      <c r="E154" s="237" t="s">
        <v>4</v>
      </c>
      <c r="G154" s="246" t="s">
        <v>22</v>
      </c>
      <c r="H154" s="247"/>
      <c r="I154" s="247"/>
      <c r="J154" s="247"/>
      <c r="K154" s="247"/>
      <c r="L154" s="247"/>
      <c r="M154" s="247"/>
      <c r="N154" s="247"/>
      <c r="O154" s="247"/>
      <c r="P154" s="247"/>
      <c r="Q154" s="247"/>
      <c r="R154" s="247"/>
      <c r="S154" s="247"/>
      <c r="T154" s="247"/>
      <c r="U154" s="247"/>
      <c r="V154" s="247"/>
      <c r="W154" s="247"/>
      <c r="X154" s="247"/>
      <c r="Y154" s="247"/>
      <c r="Z154" s="247"/>
      <c r="AA154" s="247"/>
      <c r="AB154" s="247"/>
      <c r="AC154" s="247"/>
      <c r="AD154" s="247"/>
      <c r="AE154" s="247"/>
      <c r="AF154" s="247"/>
      <c r="AG154" s="247"/>
      <c r="AH154" s="247"/>
      <c r="AI154" s="247"/>
      <c r="AJ154" s="247"/>
      <c r="AK154" s="247"/>
      <c r="AL154" s="247"/>
      <c r="AM154" s="247"/>
      <c r="AN154" s="247"/>
      <c r="AO154" s="247"/>
      <c r="AP154" s="247"/>
      <c r="AQ154" s="247"/>
      <c r="AR154" s="247"/>
      <c r="AS154" s="247"/>
      <c r="AT154" s="247"/>
      <c r="AU154" s="247"/>
      <c r="AV154" s="247"/>
      <c r="AW154" s="247"/>
      <c r="AX154" s="247"/>
      <c r="AY154" s="247"/>
      <c r="AZ154" s="247"/>
      <c r="BA154" s="247"/>
      <c r="BB154" s="247"/>
      <c r="BC154" s="247"/>
      <c r="BD154" s="247"/>
      <c r="BE154" s="247"/>
      <c r="BF154" s="247"/>
      <c r="BG154" s="247"/>
      <c r="BH154" s="247"/>
      <c r="BI154" s="248"/>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row>
    <row r="155" spans="2:212">
      <c r="B155" s="1"/>
      <c r="C155" s="1"/>
      <c r="D155" s="1"/>
      <c r="E155" s="1"/>
      <c r="G155" s="4"/>
      <c r="H155" s="4"/>
      <c r="I155" s="4"/>
      <c r="J155" s="4"/>
      <c r="K155" s="4"/>
      <c r="L155" s="4"/>
      <c r="M155" s="4"/>
      <c r="N155" s="4"/>
      <c r="O155" s="4"/>
      <c r="P155" s="4"/>
      <c r="Q155" s="4"/>
      <c r="R155" s="4"/>
      <c r="S155" s="4"/>
      <c r="T155" s="4"/>
      <c r="U155" s="4"/>
      <c r="V155" s="4"/>
      <c r="AF155" s="80"/>
      <c r="AG155" s="6"/>
      <c r="BD155" s="4"/>
      <c r="BE155" s="4"/>
      <c r="BF155" s="4"/>
      <c r="BG155" s="4"/>
      <c r="BH155" s="4"/>
      <c r="BI155" s="4"/>
      <c r="BJ155" s="4"/>
      <c r="BK155" s="5">
        <v>1</v>
      </c>
      <c r="BL155" s="5">
        <f>IF(AND(BK155=1,BL156="Yes"),2,IF(AND(BK155=2,BL156="Yes"),1,BK155))</f>
        <v>1</v>
      </c>
      <c r="BM155" s="5">
        <f t="shared" ref="BM155:DX155" si="4">IF(AND(BL155=1,BM156="Yes"),2,IF(AND(BL155=2,BM156="Yes"),1,BL155))</f>
        <v>1</v>
      </c>
      <c r="BN155" s="5">
        <f t="shared" si="4"/>
        <v>1</v>
      </c>
      <c r="BO155" s="5">
        <f t="shared" si="4"/>
        <v>1</v>
      </c>
      <c r="BP155" s="5">
        <f t="shared" si="4"/>
        <v>1</v>
      </c>
      <c r="BQ155" s="5">
        <f t="shared" si="4"/>
        <v>2</v>
      </c>
      <c r="BR155" s="5">
        <f t="shared" si="4"/>
        <v>2</v>
      </c>
      <c r="BS155" s="5">
        <f t="shared" si="4"/>
        <v>2</v>
      </c>
      <c r="BT155" s="5">
        <f t="shared" si="4"/>
        <v>2</v>
      </c>
      <c r="BU155" s="5">
        <f t="shared" si="4"/>
        <v>2</v>
      </c>
      <c r="BV155" s="5">
        <f t="shared" si="4"/>
        <v>2</v>
      </c>
      <c r="BW155" s="5">
        <f t="shared" si="4"/>
        <v>2</v>
      </c>
      <c r="BX155" s="5">
        <f t="shared" si="4"/>
        <v>2</v>
      </c>
      <c r="BY155" s="5">
        <f t="shared" si="4"/>
        <v>2</v>
      </c>
      <c r="BZ155" s="5">
        <f t="shared" si="4"/>
        <v>2</v>
      </c>
      <c r="CA155" s="5">
        <f t="shared" si="4"/>
        <v>2</v>
      </c>
      <c r="CB155" s="5">
        <f t="shared" si="4"/>
        <v>2</v>
      </c>
      <c r="CC155" s="5">
        <f t="shared" si="4"/>
        <v>1</v>
      </c>
      <c r="CD155" s="5">
        <f t="shared" si="4"/>
        <v>1</v>
      </c>
      <c r="CE155" s="5">
        <f t="shared" si="4"/>
        <v>1</v>
      </c>
      <c r="CF155" s="5">
        <f t="shared" si="4"/>
        <v>1</v>
      </c>
      <c r="CG155" s="5">
        <f t="shared" si="4"/>
        <v>1</v>
      </c>
      <c r="CH155" s="5">
        <f t="shared" si="4"/>
        <v>1</v>
      </c>
      <c r="CI155" s="5">
        <f t="shared" si="4"/>
        <v>1</v>
      </c>
      <c r="CJ155" s="5">
        <f t="shared" si="4"/>
        <v>1</v>
      </c>
      <c r="CK155" s="5">
        <f t="shared" si="4"/>
        <v>2</v>
      </c>
      <c r="CL155" s="5">
        <f t="shared" si="4"/>
        <v>2</v>
      </c>
      <c r="CM155" s="5">
        <f t="shared" si="4"/>
        <v>2</v>
      </c>
      <c r="CN155" s="5">
        <f t="shared" si="4"/>
        <v>2</v>
      </c>
      <c r="CO155" s="5">
        <f t="shared" si="4"/>
        <v>2</v>
      </c>
      <c r="CP155" s="5">
        <f t="shared" si="4"/>
        <v>2</v>
      </c>
      <c r="CQ155" s="5">
        <f t="shared" si="4"/>
        <v>2</v>
      </c>
      <c r="CR155" s="5">
        <f t="shared" si="4"/>
        <v>2</v>
      </c>
      <c r="CS155" s="5">
        <f t="shared" si="4"/>
        <v>1</v>
      </c>
      <c r="CT155" s="5">
        <f t="shared" si="4"/>
        <v>2</v>
      </c>
      <c r="CU155" s="5">
        <f t="shared" si="4"/>
        <v>2</v>
      </c>
      <c r="CV155" s="5">
        <f t="shared" si="4"/>
        <v>2</v>
      </c>
      <c r="CW155" s="5">
        <f t="shared" si="4"/>
        <v>2</v>
      </c>
      <c r="CX155" s="5">
        <f t="shared" si="4"/>
        <v>2</v>
      </c>
      <c r="CY155" s="5">
        <f t="shared" si="4"/>
        <v>2</v>
      </c>
      <c r="CZ155" s="5">
        <f t="shared" si="4"/>
        <v>2</v>
      </c>
      <c r="DA155" s="5">
        <f t="shared" si="4"/>
        <v>2</v>
      </c>
      <c r="DB155" s="5">
        <f t="shared" si="4"/>
        <v>2</v>
      </c>
      <c r="DC155" s="5">
        <f t="shared" si="4"/>
        <v>2</v>
      </c>
      <c r="DD155" s="5">
        <f t="shared" si="4"/>
        <v>2</v>
      </c>
      <c r="DE155" s="5">
        <f t="shared" si="4"/>
        <v>1</v>
      </c>
      <c r="DF155" s="5">
        <f t="shared" si="4"/>
        <v>1</v>
      </c>
      <c r="DG155" s="5">
        <f t="shared" si="4"/>
        <v>1</v>
      </c>
      <c r="DH155" s="5">
        <f t="shared" si="4"/>
        <v>1</v>
      </c>
      <c r="DI155" s="5">
        <f t="shared" si="4"/>
        <v>1</v>
      </c>
      <c r="DJ155" s="5">
        <f t="shared" si="4"/>
        <v>1</v>
      </c>
      <c r="DK155" s="5">
        <f t="shared" si="4"/>
        <v>1</v>
      </c>
      <c r="DL155" s="5">
        <f t="shared" si="4"/>
        <v>1</v>
      </c>
      <c r="DM155" s="5">
        <f t="shared" si="4"/>
        <v>2</v>
      </c>
      <c r="DN155" s="5">
        <f t="shared" si="4"/>
        <v>2</v>
      </c>
      <c r="DO155" s="5">
        <f t="shared" si="4"/>
        <v>1</v>
      </c>
      <c r="DP155" s="5">
        <f t="shared" si="4"/>
        <v>1</v>
      </c>
      <c r="DQ155" s="5">
        <f t="shared" si="4"/>
        <v>1</v>
      </c>
      <c r="DR155" s="5">
        <f t="shared" si="4"/>
        <v>1</v>
      </c>
      <c r="DS155" s="5">
        <f t="shared" si="4"/>
        <v>1</v>
      </c>
      <c r="DT155" s="5">
        <f t="shared" si="4"/>
        <v>1</v>
      </c>
      <c r="DU155" s="5">
        <f t="shared" si="4"/>
        <v>1</v>
      </c>
      <c r="DV155" s="5">
        <f t="shared" si="4"/>
        <v>1</v>
      </c>
      <c r="DW155" s="5">
        <f t="shared" si="4"/>
        <v>1</v>
      </c>
      <c r="DX155" s="5">
        <f t="shared" si="4"/>
        <v>1</v>
      </c>
      <c r="DY155" s="5">
        <f t="shared" ref="DY155:GJ155" si="5">IF(AND(DX155=1,DY156="Yes"),2,IF(AND(DX155=2,DY156="Yes"),1,DX155))</f>
        <v>1</v>
      </c>
      <c r="DZ155" s="5">
        <f t="shared" si="5"/>
        <v>1</v>
      </c>
      <c r="EA155" s="5">
        <f t="shared" si="5"/>
        <v>1</v>
      </c>
      <c r="EB155" s="5">
        <f t="shared" si="5"/>
        <v>1</v>
      </c>
      <c r="EC155" s="5">
        <f t="shared" si="5"/>
        <v>2</v>
      </c>
      <c r="ED155" s="5">
        <f t="shared" si="5"/>
        <v>2</v>
      </c>
      <c r="EE155" s="5">
        <f t="shared" si="5"/>
        <v>2</v>
      </c>
      <c r="EF155" s="5">
        <f t="shared" si="5"/>
        <v>2</v>
      </c>
      <c r="EG155" s="5">
        <f t="shared" si="5"/>
        <v>2</v>
      </c>
      <c r="EH155" s="5">
        <f t="shared" si="5"/>
        <v>1</v>
      </c>
      <c r="EI155" s="5">
        <f t="shared" si="5"/>
        <v>1</v>
      </c>
      <c r="EJ155" s="5">
        <f t="shared" si="5"/>
        <v>1</v>
      </c>
      <c r="EK155" s="5">
        <f t="shared" si="5"/>
        <v>1</v>
      </c>
      <c r="EL155" s="5">
        <f t="shared" si="5"/>
        <v>1</v>
      </c>
      <c r="EM155" s="5">
        <f t="shared" si="5"/>
        <v>1</v>
      </c>
      <c r="EN155" s="5">
        <f t="shared" si="5"/>
        <v>1</v>
      </c>
      <c r="EO155" s="5">
        <f t="shared" si="5"/>
        <v>1</v>
      </c>
      <c r="EP155" s="5">
        <f t="shared" si="5"/>
        <v>1</v>
      </c>
      <c r="EQ155" s="5">
        <f t="shared" si="5"/>
        <v>1</v>
      </c>
      <c r="ER155" s="5">
        <f t="shared" si="5"/>
        <v>1</v>
      </c>
      <c r="ES155" s="5">
        <f t="shared" si="5"/>
        <v>1</v>
      </c>
      <c r="ET155" s="5">
        <f t="shared" si="5"/>
        <v>2</v>
      </c>
      <c r="EU155" s="5">
        <f t="shared" si="5"/>
        <v>2</v>
      </c>
      <c r="EV155" s="5">
        <f t="shared" si="5"/>
        <v>2</v>
      </c>
      <c r="EW155" s="5">
        <f t="shared" si="5"/>
        <v>2</v>
      </c>
      <c r="EX155" s="5">
        <f t="shared" si="5"/>
        <v>2</v>
      </c>
      <c r="EY155" s="5">
        <f t="shared" si="5"/>
        <v>2</v>
      </c>
      <c r="EZ155" s="5">
        <f t="shared" si="5"/>
        <v>1</v>
      </c>
      <c r="FA155" s="5">
        <f t="shared" si="5"/>
        <v>1</v>
      </c>
      <c r="FB155" s="5">
        <f t="shared" si="5"/>
        <v>1</v>
      </c>
      <c r="FC155" s="5">
        <f t="shared" si="5"/>
        <v>1</v>
      </c>
      <c r="FD155" s="5">
        <f t="shared" si="5"/>
        <v>2</v>
      </c>
      <c r="FE155" s="5">
        <f t="shared" si="5"/>
        <v>2</v>
      </c>
      <c r="FF155" s="5">
        <f t="shared" si="5"/>
        <v>2</v>
      </c>
      <c r="FG155" s="5">
        <f t="shared" si="5"/>
        <v>1</v>
      </c>
      <c r="FH155" s="5">
        <f t="shared" si="5"/>
        <v>2</v>
      </c>
      <c r="FI155" s="5">
        <f t="shared" si="5"/>
        <v>2</v>
      </c>
      <c r="FJ155" s="5">
        <f t="shared" si="5"/>
        <v>2</v>
      </c>
      <c r="FK155" s="5">
        <f t="shared" si="5"/>
        <v>1</v>
      </c>
      <c r="FL155" s="5">
        <f t="shared" si="5"/>
        <v>1</v>
      </c>
      <c r="FM155" s="5">
        <f t="shared" si="5"/>
        <v>1</v>
      </c>
      <c r="FN155" s="5">
        <f t="shared" si="5"/>
        <v>1</v>
      </c>
      <c r="FO155" s="5">
        <f t="shared" si="5"/>
        <v>1</v>
      </c>
      <c r="FP155" s="5">
        <f t="shared" si="5"/>
        <v>1</v>
      </c>
      <c r="FQ155" s="5">
        <f t="shared" si="5"/>
        <v>1</v>
      </c>
      <c r="FR155" s="5">
        <f t="shared" si="5"/>
        <v>1</v>
      </c>
      <c r="FS155" s="5">
        <f t="shared" si="5"/>
        <v>2</v>
      </c>
      <c r="FT155" s="5">
        <f t="shared" si="5"/>
        <v>1</v>
      </c>
      <c r="FU155" s="5">
        <f t="shared" si="5"/>
        <v>1</v>
      </c>
      <c r="FV155" s="5">
        <f t="shared" si="5"/>
        <v>1</v>
      </c>
      <c r="FW155" s="5">
        <f t="shared" si="5"/>
        <v>1</v>
      </c>
      <c r="FX155" s="5">
        <f t="shared" si="5"/>
        <v>1</v>
      </c>
      <c r="FY155" s="5">
        <f t="shared" si="5"/>
        <v>1</v>
      </c>
      <c r="FZ155" s="5">
        <f t="shared" si="5"/>
        <v>2</v>
      </c>
      <c r="GA155" s="5">
        <f t="shared" si="5"/>
        <v>2</v>
      </c>
      <c r="GB155" s="5">
        <f t="shared" si="5"/>
        <v>2</v>
      </c>
      <c r="GC155" s="5">
        <f t="shared" si="5"/>
        <v>2</v>
      </c>
      <c r="GD155" s="5">
        <f t="shared" si="5"/>
        <v>2</v>
      </c>
      <c r="GE155" s="5">
        <f t="shared" si="5"/>
        <v>1</v>
      </c>
      <c r="GF155" s="5">
        <f t="shared" si="5"/>
        <v>1</v>
      </c>
      <c r="GG155" s="5">
        <f t="shared" si="5"/>
        <v>1</v>
      </c>
      <c r="GH155" s="5">
        <f t="shared" si="5"/>
        <v>1</v>
      </c>
      <c r="GI155" s="5">
        <f t="shared" si="5"/>
        <v>1</v>
      </c>
      <c r="GJ155" s="5">
        <f t="shared" si="5"/>
        <v>1</v>
      </c>
      <c r="GK155" s="5">
        <f t="shared" ref="GK155:HC155" si="6">IF(AND(GJ155=1,GK156="Yes"),2,IF(AND(GJ155=2,GK156="Yes"),1,GJ155))</f>
        <v>2</v>
      </c>
      <c r="GL155" s="5">
        <f t="shared" si="6"/>
        <v>2</v>
      </c>
      <c r="GM155" s="5">
        <f t="shared" si="6"/>
        <v>2</v>
      </c>
      <c r="GN155" s="5">
        <f t="shared" si="6"/>
        <v>1</v>
      </c>
      <c r="GO155" s="5">
        <f t="shared" si="6"/>
        <v>2</v>
      </c>
      <c r="GP155" s="5">
        <f t="shared" si="6"/>
        <v>2</v>
      </c>
      <c r="GQ155" s="5">
        <f t="shared" si="6"/>
        <v>1</v>
      </c>
      <c r="GR155" s="5">
        <f t="shared" si="6"/>
        <v>2</v>
      </c>
      <c r="GS155" s="5">
        <f t="shared" si="6"/>
        <v>2</v>
      </c>
      <c r="GT155" s="5">
        <f t="shared" si="6"/>
        <v>2</v>
      </c>
      <c r="GU155" s="5">
        <f t="shared" si="6"/>
        <v>2</v>
      </c>
      <c r="GV155" s="5">
        <f t="shared" si="6"/>
        <v>2</v>
      </c>
      <c r="GW155" s="5">
        <f t="shared" si="6"/>
        <v>2</v>
      </c>
      <c r="GX155" s="5">
        <f t="shared" si="6"/>
        <v>1</v>
      </c>
      <c r="GY155" s="5">
        <f t="shared" si="6"/>
        <v>1</v>
      </c>
      <c r="GZ155" s="5">
        <f t="shared" si="6"/>
        <v>1</v>
      </c>
      <c r="HA155" s="5">
        <f t="shared" si="6"/>
        <v>2</v>
      </c>
      <c r="HB155" s="5">
        <f t="shared" si="6"/>
        <v>2</v>
      </c>
      <c r="HC155" s="5">
        <f t="shared" si="6"/>
        <v>2</v>
      </c>
    </row>
    <row r="156" spans="2:212" ht="23.25" customHeight="1">
      <c r="B156" s="11" t="s">
        <v>19</v>
      </c>
      <c r="C156" s="12">
        <v>4</v>
      </c>
      <c r="D156" s="13">
        <v>0</v>
      </c>
      <c r="E156" s="54">
        <v>10</v>
      </c>
      <c r="G156" s="175" t="s">
        <v>1628</v>
      </c>
      <c r="H156" s="170"/>
      <c r="I156" s="170"/>
      <c r="J156" s="170"/>
      <c r="K156" s="170"/>
      <c r="L156" s="170"/>
      <c r="M156" s="170"/>
      <c r="N156" s="170"/>
      <c r="O156" s="170"/>
      <c r="P156" s="170"/>
      <c r="Q156" s="170"/>
      <c r="R156" s="170"/>
      <c r="S156" s="170"/>
      <c r="T156" s="170"/>
      <c r="U156" s="170"/>
      <c r="V156" s="170"/>
      <c r="W156" s="170"/>
      <c r="X156" s="170"/>
      <c r="Y156" s="170"/>
      <c r="Z156" s="170"/>
      <c r="AA156" s="170"/>
      <c r="AB156" s="170"/>
      <c r="AC156" s="170"/>
      <c r="AD156" s="182"/>
      <c r="AE156" s="182"/>
      <c r="AF156" s="183"/>
      <c r="AG156" s="184"/>
      <c r="AH156" s="182"/>
      <c r="AI156" s="182"/>
      <c r="AJ156" s="182"/>
      <c r="AK156" s="182"/>
      <c r="AL156" s="182"/>
      <c r="AM156" s="182"/>
      <c r="AN156" s="182"/>
      <c r="AO156" s="182"/>
      <c r="AP156" s="182"/>
      <c r="AQ156" s="182"/>
      <c r="AR156" s="182"/>
      <c r="AS156" s="182"/>
      <c r="AT156" s="182"/>
      <c r="AU156" s="182"/>
      <c r="AV156" s="182"/>
      <c r="AW156" s="182"/>
      <c r="AX156" s="182"/>
      <c r="AY156" s="182"/>
      <c r="AZ156" s="182"/>
      <c r="BA156" s="182"/>
      <c r="BB156" s="182"/>
      <c r="BC156" s="182"/>
      <c r="BD156" s="183"/>
      <c r="BE156" s="183"/>
      <c r="BF156" s="183"/>
      <c r="BG156" s="183"/>
      <c r="BH156" s="183"/>
      <c r="BI156" s="185"/>
      <c r="BJ156" s="4"/>
      <c r="BK156" s="5" t="str" cm="1">
        <f t="array" ref="BK156:HD156">_xlfn.XLOOKUP(_xlfn.TEXTSPLIT(G158,";"),I38:I45,L38:L45)</f>
        <v>No</v>
      </c>
      <c r="BL156" s="4" t="str">
        <v>No</v>
      </c>
      <c r="BM156" s="4" t="str">
        <v>No</v>
      </c>
      <c r="BN156" s="4" t="str">
        <v>No</v>
      </c>
      <c r="BO156" s="4" t="str">
        <v>No</v>
      </c>
      <c r="BP156" s="4" t="str">
        <v>No</v>
      </c>
      <c r="BQ156" s="4" t="str">
        <v>Yes</v>
      </c>
      <c r="BR156" s="4" t="str">
        <v>No</v>
      </c>
      <c r="BS156" s="4" t="str">
        <v>No</v>
      </c>
      <c r="BT156" s="4" t="str">
        <v>No</v>
      </c>
      <c r="BU156" s="4" t="str">
        <v>No</v>
      </c>
      <c r="BV156" s="4" t="str">
        <v>No</v>
      </c>
      <c r="BW156" s="4" t="str">
        <v>No</v>
      </c>
      <c r="BX156" s="4" t="str">
        <v>No</v>
      </c>
      <c r="BY156" s="4" t="str">
        <v>No</v>
      </c>
      <c r="BZ156" s="4" t="str">
        <v>No</v>
      </c>
      <c r="CA156" s="4" t="str">
        <v>No</v>
      </c>
      <c r="CB156" s="4" t="str">
        <v>No</v>
      </c>
      <c r="CC156" s="4" t="str">
        <v>Yes</v>
      </c>
      <c r="CD156" s="4" t="str">
        <v>No</v>
      </c>
      <c r="CE156" s="4" t="str">
        <v>No</v>
      </c>
      <c r="CF156" s="4" t="str">
        <v>No</v>
      </c>
      <c r="CG156" s="4" t="str">
        <v>No</v>
      </c>
      <c r="CH156" s="4" t="str">
        <v>No</v>
      </c>
      <c r="CI156" s="4" t="str">
        <v>No</v>
      </c>
      <c r="CJ156" s="4" t="str">
        <v>No</v>
      </c>
      <c r="CK156" s="4" t="str">
        <v>Yes</v>
      </c>
      <c r="CL156" s="4" t="str">
        <v>No</v>
      </c>
      <c r="CM156" s="4" t="str">
        <v>No</v>
      </c>
      <c r="CN156" s="4" t="str">
        <v>No</v>
      </c>
      <c r="CO156" s="4" t="str">
        <v>No</v>
      </c>
      <c r="CP156" s="4" t="str">
        <v>No</v>
      </c>
      <c r="CQ156" s="4" t="str">
        <v>No</v>
      </c>
      <c r="CR156" s="4" t="str">
        <v>No</v>
      </c>
      <c r="CS156" s="4" t="str">
        <v>Yes</v>
      </c>
      <c r="CT156" s="4" t="str">
        <v>Yes</v>
      </c>
      <c r="CU156" s="4" t="str">
        <v>No</v>
      </c>
      <c r="CV156" s="4" t="str">
        <v>No</v>
      </c>
      <c r="CW156" s="4" t="str">
        <v>No</v>
      </c>
      <c r="CX156" s="4" t="str">
        <v>No</v>
      </c>
      <c r="CY156" s="4" t="str">
        <v>No</v>
      </c>
      <c r="CZ156" s="4" t="str">
        <v>No</v>
      </c>
      <c r="DA156" s="4" t="str">
        <v>No</v>
      </c>
      <c r="DB156" s="4" t="str">
        <v>No</v>
      </c>
      <c r="DC156" s="4" t="str">
        <v>No</v>
      </c>
      <c r="DD156" s="4" t="str">
        <v>No</v>
      </c>
      <c r="DE156" s="4" t="str">
        <v>Yes</v>
      </c>
      <c r="DF156" s="4" t="str">
        <v>No</v>
      </c>
      <c r="DG156" s="4" t="str">
        <v>No</v>
      </c>
      <c r="DH156" s="4" t="str">
        <v>No</v>
      </c>
      <c r="DI156" s="4" t="str">
        <v>No</v>
      </c>
      <c r="DJ156" s="4" t="str">
        <v>No</v>
      </c>
      <c r="DK156" s="4" t="str">
        <v>No</v>
      </c>
      <c r="DL156" s="4" t="str">
        <v>No</v>
      </c>
      <c r="DM156" s="4" t="str">
        <v>Yes</v>
      </c>
      <c r="DN156" s="4" t="str">
        <v>No</v>
      </c>
      <c r="DO156" s="4" t="str">
        <v>Yes</v>
      </c>
      <c r="DP156" s="4" t="str">
        <v>No</v>
      </c>
      <c r="DQ156" s="4" t="str">
        <v>No</v>
      </c>
      <c r="DR156" s="4" t="str">
        <v>No</v>
      </c>
      <c r="DS156" s="4" t="str">
        <v>No</v>
      </c>
      <c r="DT156" s="4" t="str">
        <v>No</v>
      </c>
      <c r="DU156" s="4" t="str">
        <v>No</v>
      </c>
      <c r="DV156" s="4" t="str">
        <v>No</v>
      </c>
      <c r="DW156" s="4" t="str">
        <v>No</v>
      </c>
      <c r="DX156" s="4" t="str">
        <v>No</v>
      </c>
      <c r="DY156" s="4" t="str">
        <v>No</v>
      </c>
      <c r="DZ156" s="4" t="str">
        <v>No</v>
      </c>
      <c r="EA156" s="4" t="str">
        <v>No</v>
      </c>
      <c r="EB156" s="4" t="str">
        <v>No</v>
      </c>
      <c r="EC156" s="4" t="str">
        <v>Yes</v>
      </c>
      <c r="ED156" s="4" t="str">
        <v>No</v>
      </c>
      <c r="EE156" s="4" t="str">
        <v>No</v>
      </c>
      <c r="EF156" s="4" t="str">
        <v>No</v>
      </c>
      <c r="EG156" s="4" t="str">
        <v>No</v>
      </c>
      <c r="EH156" s="4" t="str">
        <v>Yes</v>
      </c>
      <c r="EI156" s="4" t="str">
        <v>No</v>
      </c>
      <c r="EJ156" s="4" t="str">
        <v>No</v>
      </c>
      <c r="EK156" s="4" t="str">
        <v>No</v>
      </c>
      <c r="EL156" s="4" t="str">
        <v>No</v>
      </c>
      <c r="EM156" s="4" t="str">
        <v>No</v>
      </c>
      <c r="EN156" s="4" t="str">
        <v>No</v>
      </c>
      <c r="EO156" s="4" t="str">
        <v>No</v>
      </c>
      <c r="EP156" s="4" t="str">
        <v>No</v>
      </c>
      <c r="EQ156" s="4" t="str">
        <v>No</v>
      </c>
      <c r="ER156" s="4" t="str">
        <v>No</v>
      </c>
      <c r="ES156" s="4" t="str">
        <v>No</v>
      </c>
      <c r="ET156" s="4" t="str">
        <v>Yes</v>
      </c>
      <c r="EU156" s="4" t="str">
        <v>No</v>
      </c>
      <c r="EV156" s="4" t="str">
        <v>No</v>
      </c>
      <c r="EW156" s="4" t="str">
        <v>No</v>
      </c>
      <c r="EX156" s="4" t="str">
        <v>No</v>
      </c>
      <c r="EY156" s="4" t="str">
        <v>No</v>
      </c>
      <c r="EZ156" s="4" t="str">
        <v>Yes</v>
      </c>
      <c r="FA156" s="4" t="str">
        <v>No</v>
      </c>
      <c r="FB156" s="4" t="str">
        <v>No</v>
      </c>
      <c r="FC156" s="4" t="str">
        <v>No</v>
      </c>
      <c r="FD156" s="4" t="str">
        <v>Yes</v>
      </c>
      <c r="FE156" s="4" t="str">
        <v>No</v>
      </c>
      <c r="FF156" s="4" t="str">
        <v>No</v>
      </c>
      <c r="FG156" s="4" t="str">
        <v>Yes</v>
      </c>
      <c r="FH156" s="4" t="str">
        <v>Yes</v>
      </c>
      <c r="FI156" s="4" t="str">
        <v>No</v>
      </c>
      <c r="FJ156" s="4" t="str">
        <v>No</v>
      </c>
      <c r="FK156" s="4" t="str">
        <v>Yes</v>
      </c>
      <c r="FL156" s="4" t="str">
        <v>No</v>
      </c>
      <c r="FM156" s="4" t="str">
        <v>No</v>
      </c>
      <c r="FN156" s="4" t="str">
        <v>No</v>
      </c>
      <c r="FO156" s="4" t="str">
        <v>No</v>
      </c>
      <c r="FP156" s="4" t="str">
        <v>No</v>
      </c>
      <c r="FQ156" s="4" t="str">
        <v>No</v>
      </c>
      <c r="FR156" s="4" t="str">
        <v>No</v>
      </c>
      <c r="FS156" s="4" t="str">
        <v>Yes</v>
      </c>
      <c r="FT156" s="4" t="str">
        <v>Yes</v>
      </c>
      <c r="FU156" s="4" t="str">
        <v>No</v>
      </c>
      <c r="FV156" s="4" t="str">
        <v>No</v>
      </c>
      <c r="FW156" s="4" t="str">
        <v>No</v>
      </c>
      <c r="FX156" s="4" t="str">
        <v>No</v>
      </c>
      <c r="FY156" s="4" t="str">
        <v>No</v>
      </c>
      <c r="FZ156" s="4" t="str">
        <v>Yes</v>
      </c>
      <c r="GA156" s="4" t="str">
        <v>No</v>
      </c>
      <c r="GB156" s="4" t="str">
        <v>No</v>
      </c>
      <c r="GC156" s="4" t="str">
        <v>No</v>
      </c>
      <c r="GD156" s="4" t="str">
        <v>No</v>
      </c>
      <c r="GE156" s="4" t="str">
        <v>Yes</v>
      </c>
      <c r="GF156" s="4" t="str">
        <v>No</v>
      </c>
      <c r="GG156" s="4" t="str">
        <v>No</v>
      </c>
      <c r="GH156" s="4" t="str">
        <v>No</v>
      </c>
      <c r="GI156" s="4" t="str">
        <v>No</v>
      </c>
      <c r="GJ156" s="4" t="str">
        <v>No</v>
      </c>
      <c r="GK156" s="4" t="str">
        <v>Yes</v>
      </c>
      <c r="GL156" s="4" t="str">
        <v>No</v>
      </c>
      <c r="GM156" s="4" t="str">
        <v>No</v>
      </c>
      <c r="GN156" s="4" t="str">
        <v>Yes</v>
      </c>
      <c r="GO156" s="4" t="str">
        <v>Yes</v>
      </c>
      <c r="GP156" s="4" t="str">
        <v>No</v>
      </c>
      <c r="GQ156" s="4" t="str">
        <v>Yes</v>
      </c>
      <c r="GR156" s="4" t="str">
        <v>Yes</v>
      </c>
      <c r="GS156" s="4" t="str">
        <v>No</v>
      </c>
      <c r="GT156" s="4" t="str">
        <v>No</v>
      </c>
      <c r="GU156" s="4" t="str">
        <v>No</v>
      </c>
      <c r="GV156" s="4" t="str">
        <v>No</v>
      </c>
      <c r="GW156" s="4" t="str">
        <v>No</v>
      </c>
      <c r="GX156" s="4" t="str">
        <v>Yes</v>
      </c>
      <c r="GY156" s="4" t="str">
        <v>No</v>
      </c>
      <c r="GZ156" s="4" t="str">
        <v>No</v>
      </c>
      <c r="HA156" s="4" t="str">
        <v>Yes</v>
      </c>
      <c r="HB156" s="4" t="str">
        <v>No</v>
      </c>
      <c r="HC156" s="4" t="str">
        <v>No</v>
      </c>
      <c r="HD156" s="4" t="str">
        <v>No</v>
      </c>
    </row>
    <row r="157" spans="2:212">
      <c r="B157" s="1"/>
      <c r="C157" s="1"/>
      <c r="D157" s="1"/>
      <c r="E157" s="55"/>
      <c r="I157" s="4"/>
      <c r="J157" s="4"/>
      <c r="K157" s="4"/>
      <c r="L157" s="4"/>
      <c r="M157" s="4"/>
      <c r="N157" s="4"/>
      <c r="O157" s="4"/>
      <c r="P157" s="4"/>
      <c r="Q157" s="4"/>
      <c r="R157" s="4"/>
      <c r="S157" s="4"/>
      <c r="T157" s="4"/>
      <c r="U157" s="4"/>
      <c r="V157" s="4"/>
      <c r="AF157" s="6"/>
      <c r="AG157" s="6"/>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row>
    <row r="158" spans="2:212" ht="23.25" customHeight="1">
      <c r="B158" s="15">
        <v>61</v>
      </c>
      <c r="C158" s="15">
        <v>4</v>
      </c>
      <c r="D158" s="13">
        <v>5</v>
      </c>
      <c r="E158" s="54" cm="1">
        <f t="array" ref="E158">MIN(IFERROR(MATCH(_xlfn._xlws.FILTER($I$38:$I$45,$L$38:$L$45="Yes"),_xlfn.TEXTSPLIT(G158,";"),0),99999))+1</f>
        <v>8</v>
      </c>
      <c r="G158" s="175" t="s">
        <v>1629</v>
      </c>
      <c r="H158" s="170"/>
      <c r="I158" s="170"/>
      <c r="J158" s="170"/>
      <c r="K158" s="170"/>
      <c r="L158" s="170"/>
      <c r="M158" s="170"/>
      <c r="N158" s="170"/>
      <c r="O158" s="170"/>
      <c r="P158" s="170"/>
      <c r="Q158" s="170"/>
      <c r="R158" s="170"/>
      <c r="S158" s="170"/>
      <c r="T158" s="170"/>
      <c r="U158" s="170"/>
      <c r="V158" s="170"/>
      <c r="W158" s="170"/>
      <c r="X158" s="170"/>
      <c r="Y158" s="170"/>
      <c r="Z158" s="170"/>
      <c r="AA158" s="170"/>
      <c r="AB158" s="170"/>
      <c r="AC158" s="170"/>
      <c r="AD158" s="182"/>
      <c r="AE158" s="182"/>
      <c r="AF158" s="183"/>
      <c r="AG158" s="184"/>
      <c r="AH158" s="182"/>
      <c r="AI158" s="182"/>
      <c r="AJ158" s="182"/>
      <c r="AK158" s="182"/>
      <c r="AL158" s="182"/>
      <c r="AM158" s="182"/>
      <c r="AN158" s="182"/>
      <c r="AO158" s="182"/>
      <c r="AP158" s="182"/>
      <c r="AQ158" s="182"/>
      <c r="AR158" s="182"/>
      <c r="AS158" s="182"/>
      <c r="AT158" s="182"/>
      <c r="AU158" s="182"/>
      <c r="AV158" s="182"/>
      <c r="AW158" s="182"/>
      <c r="AX158" s="182"/>
      <c r="AY158" s="182"/>
      <c r="AZ158" s="182"/>
      <c r="BA158" s="182"/>
      <c r="BB158" s="182"/>
      <c r="BC158" s="182"/>
      <c r="BD158" s="183"/>
      <c r="BE158" s="183"/>
      <c r="BF158" s="183"/>
      <c r="BG158" s="183"/>
      <c r="BH158" s="183"/>
      <c r="BI158" s="185"/>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row>
    <row r="159" spans="2:212" ht="23.25" customHeight="1">
      <c r="B159" s="15">
        <f>B158+1</f>
        <v>62</v>
      </c>
      <c r="C159" s="15">
        <v>4</v>
      </c>
      <c r="D159" s="13">
        <v>5</v>
      </c>
      <c r="E159" s="54" cm="1">
        <f t="array" ref="E159">MIN(IFERROR(MATCH(_xlfn._xlws.FILTER($I$38:$I$45,$L$38:$L$45="Yes"),_xlfn.TEXTSPLIT(G159,";"),0),99999))+1</f>
        <v>14</v>
      </c>
      <c r="G159" s="175" t="s">
        <v>1630</v>
      </c>
      <c r="H159" s="170"/>
      <c r="I159" s="170"/>
      <c r="J159" s="170"/>
      <c r="K159" s="170"/>
      <c r="L159" s="170"/>
      <c r="M159" s="170"/>
      <c r="N159" s="170"/>
      <c r="O159" s="170"/>
      <c r="P159" s="170"/>
      <c r="Q159" s="170"/>
      <c r="R159" s="170"/>
      <c r="S159" s="170"/>
      <c r="T159" s="170"/>
      <c r="U159" s="170"/>
      <c r="V159" s="170"/>
      <c r="W159" s="170"/>
      <c r="X159" s="170"/>
      <c r="Y159" s="170"/>
      <c r="Z159" s="170"/>
      <c r="AA159" s="170"/>
      <c r="AB159" s="170"/>
      <c r="AC159" s="170"/>
      <c r="AD159" s="182"/>
      <c r="AE159" s="182"/>
      <c r="AF159" s="183"/>
      <c r="AG159" s="184"/>
      <c r="AH159" s="182"/>
      <c r="AI159" s="182"/>
      <c r="AJ159" s="182"/>
      <c r="AK159" s="182"/>
      <c r="AL159" s="182"/>
      <c r="AM159" s="182"/>
      <c r="AN159" s="182"/>
      <c r="AO159" s="182"/>
      <c r="AP159" s="182"/>
      <c r="AQ159" s="182"/>
      <c r="AR159" s="182"/>
      <c r="AS159" s="182"/>
      <c r="AT159" s="182"/>
      <c r="AU159" s="182"/>
      <c r="AV159" s="182"/>
      <c r="AW159" s="182"/>
      <c r="AX159" s="182"/>
      <c r="AY159" s="182"/>
      <c r="AZ159" s="182"/>
      <c r="BA159" s="182"/>
      <c r="BB159" s="182"/>
      <c r="BC159" s="182"/>
      <c r="BD159" s="183"/>
      <c r="BE159" s="183"/>
      <c r="BF159" s="183"/>
      <c r="BG159" s="183"/>
      <c r="BH159" s="183"/>
      <c r="BI159" s="185"/>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row>
    <row r="160" spans="2:212" ht="23.25" customHeight="1">
      <c r="B160" s="15">
        <f>B159+1</f>
        <v>63</v>
      </c>
      <c r="C160" s="15">
        <v>4</v>
      </c>
      <c r="D160" s="13">
        <v>5</v>
      </c>
      <c r="E160" s="54" cm="1">
        <f t="array" ref="E160">MIN(IFERROR(MATCH(_xlfn._xlws.FILTER($I$38:$I$45,$L$38:$L$45="Yes"),_xlfn.TEXTSPLIT(G160,";"),0),99999))+1</f>
        <v>21</v>
      </c>
      <c r="G160" s="175" t="s">
        <v>1631</v>
      </c>
      <c r="H160" s="170"/>
      <c r="I160" s="170"/>
      <c r="J160" s="170"/>
      <c r="K160" s="170"/>
      <c r="L160" s="170"/>
      <c r="M160" s="170"/>
      <c r="N160" s="170"/>
      <c r="O160" s="170"/>
      <c r="P160" s="170"/>
      <c r="Q160" s="170"/>
      <c r="R160" s="170"/>
      <c r="S160" s="170"/>
      <c r="T160" s="170"/>
      <c r="U160" s="170"/>
      <c r="V160" s="170"/>
      <c r="W160" s="170"/>
      <c r="X160" s="170"/>
      <c r="Y160" s="170"/>
      <c r="Z160" s="170"/>
      <c r="AA160" s="170"/>
      <c r="AB160" s="170"/>
      <c r="AC160" s="170"/>
      <c r="AD160" s="182"/>
      <c r="AE160" s="182"/>
      <c r="AF160" s="183"/>
      <c r="AG160" s="184"/>
      <c r="AH160" s="182"/>
      <c r="AI160" s="182"/>
      <c r="AJ160" s="182"/>
      <c r="AK160" s="182"/>
      <c r="AL160" s="182"/>
      <c r="AM160" s="182"/>
      <c r="AN160" s="182"/>
      <c r="AO160" s="182"/>
      <c r="AP160" s="182"/>
      <c r="AQ160" s="182"/>
      <c r="AR160" s="182"/>
      <c r="AS160" s="182"/>
      <c r="AT160" s="182"/>
      <c r="AU160" s="182"/>
      <c r="AV160" s="182"/>
      <c r="AW160" s="182"/>
      <c r="AX160" s="182"/>
      <c r="AY160" s="182"/>
      <c r="AZ160" s="182"/>
      <c r="BA160" s="182"/>
      <c r="BB160" s="182"/>
      <c r="BC160" s="182"/>
      <c r="BD160" s="183"/>
      <c r="BE160" s="183"/>
      <c r="BF160" s="183"/>
      <c r="BG160" s="183"/>
      <c r="BH160" s="183"/>
      <c r="BI160" s="185"/>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row>
    <row r="161" spans="2:157" ht="23.25" customHeight="1">
      <c r="B161" s="15">
        <f t="shared" ref="B161:B177" si="7">B160+1</f>
        <v>64</v>
      </c>
      <c r="C161" s="15">
        <v>4</v>
      </c>
      <c r="D161" s="13">
        <v>5</v>
      </c>
      <c r="E161" s="54" cm="1">
        <f t="array" ref="E161">MIN(IFERROR(MATCH(_xlfn._xlws.FILTER($I$38:$I$45,$L$38:$L$45="Yes"),_xlfn.TEXTSPLIT(G161,";"),0),99999))+1</f>
        <v>12</v>
      </c>
      <c r="G161" s="175" t="s">
        <v>1632</v>
      </c>
      <c r="H161" s="170"/>
      <c r="I161" s="170"/>
      <c r="J161" s="170"/>
      <c r="K161" s="170"/>
      <c r="L161" s="170"/>
      <c r="M161" s="170"/>
      <c r="N161" s="170"/>
      <c r="O161" s="170"/>
      <c r="P161" s="170"/>
      <c r="Q161" s="170"/>
      <c r="R161" s="170"/>
      <c r="S161" s="170"/>
      <c r="T161" s="170"/>
      <c r="U161" s="170"/>
      <c r="V161" s="170"/>
      <c r="W161" s="170"/>
      <c r="X161" s="170"/>
      <c r="Y161" s="170"/>
      <c r="Z161" s="170"/>
      <c r="AA161" s="170"/>
      <c r="AB161" s="170"/>
      <c r="AC161" s="170"/>
      <c r="AD161" s="182"/>
      <c r="AE161" s="182"/>
      <c r="AF161" s="183"/>
      <c r="AG161" s="184"/>
      <c r="AH161" s="182"/>
      <c r="AI161" s="182"/>
      <c r="AJ161" s="182"/>
      <c r="AK161" s="182"/>
      <c r="AL161" s="182"/>
      <c r="AM161" s="182"/>
      <c r="AN161" s="182"/>
      <c r="AO161" s="182"/>
      <c r="AP161" s="182"/>
      <c r="AQ161" s="182"/>
      <c r="AR161" s="182"/>
      <c r="AS161" s="182"/>
      <c r="AT161" s="182"/>
      <c r="AU161" s="182"/>
      <c r="AV161" s="182"/>
      <c r="AW161" s="182"/>
      <c r="AX161" s="182"/>
      <c r="AY161" s="182"/>
      <c r="AZ161" s="182"/>
      <c r="BA161" s="182"/>
      <c r="BB161" s="182"/>
      <c r="BC161" s="182"/>
      <c r="BD161" s="183"/>
      <c r="BE161" s="183"/>
      <c r="BF161" s="183"/>
      <c r="BG161" s="183"/>
      <c r="BH161" s="183"/>
      <c r="BI161" s="185"/>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row>
    <row r="162" spans="2:157" ht="23.25" customHeight="1">
      <c r="B162" s="15">
        <f t="shared" si="7"/>
        <v>65</v>
      </c>
      <c r="C162" s="15">
        <v>4</v>
      </c>
      <c r="D162" s="13">
        <v>5</v>
      </c>
      <c r="E162" s="54" cm="1">
        <f t="array" ref="E162">MIN(IFERROR(MATCH(_xlfn._xlws.FILTER($I$38:$I$45,$L$38:$L$45="Yes"),_xlfn.TEXTSPLIT(G162,";"),0),99999))+1</f>
        <v>4</v>
      </c>
      <c r="G162" s="175" t="s">
        <v>1633</v>
      </c>
      <c r="H162" s="170"/>
      <c r="I162" s="170"/>
      <c r="J162" s="170"/>
      <c r="K162" s="170"/>
      <c r="L162" s="170"/>
      <c r="M162" s="170"/>
      <c r="N162" s="170"/>
      <c r="O162" s="170"/>
      <c r="P162" s="170"/>
      <c r="Q162" s="170"/>
      <c r="R162" s="170"/>
      <c r="S162" s="170"/>
      <c r="T162" s="170"/>
      <c r="U162" s="170"/>
      <c r="V162" s="170"/>
      <c r="W162" s="170"/>
      <c r="X162" s="170"/>
      <c r="Y162" s="170"/>
      <c r="Z162" s="170"/>
      <c r="AA162" s="170"/>
      <c r="AB162" s="170"/>
      <c r="AC162" s="170"/>
      <c r="AD162" s="182"/>
      <c r="AE162" s="182"/>
      <c r="AF162" s="183"/>
      <c r="AG162" s="184"/>
      <c r="AH162" s="182"/>
      <c r="AI162" s="182"/>
      <c r="AJ162" s="182"/>
      <c r="AK162" s="182"/>
      <c r="AL162" s="182"/>
      <c r="AM162" s="182"/>
      <c r="AN162" s="182"/>
      <c r="AO162" s="182"/>
      <c r="AP162" s="182"/>
      <c r="AQ162" s="182"/>
      <c r="AR162" s="182"/>
      <c r="AS162" s="182"/>
      <c r="AT162" s="182"/>
      <c r="AU162" s="182"/>
      <c r="AV162" s="182"/>
      <c r="AW162" s="182"/>
      <c r="AX162" s="182"/>
      <c r="AY162" s="182"/>
      <c r="AZ162" s="182"/>
      <c r="BA162" s="182"/>
      <c r="BB162" s="182"/>
      <c r="BC162" s="182"/>
      <c r="BD162" s="183"/>
      <c r="BE162" s="183"/>
      <c r="BF162" s="183"/>
      <c r="BG162" s="183"/>
      <c r="BH162" s="183"/>
      <c r="BI162" s="185"/>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row>
    <row r="163" spans="2:157" ht="23.25" customHeight="1">
      <c r="B163" s="15">
        <f t="shared" si="7"/>
        <v>66</v>
      </c>
      <c r="C163" s="15">
        <v>4</v>
      </c>
      <c r="D163" s="13">
        <v>5</v>
      </c>
      <c r="E163" s="54" cm="1">
        <f t="array" ref="E163">MIN(IFERROR(MATCH(_xlfn._xlws.FILTER($I$38:$I$45,$L$38:$L$45="Yes"),_xlfn.TEXTSPLIT(G163,";"),0),99999))+1</f>
        <v>11</v>
      </c>
      <c r="G163" s="175" t="s">
        <v>1634</v>
      </c>
      <c r="H163" s="170"/>
      <c r="I163" s="170"/>
      <c r="J163" s="170"/>
      <c r="K163" s="170"/>
      <c r="L163" s="170"/>
      <c r="M163" s="170"/>
      <c r="N163" s="170"/>
      <c r="O163" s="170"/>
      <c r="P163" s="170"/>
      <c r="Q163" s="170"/>
      <c r="R163" s="170"/>
      <c r="S163" s="170"/>
      <c r="T163" s="170"/>
      <c r="U163" s="170"/>
      <c r="V163" s="170"/>
      <c r="W163" s="170"/>
      <c r="X163" s="170"/>
      <c r="Y163" s="170"/>
      <c r="Z163" s="170"/>
      <c r="AA163" s="170"/>
      <c r="AB163" s="170"/>
      <c r="AC163" s="170"/>
      <c r="AD163" s="182"/>
      <c r="AE163" s="182"/>
      <c r="AF163" s="183"/>
      <c r="AG163" s="184"/>
      <c r="AH163" s="182"/>
      <c r="AI163" s="182"/>
      <c r="AJ163" s="182"/>
      <c r="AK163" s="182"/>
      <c r="AL163" s="182"/>
      <c r="AM163" s="182"/>
      <c r="AN163" s="182"/>
      <c r="AO163" s="182"/>
      <c r="AP163" s="182"/>
      <c r="AQ163" s="182"/>
      <c r="AR163" s="182"/>
      <c r="AS163" s="182"/>
      <c r="AT163" s="182"/>
      <c r="AU163" s="182"/>
      <c r="AV163" s="182"/>
      <c r="AW163" s="182"/>
      <c r="AX163" s="182"/>
      <c r="AY163" s="182"/>
      <c r="AZ163" s="182"/>
      <c r="BA163" s="182"/>
      <c r="BB163" s="182"/>
      <c r="BC163" s="182"/>
      <c r="BD163" s="183"/>
      <c r="BE163" s="183"/>
      <c r="BF163" s="183"/>
      <c r="BG163" s="183"/>
      <c r="BH163" s="183"/>
      <c r="BI163" s="185"/>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row>
    <row r="164" spans="2:157" ht="23.25" customHeight="1">
      <c r="B164" s="15">
        <f t="shared" si="7"/>
        <v>67</v>
      </c>
      <c r="C164" s="15">
        <v>4</v>
      </c>
      <c r="D164" s="13">
        <v>5</v>
      </c>
      <c r="E164" s="54" cm="1">
        <f t="array" ref="E164">MIN(IFERROR(MATCH(_xlfn._xlws.FILTER($I$38:$I$45,$L$38:$L$45="Yes"),_xlfn.TEXTSPLIT(G164,";"),0),99999))+1</f>
        <v>15</v>
      </c>
      <c r="G164" s="175" t="s">
        <v>1635</v>
      </c>
      <c r="H164" s="170"/>
      <c r="I164" s="170"/>
      <c r="J164" s="170"/>
      <c r="K164" s="170"/>
      <c r="L164" s="170"/>
      <c r="M164" s="170"/>
      <c r="N164" s="170"/>
      <c r="O164" s="170"/>
      <c r="P164" s="170"/>
      <c r="Q164" s="170"/>
      <c r="R164" s="170"/>
      <c r="S164" s="170"/>
      <c r="T164" s="170"/>
      <c r="U164" s="170"/>
      <c r="V164" s="170"/>
      <c r="W164" s="170"/>
      <c r="X164" s="170"/>
      <c r="Y164" s="170"/>
      <c r="Z164" s="170"/>
      <c r="AA164" s="170"/>
      <c r="AB164" s="170"/>
      <c r="AC164" s="170"/>
      <c r="AD164" s="182"/>
      <c r="AE164" s="182"/>
      <c r="AF164" s="183"/>
      <c r="AG164" s="184"/>
      <c r="AH164" s="182"/>
      <c r="AI164" s="182"/>
      <c r="AJ164" s="182"/>
      <c r="AK164" s="182"/>
      <c r="AL164" s="182"/>
      <c r="AM164" s="182"/>
      <c r="AN164" s="182"/>
      <c r="AO164" s="182"/>
      <c r="AP164" s="182"/>
      <c r="AQ164" s="182"/>
      <c r="AR164" s="182"/>
      <c r="AS164" s="182"/>
      <c r="AT164" s="182"/>
      <c r="AU164" s="182"/>
      <c r="AV164" s="182"/>
      <c r="AW164" s="182"/>
      <c r="AX164" s="182"/>
      <c r="AY164" s="182"/>
      <c r="AZ164" s="182"/>
      <c r="BA164" s="182"/>
      <c r="BB164" s="182"/>
      <c r="BC164" s="182"/>
      <c r="BD164" s="183"/>
      <c r="BE164" s="183"/>
      <c r="BF164" s="183"/>
      <c r="BG164" s="183"/>
      <c r="BH164" s="183"/>
      <c r="BI164" s="185"/>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row>
    <row r="165" spans="2:157" ht="23.25" customHeight="1">
      <c r="B165" s="15">
        <f t="shared" si="7"/>
        <v>68</v>
      </c>
      <c r="C165" s="15">
        <v>4</v>
      </c>
      <c r="D165" s="13">
        <v>5</v>
      </c>
      <c r="E165" s="54" cm="1">
        <f t="array" ref="E165">MIN(IFERROR(MATCH(_xlfn._xlws.FILTER($I$38:$I$45,$L$38:$L$45="Yes"),_xlfn.TEXTSPLIT(G165,";"),0),99999))+1</f>
        <v>2</v>
      </c>
      <c r="G165" s="175" t="s">
        <v>1636</v>
      </c>
      <c r="H165" s="170"/>
      <c r="I165" s="170"/>
      <c r="J165" s="170"/>
      <c r="K165" s="170"/>
      <c r="L165" s="170"/>
      <c r="M165" s="170"/>
      <c r="N165" s="170"/>
      <c r="O165" s="170"/>
      <c r="P165" s="170"/>
      <c r="Q165" s="170"/>
      <c r="R165" s="170"/>
      <c r="S165" s="170"/>
      <c r="T165" s="170"/>
      <c r="U165" s="170"/>
      <c r="V165" s="170"/>
      <c r="W165" s="170"/>
      <c r="X165" s="170"/>
      <c r="Y165" s="170"/>
      <c r="Z165" s="170"/>
      <c r="AA165" s="170"/>
      <c r="AB165" s="170"/>
      <c r="AC165" s="170"/>
      <c r="AD165" s="182"/>
      <c r="AE165" s="182"/>
      <c r="AF165" s="183"/>
      <c r="AG165" s="184"/>
      <c r="AH165" s="182"/>
      <c r="AI165" s="182"/>
      <c r="AJ165" s="182"/>
      <c r="AK165" s="182"/>
      <c r="AL165" s="182"/>
      <c r="AM165" s="182"/>
      <c r="AN165" s="182"/>
      <c r="AO165" s="182"/>
      <c r="AP165" s="182"/>
      <c r="AQ165" s="182"/>
      <c r="AR165" s="182"/>
      <c r="AS165" s="182"/>
      <c r="AT165" s="182"/>
      <c r="AU165" s="182"/>
      <c r="AV165" s="182"/>
      <c r="AW165" s="182"/>
      <c r="AX165" s="182"/>
      <c r="AY165" s="182"/>
      <c r="AZ165" s="182"/>
      <c r="BA165" s="182"/>
      <c r="BB165" s="182"/>
      <c r="BC165" s="182"/>
      <c r="BD165" s="183"/>
      <c r="BE165" s="183"/>
      <c r="BF165" s="183"/>
      <c r="BG165" s="183"/>
      <c r="BH165" s="183"/>
      <c r="BI165" s="185"/>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row>
    <row r="166" spans="2:157" ht="23.25" customHeight="1">
      <c r="B166" s="15">
        <f t="shared" si="7"/>
        <v>69</v>
      </c>
      <c r="C166" s="15">
        <v>4</v>
      </c>
      <c r="D166" s="13">
        <v>5</v>
      </c>
      <c r="E166" s="54" cm="1">
        <f t="array" ref="E166">MIN(IFERROR(MATCH(_xlfn._xlws.FILTER($I$38:$I$45,$L$38:$L$45="Yes"),_xlfn.TEXTSPLIT(G166,";"),0),99999))+1</f>
        <v>6</v>
      </c>
      <c r="G166" s="175" t="s">
        <v>1637</v>
      </c>
      <c r="H166" s="170"/>
      <c r="I166" s="170"/>
      <c r="J166" s="170"/>
      <c r="K166" s="170"/>
      <c r="L166" s="170"/>
      <c r="M166" s="170"/>
      <c r="N166" s="170"/>
      <c r="O166" s="170"/>
      <c r="P166" s="170"/>
      <c r="Q166" s="170"/>
      <c r="R166" s="170"/>
      <c r="S166" s="170"/>
      <c r="T166" s="170"/>
      <c r="U166" s="170"/>
      <c r="V166" s="170"/>
      <c r="W166" s="170"/>
      <c r="X166" s="170"/>
      <c r="Y166" s="170"/>
      <c r="Z166" s="170"/>
      <c r="AA166" s="170"/>
      <c r="AB166" s="170"/>
      <c r="AC166" s="170"/>
      <c r="AD166" s="182"/>
      <c r="AE166" s="182"/>
      <c r="AF166" s="183"/>
      <c r="AG166" s="184"/>
      <c r="AH166" s="182"/>
      <c r="AI166" s="182"/>
      <c r="AJ166" s="182"/>
      <c r="AK166" s="182"/>
      <c r="AL166" s="182"/>
      <c r="AM166" s="182"/>
      <c r="AN166" s="182"/>
      <c r="AO166" s="182"/>
      <c r="AP166" s="182"/>
      <c r="AQ166" s="182"/>
      <c r="AR166" s="182"/>
      <c r="AS166" s="182"/>
      <c r="AT166" s="182"/>
      <c r="AU166" s="182"/>
      <c r="AV166" s="182"/>
      <c r="AW166" s="182"/>
      <c r="AX166" s="182"/>
      <c r="AY166" s="182"/>
      <c r="AZ166" s="182"/>
      <c r="BA166" s="182"/>
      <c r="BB166" s="182"/>
      <c r="BC166" s="182"/>
      <c r="BD166" s="183"/>
      <c r="BE166" s="183"/>
      <c r="BF166" s="183"/>
      <c r="BG166" s="183"/>
      <c r="BH166" s="183"/>
      <c r="BI166" s="185"/>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row>
    <row r="167" spans="2:157" ht="23.25" customHeight="1">
      <c r="B167" s="15">
        <f t="shared" si="7"/>
        <v>70</v>
      </c>
      <c r="C167" s="15">
        <v>4</v>
      </c>
      <c r="D167" s="13">
        <v>5</v>
      </c>
      <c r="E167" s="54" cm="1">
        <f t="array" ref="E167">MIN(IFERROR(MATCH(_xlfn._xlws.FILTER($I$38:$I$45,$L$38:$L$45="Yes"),_xlfn.TEXTSPLIT(G167,";"),0),99999))+1</f>
        <v>25</v>
      </c>
      <c r="G167" s="175" t="s">
        <v>1638</v>
      </c>
      <c r="H167" s="170"/>
      <c r="I167" s="170"/>
      <c r="J167" s="170"/>
      <c r="K167" s="170"/>
      <c r="L167" s="170"/>
      <c r="M167" s="170"/>
      <c r="N167" s="170"/>
      <c r="O167" s="170"/>
      <c r="P167" s="170"/>
      <c r="Q167" s="170"/>
      <c r="R167" s="170"/>
      <c r="S167" s="170"/>
      <c r="T167" s="170"/>
      <c r="U167" s="170"/>
      <c r="V167" s="170"/>
      <c r="W167" s="170"/>
      <c r="X167" s="170"/>
      <c r="Y167" s="170"/>
      <c r="Z167" s="170"/>
      <c r="AA167" s="170"/>
      <c r="AB167" s="170"/>
      <c r="AC167" s="170"/>
      <c r="AD167" s="182"/>
      <c r="AE167" s="182"/>
      <c r="AF167" s="183"/>
      <c r="AG167" s="184"/>
      <c r="AH167" s="182"/>
      <c r="AI167" s="182"/>
      <c r="AJ167" s="182"/>
      <c r="AK167" s="182"/>
      <c r="AL167" s="182"/>
      <c r="AM167" s="182"/>
      <c r="AN167" s="182"/>
      <c r="AO167" s="182"/>
      <c r="AP167" s="182"/>
      <c r="AQ167" s="182"/>
      <c r="AR167" s="182"/>
      <c r="AS167" s="182"/>
      <c r="AT167" s="182"/>
      <c r="AU167" s="182"/>
      <c r="AV167" s="182"/>
      <c r="AW167" s="182"/>
      <c r="AX167" s="182"/>
      <c r="AY167" s="182"/>
      <c r="AZ167" s="182"/>
      <c r="BA167" s="182"/>
      <c r="BB167" s="182"/>
      <c r="BC167" s="182"/>
      <c r="BD167" s="183"/>
      <c r="BE167" s="183"/>
      <c r="BF167" s="183"/>
      <c r="BG167" s="183"/>
      <c r="BH167" s="183"/>
      <c r="BI167" s="185"/>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row>
    <row r="168" spans="2:157" ht="23.25" customHeight="1">
      <c r="B168" s="15">
        <f t="shared" si="7"/>
        <v>71</v>
      </c>
      <c r="C168" s="15">
        <v>4</v>
      </c>
      <c r="D168" s="13">
        <v>5</v>
      </c>
      <c r="E168" s="54" cm="1">
        <f t="array" ref="E168">MIN(IFERROR(MATCH(_xlfn._xlws.FILTER($I$38:$I$45,$L$38:$L$45="Yes"),_xlfn.TEXTSPLIT(G168,";"),0),99999))+1</f>
        <v>15</v>
      </c>
      <c r="G168" s="175" t="s">
        <v>1635</v>
      </c>
      <c r="H168" s="170"/>
      <c r="I168" s="170"/>
      <c r="J168" s="170"/>
      <c r="K168" s="170"/>
      <c r="L168" s="170"/>
      <c r="M168" s="170"/>
      <c r="N168" s="170"/>
      <c r="O168" s="170"/>
      <c r="P168" s="170"/>
      <c r="Q168" s="170"/>
      <c r="R168" s="170"/>
      <c r="S168" s="170"/>
      <c r="T168" s="170"/>
      <c r="U168" s="170"/>
      <c r="V168" s="170"/>
      <c r="W168" s="170"/>
      <c r="X168" s="170"/>
      <c r="Y168" s="170"/>
      <c r="Z168" s="170"/>
      <c r="AA168" s="170"/>
      <c r="AB168" s="170"/>
      <c r="AC168" s="170"/>
      <c r="AD168" s="182"/>
      <c r="AE168" s="182"/>
      <c r="AF168" s="183"/>
      <c r="AG168" s="184"/>
      <c r="AH168" s="182"/>
      <c r="AI168" s="182"/>
      <c r="AJ168" s="182"/>
      <c r="AK168" s="182"/>
      <c r="AL168" s="182"/>
      <c r="AM168" s="182"/>
      <c r="AN168" s="182"/>
      <c r="AO168" s="182"/>
      <c r="AP168" s="182"/>
      <c r="AQ168" s="182"/>
      <c r="AR168" s="182"/>
      <c r="AS168" s="182"/>
      <c r="AT168" s="182"/>
      <c r="AU168" s="182"/>
      <c r="AV168" s="182"/>
      <c r="AW168" s="182"/>
      <c r="AX168" s="182"/>
      <c r="AY168" s="182"/>
      <c r="AZ168" s="182"/>
      <c r="BA168" s="182"/>
      <c r="BB168" s="182"/>
      <c r="BC168" s="182"/>
      <c r="BD168" s="183"/>
      <c r="BE168" s="183"/>
      <c r="BF168" s="183"/>
      <c r="BG168" s="183"/>
      <c r="BH168" s="183"/>
      <c r="BI168" s="185"/>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row>
    <row r="169" spans="2:157" ht="23.25" customHeight="1">
      <c r="B169" s="15">
        <f t="shared" si="7"/>
        <v>72</v>
      </c>
      <c r="C169" s="15">
        <v>4</v>
      </c>
      <c r="D169" s="13">
        <v>5</v>
      </c>
      <c r="E169" s="54" cm="1">
        <f t="array" ref="E169">MIN(IFERROR(MATCH(_xlfn._xlws.FILTER($I$38:$I$45,$L$38:$L$45="Yes"),_xlfn.TEXTSPLIT(G169,";"),0),99999))+1</f>
        <v>26</v>
      </c>
      <c r="G169" s="175" t="s">
        <v>1639</v>
      </c>
      <c r="H169" s="170"/>
      <c r="I169" s="170"/>
      <c r="J169" s="170"/>
      <c r="K169" s="170"/>
      <c r="L169" s="170"/>
      <c r="M169" s="170"/>
      <c r="N169" s="170"/>
      <c r="O169" s="170"/>
      <c r="P169" s="170"/>
      <c r="Q169" s="170"/>
      <c r="R169" s="170"/>
      <c r="S169" s="170"/>
      <c r="T169" s="170"/>
      <c r="U169" s="170"/>
      <c r="V169" s="170"/>
      <c r="W169" s="170"/>
      <c r="X169" s="170"/>
      <c r="Y169" s="170"/>
      <c r="Z169" s="170"/>
      <c r="AA169" s="170"/>
      <c r="AB169" s="170"/>
      <c r="AC169" s="170"/>
      <c r="AD169" s="182"/>
      <c r="AE169" s="182"/>
      <c r="AF169" s="183"/>
      <c r="AG169" s="184"/>
      <c r="AH169" s="182"/>
      <c r="AI169" s="182"/>
      <c r="AJ169" s="182"/>
      <c r="AK169" s="182"/>
      <c r="AL169" s="182"/>
      <c r="AM169" s="182"/>
      <c r="AN169" s="182"/>
      <c r="AO169" s="182"/>
      <c r="AP169" s="182"/>
      <c r="AQ169" s="182"/>
      <c r="AR169" s="182"/>
      <c r="AS169" s="182"/>
      <c r="AT169" s="182"/>
      <c r="AU169" s="182"/>
      <c r="AV169" s="182"/>
      <c r="AW169" s="182"/>
      <c r="AX169" s="182"/>
      <c r="AY169" s="182"/>
      <c r="AZ169" s="182"/>
      <c r="BA169" s="182"/>
      <c r="BB169" s="182"/>
      <c r="BC169" s="182"/>
      <c r="BD169" s="183"/>
      <c r="BE169" s="183"/>
      <c r="BF169" s="183"/>
      <c r="BG169" s="183"/>
      <c r="BH169" s="183"/>
      <c r="BI169" s="185"/>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row>
    <row r="170" spans="2:157" ht="23.25" customHeight="1">
      <c r="B170" s="15">
        <f t="shared" si="7"/>
        <v>73</v>
      </c>
      <c r="C170" s="15">
        <v>4</v>
      </c>
      <c r="D170" s="13">
        <v>5</v>
      </c>
      <c r="E170" s="54" cm="1">
        <f t="array" ref="E170">MIN(IFERROR(MATCH(_xlfn._xlws.FILTER($I$38:$I$45,$L$38:$L$45="Yes"),_xlfn.TEXTSPLIT(G170,";"),0),99999))+1</f>
        <v>16</v>
      </c>
      <c r="G170" s="175" t="s">
        <v>1640</v>
      </c>
      <c r="H170" s="170"/>
      <c r="I170" s="170"/>
      <c r="J170" s="170"/>
      <c r="K170" s="170"/>
      <c r="L170" s="170"/>
      <c r="M170" s="170"/>
      <c r="N170" s="170"/>
      <c r="O170" s="170"/>
      <c r="P170" s="170"/>
      <c r="Q170" s="170"/>
      <c r="R170" s="170"/>
      <c r="S170" s="170"/>
      <c r="T170" s="170"/>
      <c r="U170" s="170"/>
      <c r="V170" s="170"/>
      <c r="W170" s="170"/>
      <c r="X170" s="170"/>
      <c r="Y170" s="170"/>
      <c r="Z170" s="170"/>
      <c r="AA170" s="170"/>
      <c r="AB170" s="170"/>
      <c r="AC170" s="170"/>
      <c r="AD170" s="182"/>
      <c r="AE170" s="182"/>
      <c r="AF170" s="183"/>
      <c r="AG170" s="184"/>
      <c r="AH170" s="182"/>
      <c r="AI170" s="182"/>
      <c r="AJ170" s="182"/>
      <c r="AK170" s="182"/>
      <c r="AL170" s="182"/>
      <c r="AM170" s="182"/>
      <c r="AN170" s="182"/>
      <c r="AO170" s="182"/>
      <c r="AP170" s="182"/>
      <c r="AQ170" s="182"/>
      <c r="AR170" s="182"/>
      <c r="AS170" s="182"/>
      <c r="AT170" s="182"/>
      <c r="AU170" s="182"/>
      <c r="AV170" s="182"/>
      <c r="AW170" s="182"/>
      <c r="AX170" s="182"/>
      <c r="AY170" s="182"/>
      <c r="AZ170" s="182"/>
      <c r="BA170" s="182"/>
      <c r="BB170" s="182"/>
      <c r="BC170" s="182"/>
      <c r="BD170" s="183"/>
      <c r="BE170" s="183"/>
      <c r="BF170" s="183"/>
      <c r="BG170" s="183"/>
      <c r="BH170" s="183"/>
      <c r="BI170" s="185"/>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row>
    <row r="171" spans="2:157" ht="23.25" customHeight="1">
      <c r="B171" s="15">
        <f t="shared" si="7"/>
        <v>74</v>
      </c>
      <c r="C171" s="15">
        <v>4</v>
      </c>
      <c r="D171" s="13">
        <v>5</v>
      </c>
      <c r="E171" s="54" cm="1">
        <f t="array" ref="E171">MIN(IFERROR(MATCH(_xlfn._xlws.FILTER($I$38:$I$45,$L$38:$L$45="Yes"),_xlfn.TEXTSPLIT(G171,";"),0),99999))+1</f>
        <v>22</v>
      </c>
      <c r="G171" s="175" t="s">
        <v>1641</v>
      </c>
      <c r="H171" s="170"/>
      <c r="I171" s="170"/>
      <c r="J171" s="170"/>
      <c r="K171" s="170"/>
      <c r="L171" s="170"/>
      <c r="M171" s="170"/>
      <c r="N171" s="170"/>
      <c r="O171" s="170"/>
      <c r="P171" s="170"/>
      <c r="Q171" s="170"/>
      <c r="R171" s="170"/>
      <c r="S171" s="170"/>
      <c r="T171" s="170"/>
      <c r="U171" s="170"/>
      <c r="V171" s="170"/>
      <c r="W171" s="170"/>
      <c r="X171" s="170"/>
      <c r="Y171" s="170"/>
      <c r="Z171" s="170"/>
      <c r="AA171" s="170"/>
      <c r="AB171" s="170"/>
      <c r="AC171" s="170"/>
      <c r="AD171" s="182"/>
      <c r="AE171" s="182"/>
      <c r="AF171" s="183"/>
      <c r="AG171" s="184"/>
      <c r="AH171" s="182"/>
      <c r="AI171" s="182"/>
      <c r="AJ171" s="182"/>
      <c r="AK171" s="182"/>
      <c r="AL171" s="182"/>
      <c r="AM171" s="182"/>
      <c r="AN171" s="182"/>
      <c r="AO171" s="182"/>
      <c r="AP171" s="182"/>
      <c r="AQ171" s="182"/>
      <c r="AR171" s="182"/>
      <c r="AS171" s="182"/>
      <c r="AT171" s="182"/>
      <c r="AU171" s="182"/>
      <c r="AV171" s="182"/>
      <c r="AW171" s="182"/>
      <c r="AX171" s="182"/>
      <c r="AY171" s="182"/>
      <c r="AZ171" s="182"/>
      <c r="BA171" s="182"/>
      <c r="BB171" s="182"/>
      <c r="BC171" s="182"/>
      <c r="BD171" s="183"/>
      <c r="BE171" s="183"/>
      <c r="BF171" s="183"/>
      <c r="BG171" s="183"/>
      <c r="BH171" s="183"/>
      <c r="BI171" s="185"/>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row>
    <row r="172" spans="2:157" ht="23.25" customHeight="1">
      <c r="B172" s="15">
        <f t="shared" si="7"/>
        <v>75</v>
      </c>
      <c r="C172" s="15">
        <v>4</v>
      </c>
      <c r="D172" s="13">
        <v>5</v>
      </c>
      <c r="E172" s="54" cm="1">
        <f t="array" ref="E172">MIN(IFERROR(MATCH(_xlfn._xlws.FILTER($I$38:$I$45,$L$38:$L$45="Yes"),_xlfn.TEXTSPLIT(G172,";"),0),99999))+1</f>
        <v>8</v>
      </c>
      <c r="G172" s="175" t="s">
        <v>1642</v>
      </c>
      <c r="H172" s="170"/>
      <c r="I172" s="170"/>
      <c r="J172" s="170"/>
      <c r="K172" s="170"/>
      <c r="L172" s="170"/>
      <c r="M172" s="170"/>
      <c r="N172" s="170"/>
      <c r="O172" s="170"/>
      <c r="P172" s="170"/>
      <c r="Q172" s="170"/>
      <c r="R172" s="170"/>
      <c r="S172" s="170"/>
      <c r="T172" s="170"/>
      <c r="U172" s="170"/>
      <c r="V172" s="170"/>
      <c r="W172" s="170"/>
      <c r="X172" s="170"/>
      <c r="Y172" s="170"/>
      <c r="Z172" s="170"/>
      <c r="AA172" s="170"/>
      <c r="AB172" s="170"/>
      <c r="AC172" s="170"/>
      <c r="AD172" s="182"/>
      <c r="AE172" s="182"/>
      <c r="AF172" s="183"/>
      <c r="AG172" s="184"/>
      <c r="AH172" s="182"/>
      <c r="AI172" s="182"/>
      <c r="AJ172" s="182"/>
      <c r="AK172" s="182"/>
      <c r="AL172" s="182"/>
      <c r="AM172" s="182"/>
      <c r="AN172" s="182"/>
      <c r="AO172" s="182"/>
      <c r="AP172" s="182"/>
      <c r="AQ172" s="182"/>
      <c r="AR172" s="182"/>
      <c r="AS172" s="182"/>
      <c r="AT172" s="182"/>
      <c r="AU172" s="182"/>
      <c r="AV172" s="182"/>
      <c r="AW172" s="182"/>
      <c r="AX172" s="182"/>
      <c r="AY172" s="182"/>
      <c r="AZ172" s="182"/>
      <c r="BA172" s="182"/>
      <c r="BB172" s="182"/>
      <c r="BC172" s="182"/>
      <c r="BD172" s="183"/>
      <c r="BE172" s="183"/>
      <c r="BF172" s="183"/>
      <c r="BG172" s="183"/>
      <c r="BH172" s="183"/>
      <c r="BI172" s="185"/>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row>
    <row r="173" spans="2:157" ht="23.25" customHeight="1">
      <c r="B173" s="15">
        <f t="shared" si="7"/>
        <v>76</v>
      </c>
      <c r="C173" s="15">
        <v>4</v>
      </c>
      <c r="D173" s="13">
        <v>5</v>
      </c>
      <c r="E173" s="54" cm="1">
        <f t="array" ref="E173">MIN(IFERROR(MATCH(_xlfn._xlws.FILTER($I$38:$I$45,$L$38:$L$45="Yes"),_xlfn.TEXTSPLIT(G173,";"),0),99999))+1</f>
        <v>13</v>
      </c>
      <c r="G173" s="175" t="s">
        <v>1643</v>
      </c>
      <c r="H173" s="170"/>
      <c r="I173" s="170"/>
      <c r="J173" s="170"/>
      <c r="K173" s="170"/>
      <c r="L173" s="170"/>
      <c r="M173" s="170"/>
      <c r="N173" s="170"/>
      <c r="O173" s="170"/>
      <c r="P173" s="170"/>
      <c r="Q173" s="170"/>
      <c r="R173" s="170"/>
      <c r="S173" s="170"/>
      <c r="T173" s="170"/>
      <c r="U173" s="170"/>
      <c r="V173" s="170"/>
      <c r="W173" s="170"/>
      <c r="X173" s="170"/>
      <c r="Y173" s="170"/>
      <c r="Z173" s="170"/>
      <c r="AA173" s="170"/>
      <c r="AB173" s="170"/>
      <c r="AC173" s="170"/>
      <c r="AD173" s="182"/>
      <c r="AE173" s="182"/>
      <c r="AF173" s="183"/>
      <c r="AG173" s="184"/>
      <c r="AH173" s="182"/>
      <c r="AI173" s="182"/>
      <c r="AJ173" s="182"/>
      <c r="AK173" s="182"/>
      <c r="AL173" s="182"/>
      <c r="AM173" s="182"/>
      <c r="AN173" s="182"/>
      <c r="AO173" s="182"/>
      <c r="AP173" s="182"/>
      <c r="AQ173" s="182"/>
      <c r="AR173" s="182"/>
      <c r="AS173" s="182"/>
      <c r="AT173" s="182"/>
      <c r="AU173" s="182"/>
      <c r="AV173" s="182"/>
      <c r="AW173" s="182"/>
      <c r="AX173" s="182"/>
      <c r="AY173" s="182"/>
      <c r="AZ173" s="182"/>
      <c r="BA173" s="182"/>
      <c r="BB173" s="182"/>
      <c r="BC173" s="182"/>
      <c r="BD173" s="183"/>
      <c r="BE173" s="183"/>
      <c r="BF173" s="183"/>
      <c r="BG173" s="183"/>
      <c r="BH173" s="183"/>
      <c r="BI173" s="185"/>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row>
    <row r="174" spans="2:157" ht="23.25" customHeight="1">
      <c r="B174" s="15">
        <f t="shared" si="7"/>
        <v>77</v>
      </c>
      <c r="C174" s="15">
        <v>4</v>
      </c>
      <c r="D174" s="13">
        <v>5</v>
      </c>
      <c r="E174" s="54" cm="1">
        <f t="array" ref="E174">MIN(IFERROR(MATCH(_xlfn._xlws.FILTER($I$38:$I$45,$L$38:$L$45="Yes"),_xlfn.TEXTSPLIT(G174,";"),0),99999))+1</f>
        <v>7</v>
      </c>
      <c r="G174" s="175" t="s">
        <v>1644</v>
      </c>
      <c r="H174" s="170"/>
      <c r="I174" s="170"/>
      <c r="J174" s="170"/>
      <c r="K174" s="170"/>
      <c r="L174" s="170"/>
      <c r="M174" s="170"/>
      <c r="N174" s="170"/>
      <c r="O174" s="170"/>
      <c r="P174" s="170"/>
      <c r="Q174" s="170"/>
      <c r="R174" s="170"/>
      <c r="S174" s="170"/>
      <c r="T174" s="170"/>
      <c r="U174" s="170"/>
      <c r="V174" s="170"/>
      <c r="W174" s="170"/>
      <c r="X174" s="170"/>
      <c r="Y174" s="170"/>
      <c r="Z174" s="170"/>
      <c r="AA174" s="170"/>
      <c r="AB174" s="170"/>
      <c r="AC174" s="170"/>
      <c r="AD174" s="182"/>
      <c r="AE174" s="182"/>
      <c r="AF174" s="183"/>
      <c r="AG174" s="184"/>
      <c r="AH174" s="182"/>
      <c r="AI174" s="182"/>
      <c r="AJ174" s="182"/>
      <c r="AK174" s="182"/>
      <c r="AL174" s="182"/>
      <c r="AM174" s="182"/>
      <c r="AN174" s="182"/>
      <c r="AO174" s="182"/>
      <c r="AP174" s="182"/>
      <c r="AQ174" s="182"/>
      <c r="AR174" s="182"/>
      <c r="AS174" s="182"/>
      <c r="AT174" s="182"/>
      <c r="AU174" s="182"/>
      <c r="AV174" s="182"/>
      <c r="AW174" s="182"/>
      <c r="AX174" s="182"/>
      <c r="AY174" s="182"/>
      <c r="AZ174" s="182"/>
      <c r="BA174" s="182"/>
      <c r="BB174" s="182"/>
      <c r="BC174" s="182"/>
      <c r="BD174" s="183"/>
      <c r="BE174" s="183"/>
      <c r="BF174" s="183"/>
      <c r="BG174" s="183"/>
      <c r="BH174" s="183"/>
      <c r="BI174" s="185"/>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row>
    <row r="175" spans="2:157" ht="23.25" customHeight="1">
      <c r="B175" s="15">
        <f t="shared" si="7"/>
        <v>78</v>
      </c>
      <c r="C175" s="15">
        <v>4</v>
      </c>
      <c r="D175" s="13">
        <v>5</v>
      </c>
      <c r="E175" s="54" cm="1">
        <f t="array" ref="E175">MIN(IFERROR(MATCH(_xlfn._xlws.FILTER($I$38:$I$45,$L$38:$L$45="Yes"),_xlfn.TEXTSPLIT(G175,";"),0),99999))+1</f>
        <v>18</v>
      </c>
      <c r="G175" s="175" t="s">
        <v>1645</v>
      </c>
      <c r="H175" s="170"/>
      <c r="I175" s="170"/>
      <c r="J175" s="170"/>
      <c r="K175" s="170"/>
      <c r="L175" s="170"/>
      <c r="M175" s="170"/>
      <c r="N175" s="170"/>
      <c r="O175" s="170"/>
      <c r="P175" s="170"/>
      <c r="Q175" s="170"/>
      <c r="R175" s="170"/>
      <c r="S175" s="170"/>
      <c r="T175" s="170"/>
      <c r="U175" s="170"/>
      <c r="V175" s="170"/>
      <c r="W175" s="170"/>
      <c r="X175" s="170"/>
      <c r="Y175" s="170"/>
      <c r="Z175" s="170"/>
      <c r="AA175" s="170"/>
      <c r="AB175" s="170"/>
      <c r="AC175" s="170"/>
      <c r="AD175" s="182"/>
      <c r="AE175" s="182"/>
      <c r="AF175" s="183"/>
      <c r="AG175" s="184"/>
      <c r="AH175" s="182"/>
      <c r="AI175" s="182"/>
      <c r="AJ175" s="182"/>
      <c r="AK175" s="182"/>
      <c r="AL175" s="182"/>
      <c r="AM175" s="182"/>
      <c r="AN175" s="182"/>
      <c r="AO175" s="182"/>
      <c r="AP175" s="182"/>
      <c r="AQ175" s="182"/>
      <c r="AR175" s="182"/>
      <c r="AS175" s="182"/>
      <c r="AT175" s="182"/>
      <c r="AU175" s="182"/>
      <c r="AV175" s="182"/>
      <c r="AW175" s="182"/>
      <c r="AX175" s="182"/>
      <c r="AY175" s="182"/>
      <c r="AZ175" s="182"/>
      <c r="BA175" s="182"/>
      <c r="BB175" s="182"/>
      <c r="BC175" s="182"/>
      <c r="BD175" s="183"/>
      <c r="BE175" s="183"/>
      <c r="BF175" s="183"/>
      <c r="BG175" s="183"/>
      <c r="BH175" s="183"/>
      <c r="BI175" s="185"/>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row>
    <row r="176" spans="2:157" ht="23.25" customHeight="1">
      <c r="B176" s="15">
        <f t="shared" si="7"/>
        <v>79</v>
      </c>
      <c r="C176" s="15">
        <v>4</v>
      </c>
      <c r="D176" s="13">
        <v>5</v>
      </c>
      <c r="E176" s="54" cm="1">
        <f t="array" ref="E176">MIN(IFERROR(MATCH(_xlfn._xlws.FILTER($I$38:$I$45,$L$38:$L$45="Yes"),_xlfn.TEXTSPLIT(G176,";"),0),99999))+1</f>
        <v>6</v>
      </c>
      <c r="G176" s="175" t="s">
        <v>1646</v>
      </c>
      <c r="H176" s="170"/>
      <c r="I176" s="170"/>
      <c r="J176" s="170"/>
      <c r="K176" s="170"/>
      <c r="L176" s="170"/>
      <c r="M176" s="170"/>
      <c r="N176" s="170"/>
      <c r="O176" s="170"/>
      <c r="P176" s="170"/>
      <c r="Q176" s="170"/>
      <c r="R176" s="170"/>
      <c r="S176" s="170"/>
      <c r="T176" s="170"/>
      <c r="U176" s="170"/>
      <c r="V176" s="170"/>
      <c r="W176" s="170"/>
      <c r="X176" s="170"/>
      <c r="Y176" s="170"/>
      <c r="Z176" s="170"/>
      <c r="AA176" s="170"/>
      <c r="AB176" s="170"/>
      <c r="AC176" s="170"/>
      <c r="AD176" s="182"/>
      <c r="AE176" s="182"/>
      <c r="AF176" s="183"/>
      <c r="AG176" s="184"/>
      <c r="AH176" s="182"/>
      <c r="AI176" s="182"/>
      <c r="AJ176" s="182"/>
      <c r="AK176" s="182"/>
      <c r="AL176" s="182"/>
      <c r="AM176" s="182"/>
      <c r="AN176" s="182"/>
      <c r="AO176" s="182"/>
      <c r="AP176" s="182"/>
      <c r="AQ176" s="182"/>
      <c r="AR176" s="182"/>
      <c r="AS176" s="182"/>
      <c r="AT176" s="182"/>
      <c r="AU176" s="182"/>
      <c r="AV176" s="182"/>
      <c r="AW176" s="182"/>
      <c r="AX176" s="182"/>
      <c r="AY176" s="182"/>
      <c r="AZ176" s="182"/>
      <c r="BA176" s="182"/>
      <c r="BB176" s="182"/>
      <c r="BC176" s="182"/>
      <c r="BD176" s="183"/>
      <c r="BE176" s="183"/>
      <c r="BF176" s="183"/>
      <c r="BG176" s="183"/>
      <c r="BH176" s="183"/>
      <c r="BI176" s="185"/>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row>
    <row r="177" spans="2:157" ht="23.25" customHeight="1">
      <c r="B177" s="15">
        <f t="shared" si="7"/>
        <v>80</v>
      </c>
      <c r="C177" s="15">
        <v>4</v>
      </c>
      <c r="D177" s="13">
        <v>5</v>
      </c>
      <c r="E177" s="54" cm="1">
        <f t="array" ref="E177">MIN(IFERROR(MATCH(_xlfn._xlws.FILTER($I$38:$I$45,$L$38:$L$45="Yes"),_xlfn.TEXTSPLIT(G177,";"),0),99999))+1</f>
        <v>10</v>
      </c>
      <c r="G177" s="175" t="s">
        <v>1628</v>
      </c>
      <c r="H177" s="170"/>
      <c r="I177" s="170"/>
      <c r="J177" s="170"/>
      <c r="K177" s="170"/>
      <c r="L177" s="170"/>
      <c r="M177" s="170"/>
      <c r="N177" s="170"/>
      <c r="O177" s="170"/>
      <c r="P177" s="170"/>
      <c r="Q177" s="170"/>
      <c r="R177" s="170"/>
      <c r="S177" s="170"/>
      <c r="T177" s="170"/>
      <c r="U177" s="170"/>
      <c r="V177" s="170"/>
      <c r="W177" s="170"/>
      <c r="X177" s="170"/>
      <c r="Y177" s="170"/>
      <c r="Z177" s="170"/>
      <c r="AA177" s="170"/>
      <c r="AB177" s="170"/>
      <c r="AC177" s="170"/>
      <c r="AD177" s="182"/>
      <c r="AE177" s="182"/>
      <c r="AF177" s="183"/>
      <c r="AG177" s="184"/>
      <c r="AH177" s="182"/>
      <c r="AI177" s="182"/>
      <c r="AJ177" s="182"/>
      <c r="AK177" s="182"/>
      <c r="AL177" s="182"/>
      <c r="AM177" s="182"/>
      <c r="AN177" s="182"/>
      <c r="AO177" s="182"/>
      <c r="AP177" s="182"/>
      <c r="AQ177" s="182"/>
      <c r="AR177" s="182"/>
      <c r="AS177" s="182"/>
      <c r="AT177" s="182"/>
      <c r="AU177" s="182"/>
      <c r="AV177" s="182"/>
      <c r="AW177" s="182"/>
      <c r="AX177" s="182"/>
      <c r="AY177" s="182"/>
      <c r="AZ177" s="182"/>
      <c r="BA177" s="182"/>
      <c r="BB177" s="182"/>
      <c r="BC177" s="182"/>
      <c r="BD177" s="183"/>
      <c r="BE177" s="183"/>
      <c r="BF177" s="183"/>
      <c r="BG177" s="183"/>
      <c r="BH177" s="183"/>
      <c r="BI177" s="185"/>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row>
    <row r="178" spans="2:157" ht="15" customHeight="1" thickBot="1">
      <c r="G178" s="10"/>
      <c r="H178" s="4"/>
      <c r="I178" s="4"/>
      <c r="J178" s="4"/>
      <c r="K178" s="4"/>
      <c r="M178" s="4"/>
      <c r="N178" s="4"/>
      <c r="AD178" s="6"/>
      <c r="AE178" s="6"/>
      <c r="AF178" s="6"/>
      <c r="AG178" s="6"/>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row>
    <row r="179" spans="2:157" ht="19.5" customHeight="1" thickBot="1">
      <c r="B179" s="241" t="s">
        <v>8</v>
      </c>
      <c r="C179" s="231" t="s">
        <v>24</v>
      </c>
      <c r="D179" s="21" t="s">
        <v>1647</v>
      </c>
      <c r="E179" s="23"/>
      <c r="M179" s="4"/>
      <c r="P179" s="5"/>
      <c r="Q179" s="5"/>
      <c r="R179" s="5"/>
      <c r="S179" s="5"/>
      <c r="T179" s="5"/>
      <c r="U179" s="5"/>
      <c r="V179" s="5"/>
      <c r="W179" s="5"/>
      <c r="X179" s="5"/>
      <c r="Y179" s="5"/>
      <c r="Z179" s="5"/>
      <c r="AA179" s="5"/>
      <c r="AB179" s="5"/>
      <c r="AC179" s="5"/>
      <c r="AD179" s="5"/>
      <c r="AE179" s="5"/>
      <c r="AF179" s="16"/>
      <c r="AG179" s="16"/>
      <c r="AH179" s="6"/>
      <c r="AI179" s="6"/>
      <c r="AJ179" s="6"/>
      <c r="AK179" s="6"/>
      <c r="AL179" s="6"/>
      <c r="AM179" s="6"/>
      <c r="AN179" s="4"/>
      <c r="AO179" s="6"/>
      <c r="AP179" s="4"/>
      <c r="AQ179" s="6"/>
      <c r="AR179" s="6"/>
      <c r="AS179" s="6"/>
      <c r="AT179" s="6"/>
      <c r="AU179" s="6"/>
      <c r="AV179" s="6"/>
      <c r="AW179" s="6"/>
      <c r="AX179" s="6"/>
      <c r="AY179" s="6"/>
      <c r="AZ179" s="6"/>
      <c r="BA179" s="6"/>
      <c r="BB179" s="6"/>
      <c r="BC179" s="6"/>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row>
    <row r="180" spans="2:157" ht="14.85" customHeight="1">
      <c r="E180" s="23"/>
      <c r="M180" s="4"/>
      <c r="P180" s="5"/>
      <c r="Q180" s="5"/>
      <c r="R180" s="5"/>
      <c r="S180" s="5"/>
      <c r="T180" s="5"/>
      <c r="U180" s="5"/>
      <c r="V180" s="5"/>
      <c r="W180" s="5"/>
      <c r="X180" s="5"/>
      <c r="Y180" s="5"/>
      <c r="Z180" s="5"/>
      <c r="AA180" s="5"/>
      <c r="AB180" s="5"/>
      <c r="AC180" s="5"/>
      <c r="AD180" s="5"/>
      <c r="AE180" s="5"/>
      <c r="AF180" s="16"/>
      <c r="AG180" s="16"/>
      <c r="AH180" s="6"/>
      <c r="AI180" s="6"/>
      <c r="AJ180" s="6"/>
      <c r="AK180" s="6"/>
      <c r="AL180" s="6"/>
      <c r="AM180" s="6"/>
      <c r="AN180" s="4"/>
      <c r="AO180" s="6"/>
      <c r="AP180" s="4"/>
      <c r="AQ180" s="6"/>
      <c r="AR180" s="6"/>
      <c r="AS180" s="6"/>
      <c r="AT180" s="6"/>
      <c r="AU180" s="6"/>
      <c r="AV180" s="6"/>
      <c r="AW180" s="6"/>
      <c r="AX180" s="6"/>
      <c r="AY180" s="6"/>
      <c r="AZ180" s="6"/>
      <c r="BA180" s="6"/>
      <c r="BB180" s="6"/>
      <c r="BC180" s="6"/>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row>
    <row r="181" spans="2:157" ht="14.85" customHeight="1">
      <c r="B181" s="57" t="s">
        <v>1701</v>
      </c>
      <c r="M181" s="4"/>
      <c r="P181" s="5"/>
      <c r="Q181" s="5"/>
      <c r="R181" s="5"/>
      <c r="S181" s="5"/>
      <c r="T181" s="5"/>
      <c r="U181" s="5"/>
      <c r="V181" s="5"/>
      <c r="W181" s="5"/>
      <c r="X181" s="5"/>
      <c r="Y181" s="5"/>
      <c r="Z181" s="5"/>
      <c r="AA181" s="5"/>
      <c r="AB181" s="5"/>
      <c r="AC181" s="5"/>
      <c r="AD181" s="5"/>
      <c r="AE181" s="5"/>
      <c r="AF181" s="16"/>
      <c r="AG181" s="16"/>
      <c r="AH181" s="4"/>
      <c r="AI181" s="4"/>
      <c r="AJ181" s="4"/>
      <c r="AK181" s="4"/>
      <c r="AL181" s="4"/>
      <c r="AM181" s="6"/>
      <c r="AN181" s="4"/>
      <c r="AO181" s="6"/>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row>
    <row r="182" spans="2:157" ht="14.85" customHeight="1">
      <c r="B182" s="25" t="s">
        <v>1696</v>
      </c>
      <c r="M182" s="4"/>
      <c r="N182" s="4"/>
      <c r="O182" s="4"/>
      <c r="P182" s="5"/>
      <c r="Q182" s="5"/>
      <c r="R182" s="5"/>
      <c r="S182" s="5"/>
      <c r="T182" s="5"/>
      <c r="U182" s="5"/>
      <c r="V182" s="5"/>
      <c r="W182" s="5"/>
      <c r="X182" s="5"/>
      <c r="Y182" s="5"/>
      <c r="Z182" s="5"/>
      <c r="AA182" s="5"/>
      <c r="AB182" s="5"/>
      <c r="AC182" s="5"/>
      <c r="AD182" s="5"/>
      <c r="AE182" s="5"/>
      <c r="AF182" s="16"/>
      <c r="AG182" s="16"/>
      <c r="AH182" s="4"/>
      <c r="AI182" s="4"/>
      <c r="AJ182" s="4"/>
      <c r="AK182" s="4"/>
      <c r="AL182" s="4"/>
      <c r="AM182" s="6"/>
      <c r="AN182" s="4"/>
      <c r="AO182" s="6"/>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row>
    <row r="183" spans="2:157" ht="14.85" customHeight="1">
      <c r="B183" s="25" t="s">
        <v>1697</v>
      </c>
      <c r="M183" s="4"/>
      <c r="N183" s="4"/>
      <c r="O183" s="4"/>
      <c r="P183" s="5"/>
      <c r="Q183" s="5"/>
      <c r="R183" s="5"/>
      <c r="S183" s="5"/>
      <c r="T183" s="5"/>
      <c r="U183" s="5"/>
      <c r="V183" s="5"/>
      <c r="W183" s="5"/>
      <c r="X183" s="5"/>
      <c r="Y183" s="5"/>
      <c r="Z183" s="5"/>
      <c r="AA183" s="5"/>
      <c r="AB183" s="5"/>
      <c r="AC183" s="5"/>
      <c r="AD183" s="5"/>
      <c r="AE183" s="5"/>
      <c r="AF183" s="16"/>
      <c r="AG183" s="16"/>
      <c r="AH183" s="4"/>
      <c r="AI183" s="4"/>
      <c r="AJ183" s="4"/>
      <c r="AK183" s="4"/>
      <c r="AL183" s="4"/>
      <c r="AM183" s="6"/>
      <c r="AN183" s="4"/>
      <c r="AO183" s="6"/>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row>
    <row r="184" spans="2:157" ht="14.85" customHeight="1">
      <c r="B184" s="25" t="s">
        <v>1698</v>
      </c>
      <c r="M184" s="4"/>
      <c r="N184" s="4"/>
      <c r="O184" s="4"/>
      <c r="P184" s="5"/>
      <c r="Q184" s="5"/>
      <c r="R184" s="5"/>
      <c r="S184" s="5"/>
      <c r="T184" s="5"/>
      <c r="U184" s="5"/>
      <c r="V184" s="5"/>
      <c r="W184" s="5"/>
      <c r="X184" s="5"/>
      <c r="Y184" s="5"/>
      <c r="Z184" s="5"/>
      <c r="AA184" s="5"/>
      <c r="AB184" s="5"/>
      <c r="AC184" s="5"/>
      <c r="AD184" s="5"/>
      <c r="AE184" s="5"/>
      <c r="AF184" s="16"/>
      <c r="AG184" s="16"/>
      <c r="AH184" s="4"/>
      <c r="AI184" s="4"/>
      <c r="AJ184" s="4"/>
      <c r="AK184" s="4"/>
      <c r="AL184" s="4"/>
      <c r="AM184" s="6"/>
      <c r="AN184" s="4"/>
      <c r="AO184" s="6"/>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row>
    <row r="185" spans="2:157" ht="14.85" customHeight="1" thickBot="1">
      <c r="B185" s="9"/>
      <c r="G185" s="4"/>
      <c r="H185" s="4"/>
      <c r="I185" s="4"/>
      <c r="J185" s="4"/>
      <c r="K185" s="4"/>
      <c r="L185" s="4"/>
      <c r="M185" s="4"/>
      <c r="N185" s="4"/>
      <c r="O185" s="4"/>
      <c r="P185" s="4"/>
      <c r="Q185" s="4"/>
      <c r="R185" s="4"/>
      <c r="S185" s="4"/>
      <c r="T185" s="4"/>
      <c r="U185" s="4"/>
      <c r="V185" s="4"/>
      <c r="AL185" s="4"/>
      <c r="AM185" s="4"/>
      <c r="AN185" s="4"/>
      <c r="AO185" s="4"/>
      <c r="AP185" s="4"/>
      <c r="AQ185" s="4"/>
      <c r="AR185" s="4"/>
      <c r="AS185" s="4"/>
      <c r="AT185" s="4"/>
      <c r="AU185" s="4"/>
      <c r="AV185" s="4"/>
      <c r="AW185" s="4"/>
      <c r="AX185" s="4"/>
      <c r="AY185" s="4"/>
      <c r="AZ185" s="6"/>
      <c r="BB185" s="6"/>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row>
    <row r="186" spans="2:157" ht="28.5" customHeight="1" thickBot="1">
      <c r="B186" s="227" t="s">
        <v>9</v>
      </c>
      <c r="C186" s="228" t="s">
        <v>2</v>
      </c>
      <c r="D186" s="229" t="s">
        <v>3</v>
      </c>
      <c r="E186" s="237" t="s">
        <v>4</v>
      </c>
      <c r="G186" s="246" t="s">
        <v>22</v>
      </c>
      <c r="H186" s="247"/>
      <c r="I186" s="247"/>
      <c r="J186" s="247"/>
      <c r="K186" s="247"/>
      <c r="L186" s="247"/>
      <c r="M186" s="247"/>
      <c r="N186" s="247"/>
      <c r="O186" s="247"/>
      <c r="P186" s="247"/>
      <c r="Q186" s="247"/>
      <c r="R186" s="247"/>
      <c r="S186" s="247"/>
      <c r="T186" s="247"/>
      <c r="U186" s="247"/>
      <c r="V186" s="247"/>
      <c r="W186" s="247"/>
      <c r="X186" s="247"/>
      <c r="Y186" s="247"/>
      <c r="Z186" s="247"/>
      <c r="AA186" s="247"/>
      <c r="AB186" s="247"/>
      <c r="AC186" s="247"/>
      <c r="AD186" s="247"/>
      <c r="AE186" s="247"/>
      <c r="AF186" s="247"/>
      <c r="AG186" s="247"/>
      <c r="AH186" s="247"/>
      <c r="AI186" s="247"/>
      <c r="AJ186" s="247"/>
      <c r="AK186" s="247"/>
      <c r="AL186" s="247"/>
      <c r="AM186" s="247"/>
      <c r="AN186" s="247"/>
      <c r="AO186" s="247"/>
      <c r="AP186" s="247"/>
      <c r="AQ186" s="247"/>
      <c r="AR186" s="247"/>
      <c r="AS186" s="247"/>
      <c r="AT186" s="247"/>
      <c r="AU186" s="247"/>
      <c r="AV186" s="247"/>
      <c r="AW186" s="247"/>
      <c r="AX186" s="247"/>
      <c r="AY186" s="247"/>
      <c r="AZ186" s="247"/>
      <c r="BA186" s="247"/>
      <c r="BB186" s="247"/>
      <c r="BC186" s="247"/>
      <c r="BD186" s="247"/>
      <c r="BE186" s="247"/>
      <c r="BF186" s="247"/>
      <c r="BG186" s="247"/>
      <c r="BH186" s="247"/>
      <c r="BI186" s="248"/>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row>
    <row r="187" spans="2:157">
      <c r="B187" s="1"/>
      <c r="C187" s="1"/>
      <c r="D187" s="1"/>
      <c r="E187" s="1"/>
      <c r="G187" s="4"/>
      <c r="H187" s="4"/>
      <c r="I187" s="4"/>
      <c r="J187" s="4"/>
      <c r="K187" s="4"/>
      <c r="L187" s="4"/>
      <c r="M187" s="4"/>
      <c r="N187" s="4"/>
      <c r="O187" s="4"/>
      <c r="P187" s="4"/>
      <c r="Q187" s="4"/>
      <c r="R187" s="4"/>
      <c r="S187" s="4"/>
      <c r="T187" s="4"/>
      <c r="U187" s="4"/>
      <c r="V187" s="4"/>
      <c r="AF187" s="80"/>
      <c r="AG187" s="6"/>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row>
    <row r="188" spans="2:157" ht="23.25" customHeight="1">
      <c r="B188" s="11" t="s">
        <v>20</v>
      </c>
      <c r="C188" s="12">
        <v>5</v>
      </c>
      <c r="D188" s="13">
        <v>0</v>
      </c>
      <c r="E188" s="54">
        <v>2</v>
      </c>
      <c r="G188" s="175" t="s">
        <v>1628</v>
      </c>
      <c r="H188" s="170"/>
      <c r="I188" s="170"/>
      <c r="J188" s="170"/>
      <c r="K188" s="170"/>
      <c r="L188" s="170"/>
      <c r="M188" s="170"/>
      <c r="N188" s="170"/>
      <c r="O188" s="170"/>
      <c r="P188" s="170"/>
      <c r="Q188" s="170"/>
      <c r="R188" s="170"/>
      <c r="S188" s="170"/>
      <c r="T188" s="170"/>
      <c r="U188" s="170"/>
      <c r="V188" s="170"/>
      <c r="W188" s="170"/>
      <c r="X188" s="170"/>
      <c r="Y188" s="170"/>
      <c r="Z188" s="170"/>
      <c r="AA188" s="170"/>
      <c r="AB188" s="170"/>
      <c r="AC188" s="170"/>
      <c r="AD188" s="182"/>
      <c r="AE188" s="182"/>
      <c r="AF188" s="183"/>
      <c r="AG188" s="184"/>
      <c r="AH188" s="182"/>
      <c r="AI188" s="182"/>
      <c r="AJ188" s="182"/>
      <c r="AK188" s="182"/>
      <c r="AL188" s="182"/>
      <c r="AM188" s="182"/>
      <c r="AN188" s="182"/>
      <c r="AO188" s="182"/>
      <c r="AP188" s="182"/>
      <c r="AQ188" s="182"/>
      <c r="AR188" s="182"/>
      <c r="AS188" s="182"/>
      <c r="AT188" s="182"/>
      <c r="AU188" s="182"/>
      <c r="AV188" s="182"/>
      <c r="AW188" s="182"/>
      <c r="AX188" s="182"/>
      <c r="AY188" s="182"/>
      <c r="AZ188" s="182"/>
      <c r="BA188" s="182"/>
      <c r="BB188" s="182"/>
      <c r="BC188" s="182"/>
      <c r="BD188" s="183"/>
      <c r="BE188" s="183"/>
      <c r="BF188" s="183"/>
      <c r="BG188" s="183"/>
      <c r="BH188" s="183"/>
      <c r="BI188" s="185"/>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row>
    <row r="189" spans="2:157">
      <c r="B189" s="1"/>
      <c r="C189" s="1"/>
      <c r="D189" s="1"/>
      <c r="E189" s="55"/>
      <c r="I189" s="4"/>
      <c r="J189" s="4"/>
      <c r="K189" s="4"/>
      <c r="L189" s="4"/>
      <c r="M189" s="4"/>
      <c r="N189" s="4"/>
      <c r="O189" s="4"/>
      <c r="P189" s="4"/>
      <c r="Q189" s="4"/>
      <c r="R189" s="4"/>
      <c r="S189" s="4"/>
      <c r="T189" s="4"/>
      <c r="U189" s="4"/>
      <c r="V189" s="4"/>
      <c r="AF189" s="6"/>
      <c r="AG189" s="6"/>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row>
    <row r="190" spans="2:157" ht="23.25" customHeight="1">
      <c r="B190" s="15">
        <v>81</v>
      </c>
      <c r="C190" s="15">
        <v>5</v>
      </c>
      <c r="D190" s="13">
        <v>5</v>
      </c>
      <c r="E190" s="54" cm="1">
        <f t="array" ref="E190">MAX(_xlfn.SCAN(0,_xlfn.TEXTSPLIT(G190,";")="R",_xlfn.LAMBDA(_xlpm.accum,_xlpm.curr, IF(_xlpm.curr = FALSE,0,_xlpm.accum+1))))</f>
        <v>3</v>
      </c>
      <c r="G190" s="175" t="s">
        <v>1629</v>
      </c>
      <c r="H190" s="170"/>
      <c r="I190" s="170"/>
      <c r="J190" s="170"/>
      <c r="K190" s="170"/>
      <c r="L190" s="170"/>
      <c r="M190" s="170"/>
      <c r="N190" s="170"/>
      <c r="O190" s="170"/>
      <c r="P190" s="170"/>
      <c r="Q190" s="170"/>
      <c r="R190" s="170"/>
      <c r="S190" s="170"/>
      <c r="T190" s="170"/>
      <c r="U190" s="170"/>
      <c r="V190" s="170"/>
      <c r="W190" s="170"/>
      <c r="X190" s="170"/>
      <c r="Y190" s="170"/>
      <c r="Z190" s="170"/>
      <c r="AA190" s="170"/>
      <c r="AB190" s="170"/>
      <c r="AC190" s="170"/>
      <c r="AD190" s="182"/>
      <c r="AE190" s="182"/>
      <c r="AF190" s="183"/>
      <c r="AG190" s="184"/>
      <c r="AH190" s="182"/>
      <c r="AI190" s="182"/>
      <c r="AJ190" s="182"/>
      <c r="AK190" s="182"/>
      <c r="AL190" s="182"/>
      <c r="AM190" s="182"/>
      <c r="AN190" s="182"/>
      <c r="AO190" s="182"/>
      <c r="AP190" s="182"/>
      <c r="AQ190" s="182"/>
      <c r="AR190" s="182"/>
      <c r="AS190" s="182"/>
      <c r="AT190" s="182"/>
      <c r="AU190" s="182"/>
      <c r="AV190" s="182"/>
      <c r="AW190" s="182"/>
      <c r="AX190" s="182"/>
      <c r="AY190" s="182"/>
      <c r="AZ190" s="182"/>
      <c r="BA190" s="182"/>
      <c r="BB190" s="182"/>
      <c r="BC190" s="182"/>
      <c r="BD190" s="183"/>
      <c r="BE190" s="183"/>
      <c r="BF190" s="183"/>
      <c r="BG190" s="183"/>
      <c r="BH190" s="183"/>
      <c r="BI190" s="185"/>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row>
    <row r="191" spans="2:157" ht="23.25" customHeight="1">
      <c r="B191" s="15">
        <f>B190+1</f>
        <v>82</v>
      </c>
      <c r="C191" s="15">
        <v>5</v>
      </c>
      <c r="D191" s="13">
        <v>5</v>
      </c>
      <c r="E191" s="54" cm="1">
        <f t="array" ref="E191">MAX(_xlfn.SCAN(0,_xlfn.TEXTSPLIT(G191,";")="R",_xlfn.LAMBDA(_xlpm.accum,_xlpm.curr, IF(_xlpm.curr = FALSE,0,_xlpm.accum+1))))</f>
        <v>5</v>
      </c>
      <c r="G191" s="175" t="s">
        <v>1630</v>
      </c>
      <c r="H191" s="170"/>
      <c r="I191" s="170"/>
      <c r="J191" s="170"/>
      <c r="K191" s="170"/>
      <c r="L191" s="170"/>
      <c r="M191" s="170"/>
      <c r="N191" s="170"/>
      <c r="O191" s="170"/>
      <c r="P191" s="170"/>
      <c r="Q191" s="170"/>
      <c r="R191" s="170"/>
      <c r="S191" s="170"/>
      <c r="T191" s="170"/>
      <c r="U191" s="170"/>
      <c r="V191" s="170"/>
      <c r="W191" s="170"/>
      <c r="X191" s="170"/>
      <c r="Y191" s="170"/>
      <c r="Z191" s="170"/>
      <c r="AA191" s="170"/>
      <c r="AB191" s="170"/>
      <c r="AC191" s="170"/>
      <c r="AD191" s="182"/>
      <c r="AE191" s="182"/>
      <c r="AF191" s="183"/>
      <c r="AG191" s="184"/>
      <c r="AH191" s="182"/>
      <c r="AI191" s="182"/>
      <c r="AJ191" s="182"/>
      <c r="AK191" s="182"/>
      <c r="AL191" s="182"/>
      <c r="AM191" s="182"/>
      <c r="AN191" s="182"/>
      <c r="AO191" s="182"/>
      <c r="AP191" s="182"/>
      <c r="AQ191" s="182"/>
      <c r="AR191" s="182"/>
      <c r="AS191" s="182"/>
      <c r="AT191" s="182"/>
      <c r="AU191" s="182"/>
      <c r="AV191" s="182"/>
      <c r="AW191" s="182"/>
      <c r="AX191" s="182"/>
      <c r="AY191" s="182"/>
      <c r="AZ191" s="182"/>
      <c r="BA191" s="182"/>
      <c r="BB191" s="182"/>
      <c r="BC191" s="182"/>
      <c r="BD191" s="183"/>
      <c r="BE191" s="183"/>
      <c r="BF191" s="183"/>
      <c r="BG191" s="183"/>
      <c r="BH191" s="183"/>
      <c r="BI191" s="185"/>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row>
    <row r="192" spans="2:157" ht="23.25" customHeight="1">
      <c r="B192" s="15">
        <f>B191+1</f>
        <v>83</v>
      </c>
      <c r="C192" s="15">
        <v>5</v>
      </c>
      <c r="D192" s="13">
        <v>5</v>
      </c>
      <c r="E192" s="54" cm="1">
        <f t="array" ref="E192">MAX(_xlfn.SCAN(0,_xlfn.TEXTSPLIT(G192,";")="R",_xlfn.LAMBDA(_xlpm.accum,_xlpm.curr, IF(_xlpm.curr = FALSE,0,_xlpm.accum+1))))</f>
        <v>3</v>
      </c>
      <c r="G192" s="175" t="s">
        <v>1631</v>
      </c>
      <c r="H192" s="170"/>
      <c r="I192" s="170"/>
      <c r="J192" s="170"/>
      <c r="K192" s="170"/>
      <c r="L192" s="170"/>
      <c r="M192" s="170"/>
      <c r="N192" s="170"/>
      <c r="O192" s="170"/>
      <c r="P192" s="170"/>
      <c r="Q192" s="170"/>
      <c r="R192" s="170"/>
      <c r="S192" s="170"/>
      <c r="T192" s="170"/>
      <c r="U192" s="170"/>
      <c r="V192" s="170"/>
      <c r="W192" s="170"/>
      <c r="X192" s="170"/>
      <c r="Y192" s="170"/>
      <c r="Z192" s="170"/>
      <c r="AA192" s="170"/>
      <c r="AB192" s="170"/>
      <c r="AC192" s="170"/>
      <c r="AD192" s="182"/>
      <c r="AE192" s="182"/>
      <c r="AF192" s="183"/>
      <c r="AG192" s="184"/>
      <c r="AH192" s="182"/>
      <c r="AI192" s="182"/>
      <c r="AJ192" s="182"/>
      <c r="AK192" s="182"/>
      <c r="AL192" s="182"/>
      <c r="AM192" s="182"/>
      <c r="AN192" s="182"/>
      <c r="AO192" s="182"/>
      <c r="AP192" s="182"/>
      <c r="AQ192" s="182"/>
      <c r="AR192" s="182"/>
      <c r="AS192" s="182"/>
      <c r="AT192" s="182"/>
      <c r="AU192" s="182"/>
      <c r="AV192" s="182"/>
      <c r="AW192" s="182"/>
      <c r="AX192" s="182"/>
      <c r="AY192" s="182"/>
      <c r="AZ192" s="182"/>
      <c r="BA192" s="182"/>
      <c r="BB192" s="182"/>
      <c r="BC192" s="182"/>
      <c r="BD192" s="183"/>
      <c r="BE192" s="183"/>
      <c r="BF192" s="183"/>
      <c r="BG192" s="183"/>
      <c r="BH192" s="183"/>
      <c r="BI192" s="185"/>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row>
    <row r="193" spans="2:157" ht="23.25" customHeight="1">
      <c r="B193" s="15">
        <f t="shared" ref="B193:B209" si="8">B192+1</f>
        <v>84</v>
      </c>
      <c r="C193" s="15">
        <v>5</v>
      </c>
      <c r="D193" s="13">
        <v>5</v>
      </c>
      <c r="E193" s="54" cm="1">
        <f t="array" ref="E193">MAX(_xlfn.SCAN(0,_xlfn.TEXTSPLIT(G193,";")="R",_xlfn.LAMBDA(_xlpm.accum,_xlpm.curr, IF(_xlpm.curr = FALSE,0,_xlpm.accum+1))))</f>
        <v>3</v>
      </c>
      <c r="G193" s="175" t="s">
        <v>1632</v>
      </c>
      <c r="H193" s="170"/>
      <c r="I193" s="170"/>
      <c r="J193" s="170"/>
      <c r="K193" s="170"/>
      <c r="L193" s="170"/>
      <c r="M193" s="170"/>
      <c r="N193" s="170"/>
      <c r="O193" s="170"/>
      <c r="P193" s="170"/>
      <c r="Q193" s="170"/>
      <c r="R193" s="170"/>
      <c r="S193" s="170"/>
      <c r="T193" s="170"/>
      <c r="U193" s="170"/>
      <c r="V193" s="170"/>
      <c r="W193" s="170"/>
      <c r="X193" s="170"/>
      <c r="Y193" s="170"/>
      <c r="Z193" s="170"/>
      <c r="AA193" s="170"/>
      <c r="AB193" s="170"/>
      <c r="AC193" s="170"/>
      <c r="AD193" s="182"/>
      <c r="AE193" s="182"/>
      <c r="AF193" s="183"/>
      <c r="AG193" s="184"/>
      <c r="AH193" s="182"/>
      <c r="AI193" s="182"/>
      <c r="AJ193" s="182"/>
      <c r="AK193" s="182"/>
      <c r="AL193" s="182"/>
      <c r="AM193" s="182"/>
      <c r="AN193" s="182"/>
      <c r="AO193" s="182"/>
      <c r="AP193" s="182"/>
      <c r="AQ193" s="182"/>
      <c r="AR193" s="182"/>
      <c r="AS193" s="182"/>
      <c r="AT193" s="182"/>
      <c r="AU193" s="182"/>
      <c r="AV193" s="182"/>
      <c r="AW193" s="182"/>
      <c r="AX193" s="182"/>
      <c r="AY193" s="182"/>
      <c r="AZ193" s="182"/>
      <c r="BA193" s="182"/>
      <c r="BB193" s="182"/>
      <c r="BC193" s="182"/>
      <c r="BD193" s="183"/>
      <c r="BE193" s="183"/>
      <c r="BF193" s="183"/>
      <c r="BG193" s="183"/>
      <c r="BH193" s="183"/>
      <c r="BI193" s="185"/>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row>
    <row r="194" spans="2:157" ht="23.25" customHeight="1">
      <c r="B194" s="15">
        <f t="shared" si="8"/>
        <v>85</v>
      </c>
      <c r="C194" s="15">
        <v>5</v>
      </c>
      <c r="D194" s="13">
        <v>5</v>
      </c>
      <c r="E194" s="54" cm="1">
        <f t="array" ref="E194">MAX(_xlfn.SCAN(0,_xlfn.TEXTSPLIT(G194,";")="R",_xlfn.LAMBDA(_xlpm.accum,_xlpm.curr, IF(_xlpm.curr = FALSE,0,_xlpm.accum+1))))</f>
        <v>3</v>
      </c>
      <c r="G194" s="175" t="s">
        <v>1633</v>
      </c>
      <c r="H194" s="170"/>
      <c r="I194" s="170"/>
      <c r="J194" s="170"/>
      <c r="K194" s="170"/>
      <c r="L194" s="170"/>
      <c r="M194" s="170"/>
      <c r="N194" s="170"/>
      <c r="O194" s="170"/>
      <c r="P194" s="170"/>
      <c r="Q194" s="170"/>
      <c r="R194" s="170"/>
      <c r="S194" s="170"/>
      <c r="T194" s="170"/>
      <c r="U194" s="170"/>
      <c r="V194" s="170"/>
      <c r="W194" s="170"/>
      <c r="X194" s="170"/>
      <c r="Y194" s="170"/>
      <c r="Z194" s="170"/>
      <c r="AA194" s="170"/>
      <c r="AB194" s="170"/>
      <c r="AC194" s="170"/>
      <c r="AD194" s="182"/>
      <c r="AE194" s="182"/>
      <c r="AF194" s="183"/>
      <c r="AG194" s="184"/>
      <c r="AH194" s="182"/>
      <c r="AI194" s="182"/>
      <c r="AJ194" s="182"/>
      <c r="AK194" s="182"/>
      <c r="AL194" s="182"/>
      <c r="AM194" s="182"/>
      <c r="AN194" s="182"/>
      <c r="AO194" s="182"/>
      <c r="AP194" s="182"/>
      <c r="AQ194" s="182"/>
      <c r="AR194" s="182"/>
      <c r="AS194" s="182"/>
      <c r="AT194" s="182"/>
      <c r="AU194" s="182"/>
      <c r="AV194" s="182"/>
      <c r="AW194" s="182"/>
      <c r="AX194" s="182"/>
      <c r="AY194" s="182"/>
      <c r="AZ194" s="182"/>
      <c r="BA194" s="182"/>
      <c r="BB194" s="182"/>
      <c r="BC194" s="182"/>
      <c r="BD194" s="183"/>
      <c r="BE194" s="183"/>
      <c r="BF194" s="183"/>
      <c r="BG194" s="183"/>
      <c r="BH194" s="183"/>
      <c r="BI194" s="185"/>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row>
    <row r="195" spans="2:157" ht="23.25" customHeight="1">
      <c r="B195" s="15">
        <f t="shared" si="8"/>
        <v>86</v>
      </c>
      <c r="C195" s="15">
        <v>5</v>
      </c>
      <c r="D195" s="13">
        <v>5</v>
      </c>
      <c r="E195" s="54" cm="1">
        <f t="array" ref="E195">MAX(_xlfn.SCAN(0,_xlfn.TEXTSPLIT(G195,";")="R",_xlfn.LAMBDA(_xlpm.accum,_xlpm.curr, IF(_xlpm.curr = FALSE,0,_xlpm.accum+1))))</f>
        <v>4</v>
      </c>
      <c r="G195" s="175" t="s">
        <v>1634</v>
      </c>
      <c r="H195" s="170"/>
      <c r="I195" s="170"/>
      <c r="J195" s="170"/>
      <c r="K195" s="170"/>
      <c r="L195" s="170"/>
      <c r="M195" s="170"/>
      <c r="N195" s="170"/>
      <c r="O195" s="170"/>
      <c r="P195" s="170"/>
      <c r="Q195" s="170"/>
      <c r="R195" s="170"/>
      <c r="S195" s="170"/>
      <c r="T195" s="170"/>
      <c r="U195" s="170"/>
      <c r="V195" s="170"/>
      <c r="W195" s="170"/>
      <c r="X195" s="170"/>
      <c r="Y195" s="170"/>
      <c r="Z195" s="170"/>
      <c r="AA195" s="170"/>
      <c r="AB195" s="170"/>
      <c r="AC195" s="170"/>
      <c r="AD195" s="182"/>
      <c r="AE195" s="182"/>
      <c r="AF195" s="183"/>
      <c r="AG195" s="184"/>
      <c r="AH195" s="182"/>
      <c r="AI195" s="182"/>
      <c r="AJ195" s="182"/>
      <c r="AK195" s="182"/>
      <c r="AL195" s="182"/>
      <c r="AM195" s="182"/>
      <c r="AN195" s="182"/>
      <c r="AO195" s="182"/>
      <c r="AP195" s="182"/>
      <c r="AQ195" s="182"/>
      <c r="AR195" s="182"/>
      <c r="AS195" s="182"/>
      <c r="AT195" s="182"/>
      <c r="AU195" s="182"/>
      <c r="AV195" s="182"/>
      <c r="AW195" s="182"/>
      <c r="AX195" s="182"/>
      <c r="AY195" s="182"/>
      <c r="AZ195" s="182"/>
      <c r="BA195" s="182"/>
      <c r="BB195" s="182"/>
      <c r="BC195" s="182"/>
      <c r="BD195" s="183"/>
      <c r="BE195" s="183"/>
      <c r="BF195" s="183"/>
      <c r="BG195" s="183"/>
      <c r="BH195" s="183"/>
      <c r="BI195" s="185"/>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row>
    <row r="196" spans="2:157" ht="23.25" customHeight="1">
      <c r="B196" s="15">
        <f t="shared" si="8"/>
        <v>87</v>
      </c>
      <c r="C196" s="15">
        <v>5</v>
      </c>
      <c r="D196" s="13">
        <v>5</v>
      </c>
      <c r="E196" s="54" cm="1">
        <f t="array" ref="E196">MAX(_xlfn.SCAN(0,_xlfn.TEXTSPLIT(G196,";")="R",_xlfn.LAMBDA(_xlpm.accum,_xlpm.curr, IF(_xlpm.curr = FALSE,0,_xlpm.accum+1))))</f>
        <v>4</v>
      </c>
      <c r="G196" s="175" t="s">
        <v>1635</v>
      </c>
      <c r="H196" s="170"/>
      <c r="I196" s="170"/>
      <c r="J196" s="170"/>
      <c r="K196" s="170"/>
      <c r="L196" s="170"/>
      <c r="M196" s="170"/>
      <c r="N196" s="170"/>
      <c r="O196" s="170"/>
      <c r="P196" s="170"/>
      <c r="Q196" s="170"/>
      <c r="R196" s="170"/>
      <c r="S196" s="170"/>
      <c r="T196" s="170"/>
      <c r="U196" s="170"/>
      <c r="V196" s="170"/>
      <c r="W196" s="170"/>
      <c r="X196" s="170"/>
      <c r="Y196" s="170"/>
      <c r="Z196" s="170"/>
      <c r="AA196" s="170"/>
      <c r="AB196" s="170"/>
      <c r="AC196" s="170"/>
      <c r="AD196" s="182"/>
      <c r="AE196" s="182"/>
      <c r="AF196" s="183"/>
      <c r="AG196" s="184"/>
      <c r="AH196" s="182"/>
      <c r="AI196" s="182"/>
      <c r="AJ196" s="182"/>
      <c r="AK196" s="182"/>
      <c r="AL196" s="182"/>
      <c r="AM196" s="182"/>
      <c r="AN196" s="182"/>
      <c r="AO196" s="182"/>
      <c r="AP196" s="182"/>
      <c r="AQ196" s="182"/>
      <c r="AR196" s="182"/>
      <c r="AS196" s="182"/>
      <c r="AT196" s="182"/>
      <c r="AU196" s="182"/>
      <c r="AV196" s="182"/>
      <c r="AW196" s="182"/>
      <c r="AX196" s="182"/>
      <c r="AY196" s="182"/>
      <c r="AZ196" s="182"/>
      <c r="BA196" s="182"/>
      <c r="BB196" s="182"/>
      <c r="BC196" s="182"/>
      <c r="BD196" s="183"/>
      <c r="BE196" s="183"/>
      <c r="BF196" s="183"/>
      <c r="BG196" s="183"/>
      <c r="BH196" s="183"/>
      <c r="BI196" s="185"/>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row>
    <row r="197" spans="2:157" ht="23.25" customHeight="1">
      <c r="B197" s="15">
        <f t="shared" si="8"/>
        <v>88</v>
      </c>
      <c r="C197" s="15">
        <v>5</v>
      </c>
      <c r="D197" s="13">
        <v>5</v>
      </c>
      <c r="E197" s="54" cm="1">
        <f t="array" ref="E197">MAX(_xlfn.SCAN(0,_xlfn.TEXTSPLIT(G197,";")="R",_xlfn.LAMBDA(_xlpm.accum,_xlpm.curr, IF(_xlpm.curr = FALSE,0,_xlpm.accum+1))))</f>
        <v>4</v>
      </c>
      <c r="G197" s="175" t="s">
        <v>1636</v>
      </c>
      <c r="H197" s="170"/>
      <c r="I197" s="170"/>
      <c r="J197" s="170"/>
      <c r="K197" s="170"/>
      <c r="L197" s="170"/>
      <c r="M197" s="170"/>
      <c r="N197" s="170"/>
      <c r="O197" s="170"/>
      <c r="P197" s="170"/>
      <c r="Q197" s="170"/>
      <c r="R197" s="170"/>
      <c r="S197" s="170"/>
      <c r="T197" s="170"/>
      <c r="U197" s="170"/>
      <c r="V197" s="170"/>
      <c r="W197" s="170"/>
      <c r="X197" s="170"/>
      <c r="Y197" s="170"/>
      <c r="Z197" s="170"/>
      <c r="AA197" s="170"/>
      <c r="AB197" s="170"/>
      <c r="AC197" s="170"/>
      <c r="AD197" s="182"/>
      <c r="AE197" s="182"/>
      <c r="AF197" s="183"/>
      <c r="AG197" s="184"/>
      <c r="AH197" s="182"/>
      <c r="AI197" s="182"/>
      <c r="AJ197" s="182"/>
      <c r="AK197" s="182"/>
      <c r="AL197" s="182"/>
      <c r="AM197" s="182"/>
      <c r="AN197" s="182"/>
      <c r="AO197" s="182"/>
      <c r="AP197" s="182"/>
      <c r="AQ197" s="182"/>
      <c r="AR197" s="182"/>
      <c r="AS197" s="182"/>
      <c r="AT197" s="182"/>
      <c r="AU197" s="182"/>
      <c r="AV197" s="182"/>
      <c r="AW197" s="182"/>
      <c r="AX197" s="182"/>
      <c r="AY197" s="182"/>
      <c r="AZ197" s="182"/>
      <c r="BA197" s="182"/>
      <c r="BB197" s="182"/>
      <c r="BC197" s="182"/>
      <c r="BD197" s="183"/>
      <c r="BE197" s="183"/>
      <c r="BF197" s="183"/>
      <c r="BG197" s="183"/>
      <c r="BH197" s="183"/>
      <c r="BI197" s="185"/>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row>
    <row r="198" spans="2:157" ht="23.25" customHeight="1">
      <c r="B198" s="15">
        <f t="shared" si="8"/>
        <v>89</v>
      </c>
      <c r="C198" s="15">
        <v>5</v>
      </c>
      <c r="D198" s="13">
        <v>5</v>
      </c>
      <c r="E198" s="54" cm="1">
        <f t="array" ref="E198">MAX(_xlfn.SCAN(0,_xlfn.TEXTSPLIT(G198,";")="R",_xlfn.LAMBDA(_xlpm.accum,_xlpm.curr, IF(_xlpm.curr = FALSE,0,_xlpm.accum+1))))</f>
        <v>3</v>
      </c>
      <c r="G198" s="175" t="s">
        <v>1637</v>
      </c>
      <c r="H198" s="170"/>
      <c r="I198" s="170"/>
      <c r="J198" s="170"/>
      <c r="K198" s="170"/>
      <c r="L198" s="170"/>
      <c r="M198" s="170"/>
      <c r="N198" s="170"/>
      <c r="O198" s="170"/>
      <c r="P198" s="170"/>
      <c r="Q198" s="170"/>
      <c r="R198" s="170"/>
      <c r="S198" s="170"/>
      <c r="T198" s="170"/>
      <c r="U198" s="170"/>
      <c r="V198" s="170"/>
      <c r="W198" s="170"/>
      <c r="X198" s="170"/>
      <c r="Y198" s="170"/>
      <c r="Z198" s="170"/>
      <c r="AA198" s="170"/>
      <c r="AB198" s="170"/>
      <c r="AC198" s="170"/>
      <c r="AD198" s="182"/>
      <c r="AE198" s="182"/>
      <c r="AF198" s="183"/>
      <c r="AG198" s="184"/>
      <c r="AH198" s="182"/>
      <c r="AI198" s="182"/>
      <c r="AJ198" s="182"/>
      <c r="AK198" s="182"/>
      <c r="AL198" s="182"/>
      <c r="AM198" s="182"/>
      <c r="AN198" s="182"/>
      <c r="AO198" s="182"/>
      <c r="AP198" s="182"/>
      <c r="AQ198" s="182"/>
      <c r="AR198" s="182"/>
      <c r="AS198" s="182"/>
      <c r="AT198" s="182"/>
      <c r="AU198" s="182"/>
      <c r="AV198" s="182"/>
      <c r="AW198" s="182"/>
      <c r="AX198" s="182"/>
      <c r="AY198" s="182"/>
      <c r="AZ198" s="182"/>
      <c r="BA198" s="182"/>
      <c r="BB198" s="182"/>
      <c r="BC198" s="182"/>
      <c r="BD198" s="183"/>
      <c r="BE198" s="183"/>
      <c r="BF198" s="183"/>
      <c r="BG198" s="183"/>
      <c r="BH198" s="183"/>
      <c r="BI198" s="185"/>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row>
    <row r="199" spans="2:157" ht="23.25" customHeight="1">
      <c r="B199" s="15">
        <f t="shared" si="8"/>
        <v>90</v>
      </c>
      <c r="C199" s="15">
        <v>5</v>
      </c>
      <c r="D199" s="13">
        <v>5</v>
      </c>
      <c r="E199" s="54" cm="1">
        <f t="array" ref="E199">MAX(_xlfn.SCAN(0,_xlfn.TEXTSPLIT(G199,";")="R",_xlfn.LAMBDA(_xlpm.accum,_xlpm.curr, IF(_xlpm.curr = FALSE,0,_xlpm.accum+1))))</f>
        <v>4</v>
      </c>
      <c r="G199" s="175" t="s">
        <v>1638</v>
      </c>
      <c r="H199" s="170"/>
      <c r="I199" s="170"/>
      <c r="J199" s="170"/>
      <c r="K199" s="170"/>
      <c r="L199" s="170"/>
      <c r="M199" s="170"/>
      <c r="N199" s="170"/>
      <c r="O199" s="170"/>
      <c r="P199" s="170"/>
      <c r="Q199" s="170"/>
      <c r="R199" s="170"/>
      <c r="S199" s="170"/>
      <c r="T199" s="170"/>
      <c r="U199" s="170"/>
      <c r="V199" s="170"/>
      <c r="W199" s="170"/>
      <c r="X199" s="170"/>
      <c r="Y199" s="170"/>
      <c r="Z199" s="170"/>
      <c r="AA199" s="170"/>
      <c r="AB199" s="170"/>
      <c r="AC199" s="170"/>
      <c r="AD199" s="182"/>
      <c r="AE199" s="182"/>
      <c r="AF199" s="183"/>
      <c r="AG199" s="184"/>
      <c r="AH199" s="182"/>
      <c r="AI199" s="182"/>
      <c r="AJ199" s="182"/>
      <c r="AK199" s="182"/>
      <c r="AL199" s="182"/>
      <c r="AM199" s="182"/>
      <c r="AN199" s="182"/>
      <c r="AO199" s="182"/>
      <c r="AP199" s="182"/>
      <c r="AQ199" s="182"/>
      <c r="AR199" s="182"/>
      <c r="AS199" s="182"/>
      <c r="AT199" s="182"/>
      <c r="AU199" s="182"/>
      <c r="AV199" s="182"/>
      <c r="AW199" s="182"/>
      <c r="AX199" s="182"/>
      <c r="AY199" s="182"/>
      <c r="AZ199" s="182"/>
      <c r="BA199" s="182"/>
      <c r="BB199" s="182"/>
      <c r="BC199" s="182"/>
      <c r="BD199" s="183"/>
      <c r="BE199" s="183"/>
      <c r="BF199" s="183"/>
      <c r="BG199" s="183"/>
      <c r="BH199" s="183"/>
      <c r="BI199" s="185"/>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row>
    <row r="200" spans="2:157" ht="23.25" customHeight="1">
      <c r="B200" s="15">
        <f t="shared" si="8"/>
        <v>91</v>
      </c>
      <c r="C200" s="15">
        <v>5</v>
      </c>
      <c r="D200" s="13">
        <v>5</v>
      </c>
      <c r="E200" s="54" cm="1">
        <f t="array" ref="E200">MAX(_xlfn.SCAN(0,_xlfn.TEXTSPLIT(G200,";")="R",_xlfn.LAMBDA(_xlpm.accum,_xlpm.curr, IF(_xlpm.curr = FALSE,0,_xlpm.accum+1))))</f>
        <v>4</v>
      </c>
      <c r="G200" s="175" t="s">
        <v>1635</v>
      </c>
      <c r="H200" s="170"/>
      <c r="I200" s="170"/>
      <c r="J200" s="170"/>
      <c r="K200" s="170"/>
      <c r="L200" s="170"/>
      <c r="M200" s="170"/>
      <c r="N200" s="170"/>
      <c r="O200" s="170"/>
      <c r="P200" s="170"/>
      <c r="Q200" s="170"/>
      <c r="R200" s="170"/>
      <c r="S200" s="170"/>
      <c r="T200" s="170"/>
      <c r="U200" s="170"/>
      <c r="V200" s="170"/>
      <c r="W200" s="170"/>
      <c r="X200" s="170"/>
      <c r="Y200" s="170"/>
      <c r="Z200" s="170"/>
      <c r="AA200" s="170"/>
      <c r="AB200" s="170"/>
      <c r="AC200" s="170"/>
      <c r="AD200" s="182"/>
      <c r="AE200" s="182"/>
      <c r="AF200" s="183"/>
      <c r="AG200" s="184"/>
      <c r="AH200" s="182"/>
      <c r="AI200" s="182"/>
      <c r="AJ200" s="182"/>
      <c r="AK200" s="182"/>
      <c r="AL200" s="182"/>
      <c r="AM200" s="182"/>
      <c r="AN200" s="182"/>
      <c r="AO200" s="182"/>
      <c r="AP200" s="182"/>
      <c r="AQ200" s="182"/>
      <c r="AR200" s="182"/>
      <c r="AS200" s="182"/>
      <c r="AT200" s="182"/>
      <c r="AU200" s="182"/>
      <c r="AV200" s="182"/>
      <c r="AW200" s="182"/>
      <c r="AX200" s="182"/>
      <c r="AY200" s="182"/>
      <c r="AZ200" s="182"/>
      <c r="BA200" s="182"/>
      <c r="BB200" s="182"/>
      <c r="BC200" s="182"/>
      <c r="BD200" s="183"/>
      <c r="BE200" s="183"/>
      <c r="BF200" s="183"/>
      <c r="BG200" s="183"/>
      <c r="BH200" s="183"/>
      <c r="BI200" s="185"/>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row>
    <row r="201" spans="2:157" ht="23.25" customHeight="1">
      <c r="B201" s="15">
        <f t="shared" si="8"/>
        <v>92</v>
      </c>
      <c r="C201" s="15">
        <v>5</v>
      </c>
      <c r="D201" s="13">
        <v>5</v>
      </c>
      <c r="E201" s="54" cm="1">
        <f t="array" ref="E201">MAX(_xlfn.SCAN(0,_xlfn.TEXTSPLIT(G201,";")="R",_xlfn.LAMBDA(_xlpm.accum,_xlpm.curr, IF(_xlpm.curr = FALSE,0,_xlpm.accum+1))))</f>
        <v>5</v>
      </c>
      <c r="G201" s="175" t="s">
        <v>1639</v>
      </c>
      <c r="H201" s="170"/>
      <c r="I201" s="170"/>
      <c r="J201" s="170"/>
      <c r="K201" s="170"/>
      <c r="L201" s="170"/>
      <c r="M201" s="170"/>
      <c r="N201" s="170"/>
      <c r="O201" s="170"/>
      <c r="P201" s="170"/>
      <c r="Q201" s="170"/>
      <c r="R201" s="170"/>
      <c r="S201" s="170"/>
      <c r="T201" s="170"/>
      <c r="U201" s="170"/>
      <c r="V201" s="170"/>
      <c r="W201" s="170"/>
      <c r="X201" s="170"/>
      <c r="Y201" s="170"/>
      <c r="Z201" s="170"/>
      <c r="AA201" s="170"/>
      <c r="AB201" s="170"/>
      <c r="AC201" s="170"/>
      <c r="AD201" s="182"/>
      <c r="AE201" s="182"/>
      <c r="AF201" s="183"/>
      <c r="AG201" s="184"/>
      <c r="AH201" s="182"/>
      <c r="AI201" s="182"/>
      <c r="AJ201" s="182"/>
      <c r="AK201" s="182"/>
      <c r="AL201" s="182"/>
      <c r="AM201" s="182"/>
      <c r="AN201" s="182"/>
      <c r="AO201" s="182"/>
      <c r="AP201" s="182"/>
      <c r="AQ201" s="182"/>
      <c r="AR201" s="182"/>
      <c r="AS201" s="182"/>
      <c r="AT201" s="182"/>
      <c r="AU201" s="182"/>
      <c r="AV201" s="182"/>
      <c r="AW201" s="182"/>
      <c r="AX201" s="182"/>
      <c r="AY201" s="182"/>
      <c r="AZ201" s="182"/>
      <c r="BA201" s="182"/>
      <c r="BB201" s="182"/>
      <c r="BC201" s="182"/>
      <c r="BD201" s="183"/>
      <c r="BE201" s="183"/>
      <c r="BF201" s="183"/>
      <c r="BG201" s="183"/>
      <c r="BH201" s="183"/>
      <c r="BI201" s="185"/>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row>
    <row r="202" spans="2:157" ht="23.25" customHeight="1">
      <c r="B202" s="15">
        <f t="shared" si="8"/>
        <v>93</v>
      </c>
      <c r="C202" s="15">
        <v>5</v>
      </c>
      <c r="D202" s="13">
        <v>5</v>
      </c>
      <c r="E202" s="54" cm="1">
        <f t="array" ref="E202">MAX(_xlfn.SCAN(0,_xlfn.TEXTSPLIT(G202,";")="R",_xlfn.LAMBDA(_xlpm.accum,_xlpm.curr, IF(_xlpm.curr = FALSE,0,_xlpm.accum+1))))</f>
        <v>3</v>
      </c>
      <c r="G202" s="175" t="s">
        <v>1640</v>
      </c>
      <c r="H202" s="170"/>
      <c r="I202" s="170"/>
      <c r="J202" s="170"/>
      <c r="K202" s="170"/>
      <c r="L202" s="170"/>
      <c r="M202" s="170"/>
      <c r="N202" s="170"/>
      <c r="O202" s="170"/>
      <c r="P202" s="170"/>
      <c r="Q202" s="170"/>
      <c r="R202" s="170"/>
      <c r="S202" s="170"/>
      <c r="T202" s="170"/>
      <c r="U202" s="170"/>
      <c r="V202" s="170"/>
      <c r="W202" s="170"/>
      <c r="X202" s="170"/>
      <c r="Y202" s="170"/>
      <c r="Z202" s="170"/>
      <c r="AA202" s="170"/>
      <c r="AB202" s="170"/>
      <c r="AC202" s="170"/>
      <c r="AD202" s="182"/>
      <c r="AE202" s="182"/>
      <c r="AF202" s="183"/>
      <c r="AG202" s="184"/>
      <c r="AH202" s="182"/>
      <c r="AI202" s="182"/>
      <c r="AJ202" s="182"/>
      <c r="AK202" s="182"/>
      <c r="AL202" s="182"/>
      <c r="AM202" s="182"/>
      <c r="AN202" s="182"/>
      <c r="AO202" s="182"/>
      <c r="AP202" s="182"/>
      <c r="AQ202" s="182"/>
      <c r="AR202" s="182"/>
      <c r="AS202" s="182"/>
      <c r="AT202" s="182"/>
      <c r="AU202" s="182"/>
      <c r="AV202" s="182"/>
      <c r="AW202" s="182"/>
      <c r="AX202" s="182"/>
      <c r="AY202" s="182"/>
      <c r="AZ202" s="182"/>
      <c r="BA202" s="182"/>
      <c r="BB202" s="182"/>
      <c r="BC202" s="182"/>
      <c r="BD202" s="183"/>
      <c r="BE202" s="183"/>
      <c r="BF202" s="183"/>
      <c r="BG202" s="183"/>
      <c r="BH202" s="183"/>
      <c r="BI202" s="185"/>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row>
    <row r="203" spans="2:157" ht="23.25" customHeight="1">
      <c r="B203" s="15">
        <f t="shared" si="8"/>
        <v>94</v>
      </c>
      <c r="C203" s="15">
        <v>5</v>
      </c>
      <c r="D203" s="13">
        <v>5</v>
      </c>
      <c r="E203" s="54" cm="1">
        <f t="array" ref="E203">MAX(_xlfn.SCAN(0,_xlfn.TEXTSPLIT(G203,";")="R",_xlfn.LAMBDA(_xlpm.accum,_xlpm.curr, IF(_xlpm.curr = FALSE,0,_xlpm.accum+1))))</f>
        <v>4</v>
      </c>
      <c r="G203" s="175" t="s">
        <v>1641</v>
      </c>
      <c r="H203" s="170"/>
      <c r="I203" s="170"/>
      <c r="J203" s="170"/>
      <c r="K203" s="170"/>
      <c r="L203" s="170"/>
      <c r="M203" s="170"/>
      <c r="N203" s="170"/>
      <c r="O203" s="170"/>
      <c r="P203" s="170"/>
      <c r="Q203" s="170"/>
      <c r="R203" s="170"/>
      <c r="S203" s="170"/>
      <c r="T203" s="170"/>
      <c r="U203" s="170"/>
      <c r="V203" s="170"/>
      <c r="W203" s="170"/>
      <c r="X203" s="170"/>
      <c r="Y203" s="170"/>
      <c r="Z203" s="170"/>
      <c r="AA203" s="170"/>
      <c r="AB203" s="170"/>
      <c r="AC203" s="170"/>
      <c r="AD203" s="182"/>
      <c r="AE203" s="182"/>
      <c r="AF203" s="183"/>
      <c r="AG203" s="184"/>
      <c r="AH203" s="182"/>
      <c r="AI203" s="182"/>
      <c r="AJ203" s="182"/>
      <c r="AK203" s="182"/>
      <c r="AL203" s="182"/>
      <c r="AM203" s="182"/>
      <c r="AN203" s="182"/>
      <c r="AO203" s="182"/>
      <c r="AP203" s="182"/>
      <c r="AQ203" s="182"/>
      <c r="AR203" s="182"/>
      <c r="AS203" s="182"/>
      <c r="AT203" s="182"/>
      <c r="AU203" s="182"/>
      <c r="AV203" s="182"/>
      <c r="AW203" s="182"/>
      <c r="AX203" s="182"/>
      <c r="AY203" s="182"/>
      <c r="AZ203" s="182"/>
      <c r="BA203" s="182"/>
      <c r="BB203" s="182"/>
      <c r="BC203" s="182"/>
      <c r="BD203" s="183"/>
      <c r="BE203" s="183"/>
      <c r="BF203" s="183"/>
      <c r="BG203" s="183"/>
      <c r="BH203" s="183"/>
      <c r="BI203" s="185"/>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row>
    <row r="204" spans="2:157" ht="23.25" customHeight="1">
      <c r="B204" s="15">
        <f t="shared" si="8"/>
        <v>95</v>
      </c>
      <c r="C204" s="15">
        <v>5</v>
      </c>
      <c r="D204" s="13">
        <v>5</v>
      </c>
      <c r="E204" s="54" cm="1">
        <f t="array" ref="E204">MAX(_xlfn.SCAN(0,_xlfn.TEXTSPLIT(G204,";")="R",_xlfn.LAMBDA(_xlpm.accum,_xlpm.curr, IF(_xlpm.curr = FALSE,0,_xlpm.accum+1))))</f>
        <v>3</v>
      </c>
      <c r="G204" s="175" t="s">
        <v>1642</v>
      </c>
      <c r="H204" s="170"/>
      <c r="I204" s="170"/>
      <c r="J204" s="170"/>
      <c r="K204" s="170"/>
      <c r="L204" s="170"/>
      <c r="M204" s="170"/>
      <c r="N204" s="170"/>
      <c r="O204" s="170"/>
      <c r="P204" s="170"/>
      <c r="Q204" s="170"/>
      <c r="R204" s="170"/>
      <c r="S204" s="170"/>
      <c r="T204" s="170"/>
      <c r="U204" s="170"/>
      <c r="V204" s="170"/>
      <c r="W204" s="170"/>
      <c r="X204" s="170"/>
      <c r="Y204" s="170"/>
      <c r="Z204" s="170"/>
      <c r="AA204" s="170"/>
      <c r="AB204" s="170"/>
      <c r="AC204" s="170"/>
      <c r="AD204" s="182"/>
      <c r="AE204" s="182"/>
      <c r="AF204" s="183"/>
      <c r="AG204" s="184"/>
      <c r="AH204" s="182"/>
      <c r="AI204" s="182"/>
      <c r="AJ204" s="182"/>
      <c r="AK204" s="182"/>
      <c r="AL204" s="182"/>
      <c r="AM204" s="182"/>
      <c r="AN204" s="182"/>
      <c r="AO204" s="182"/>
      <c r="AP204" s="182"/>
      <c r="AQ204" s="182"/>
      <c r="AR204" s="182"/>
      <c r="AS204" s="182"/>
      <c r="AT204" s="182"/>
      <c r="AU204" s="182"/>
      <c r="AV204" s="182"/>
      <c r="AW204" s="182"/>
      <c r="AX204" s="182"/>
      <c r="AY204" s="182"/>
      <c r="AZ204" s="182"/>
      <c r="BA204" s="182"/>
      <c r="BB204" s="182"/>
      <c r="BC204" s="182"/>
      <c r="BD204" s="183"/>
      <c r="BE204" s="183"/>
      <c r="BF204" s="183"/>
      <c r="BG204" s="183"/>
      <c r="BH204" s="183"/>
      <c r="BI204" s="185"/>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row>
    <row r="205" spans="2:157" ht="23.25" customHeight="1">
      <c r="B205" s="15">
        <f t="shared" si="8"/>
        <v>96</v>
      </c>
      <c r="C205" s="15">
        <v>5</v>
      </c>
      <c r="D205" s="13">
        <v>5</v>
      </c>
      <c r="E205" s="54" cm="1">
        <f t="array" ref="E205">MAX(_xlfn.SCAN(0,_xlfn.TEXTSPLIT(G205,";")="R",_xlfn.LAMBDA(_xlpm.accum,_xlpm.curr, IF(_xlpm.curr = FALSE,0,_xlpm.accum+1))))</f>
        <v>3</v>
      </c>
      <c r="G205" s="175" t="s">
        <v>1643</v>
      </c>
      <c r="H205" s="170"/>
      <c r="I205" s="170"/>
      <c r="J205" s="170"/>
      <c r="K205" s="170"/>
      <c r="L205" s="170"/>
      <c r="M205" s="170"/>
      <c r="N205" s="170"/>
      <c r="O205" s="170"/>
      <c r="P205" s="170"/>
      <c r="Q205" s="170"/>
      <c r="R205" s="170"/>
      <c r="S205" s="170"/>
      <c r="T205" s="170"/>
      <c r="U205" s="170"/>
      <c r="V205" s="170"/>
      <c r="W205" s="170"/>
      <c r="X205" s="170"/>
      <c r="Y205" s="170"/>
      <c r="Z205" s="170"/>
      <c r="AA205" s="170"/>
      <c r="AB205" s="170"/>
      <c r="AC205" s="170"/>
      <c r="AD205" s="182"/>
      <c r="AE205" s="182"/>
      <c r="AF205" s="183"/>
      <c r="AG205" s="184"/>
      <c r="AH205" s="182"/>
      <c r="AI205" s="182"/>
      <c r="AJ205" s="182"/>
      <c r="AK205" s="182"/>
      <c r="AL205" s="182"/>
      <c r="AM205" s="182"/>
      <c r="AN205" s="182"/>
      <c r="AO205" s="182"/>
      <c r="AP205" s="182"/>
      <c r="AQ205" s="182"/>
      <c r="AR205" s="182"/>
      <c r="AS205" s="182"/>
      <c r="AT205" s="182"/>
      <c r="AU205" s="182"/>
      <c r="AV205" s="182"/>
      <c r="AW205" s="182"/>
      <c r="AX205" s="182"/>
      <c r="AY205" s="182"/>
      <c r="AZ205" s="182"/>
      <c r="BA205" s="182"/>
      <c r="BB205" s="182"/>
      <c r="BC205" s="182"/>
      <c r="BD205" s="183"/>
      <c r="BE205" s="183"/>
      <c r="BF205" s="183"/>
      <c r="BG205" s="183"/>
      <c r="BH205" s="183"/>
      <c r="BI205" s="185"/>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row>
    <row r="206" spans="2:157" ht="23.25" customHeight="1">
      <c r="B206" s="15">
        <f t="shared" si="8"/>
        <v>97</v>
      </c>
      <c r="C206" s="15">
        <v>5</v>
      </c>
      <c r="D206" s="13">
        <v>5</v>
      </c>
      <c r="E206" s="54" cm="1">
        <f t="array" ref="E206">MAX(_xlfn.SCAN(0,_xlfn.TEXTSPLIT(G206,";")="R",_xlfn.LAMBDA(_xlpm.accum,_xlpm.curr, IF(_xlpm.curr = FALSE,0,_xlpm.accum+1))))</f>
        <v>4</v>
      </c>
      <c r="G206" s="175" t="s">
        <v>1644</v>
      </c>
      <c r="H206" s="170"/>
      <c r="I206" s="170"/>
      <c r="J206" s="170"/>
      <c r="K206" s="170"/>
      <c r="L206" s="170"/>
      <c r="M206" s="170"/>
      <c r="N206" s="170"/>
      <c r="O206" s="170"/>
      <c r="P206" s="170"/>
      <c r="Q206" s="170"/>
      <c r="R206" s="170"/>
      <c r="S206" s="170"/>
      <c r="T206" s="170"/>
      <c r="U206" s="170"/>
      <c r="V206" s="170"/>
      <c r="W206" s="170"/>
      <c r="X206" s="170"/>
      <c r="Y206" s="170"/>
      <c r="Z206" s="170"/>
      <c r="AA206" s="170"/>
      <c r="AB206" s="170"/>
      <c r="AC206" s="170"/>
      <c r="AD206" s="182"/>
      <c r="AE206" s="182"/>
      <c r="AF206" s="183"/>
      <c r="AG206" s="184"/>
      <c r="AH206" s="182"/>
      <c r="AI206" s="182"/>
      <c r="AJ206" s="182"/>
      <c r="AK206" s="182"/>
      <c r="AL206" s="182"/>
      <c r="AM206" s="182"/>
      <c r="AN206" s="182"/>
      <c r="AO206" s="182"/>
      <c r="AP206" s="182"/>
      <c r="AQ206" s="182"/>
      <c r="AR206" s="182"/>
      <c r="AS206" s="182"/>
      <c r="AT206" s="182"/>
      <c r="AU206" s="182"/>
      <c r="AV206" s="182"/>
      <c r="AW206" s="182"/>
      <c r="AX206" s="182"/>
      <c r="AY206" s="182"/>
      <c r="AZ206" s="182"/>
      <c r="BA206" s="182"/>
      <c r="BB206" s="182"/>
      <c r="BC206" s="182"/>
      <c r="BD206" s="183"/>
      <c r="BE206" s="183"/>
      <c r="BF206" s="183"/>
      <c r="BG206" s="183"/>
      <c r="BH206" s="183"/>
      <c r="BI206" s="185"/>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row>
    <row r="207" spans="2:157" ht="23.25" customHeight="1">
      <c r="B207" s="15">
        <f t="shared" si="8"/>
        <v>98</v>
      </c>
      <c r="C207" s="15">
        <v>5</v>
      </c>
      <c r="D207" s="13">
        <v>5</v>
      </c>
      <c r="E207" s="54" cm="1">
        <f t="array" ref="E207">MAX(_xlfn.SCAN(0,_xlfn.TEXTSPLIT(G207,";")="R",_xlfn.LAMBDA(_xlpm.accum,_xlpm.curr, IF(_xlpm.curr = FALSE,0,_xlpm.accum+1))))</f>
        <v>8</v>
      </c>
      <c r="G207" s="175" t="s">
        <v>1645</v>
      </c>
      <c r="H207" s="170"/>
      <c r="I207" s="170"/>
      <c r="J207" s="170"/>
      <c r="K207" s="170"/>
      <c r="L207" s="170"/>
      <c r="M207" s="170"/>
      <c r="N207" s="170"/>
      <c r="O207" s="170"/>
      <c r="P207" s="170"/>
      <c r="Q207" s="170"/>
      <c r="R207" s="170"/>
      <c r="S207" s="170"/>
      <c r="T207" s="170"/>
      <c r="U207" s="170"/>
      <c r="V207" s="170"/>
      <c r="W207" s="170"/>
      <c r="X207" s="170"/>
      <c r="Y207" s="170"/>
      <c r="Z207" s="170"/>
      <c r="AA207" s="170"/>
      <c r="AB207" s="170"/>
      <c r="AC207" s="170"/>
      <c r="AD207" s="182"/>
      <c r="AE207" s="182"/>
      <c r="AF207" s="183"/>
      <c r="AG207" s="184"/>
      <c r="AH207" s="182"/>
      <c r="AI207" s="182"/>
      <c r="AJ207" s="182"/>
      <c r="AK207" s="182"/>
      <c r="AL207" s="182"/>
      <c r="AM207" s="182"/>
      <c r="AN207" s="182"/>
      <c r="AO207" s="182"/>
      <c r="AP207" s="182"/>
      <c r="AQ207" s="182"/>
      <c r="AR207" s="182"/>
      <c r="AS207" s="182"/>
      <c r="AT207" s="182"/>
      <c r="AU207" s="182"/>
      <c r="AV207" s="182"/>
      <c r="AW207" s="182"/>
      <c r="AX207" s="182"/>
      <c r="AY207" s="182"/>
      <c r="AZ207" s="182"/>
      <c r="BA207" s="182"/>
      <c r="BB207" s="182"/>
      <c r="BC207" s="182"/>
      <c r="BD207" s="183"/>
      <c r="BE207" s="183"/>
      <c r="BF207" s="183"/>
      <c r="BG207" s="183"/>
      <c r="BH207" s="183"/>
      <c r="BI207" s="185"/>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row>
    <row r="208" spans="2:157" ht="23.25" customHeight="1">
      <c r="B208" s="15">
        <f t="shared" si="8"/>
        <v>99</v>
      </c>
      <c r="C208" s="15">
        <v>5</v>
      </c>
      <c r="D208" s="13">
        <v>5</v>
      </c>
      <c r="E208" s="54" cm="1">
        <f t="array" ref="E208">MAX(_xlfn.SCAN(0,_xlfn.TEXTSPLIT(G208,";")="R",_xlfn.LAMBDA(_xlpm.accum,_xlpm.curr, IF(_xlpm.curr = FALSE,0,_xlpm.accum+1))))</f>
        <v>4</v>
      </c>
      <c r="G208" s="175" t="s">
        <v>1646</v>
      </c>
      <c r="H208" s="170"/>
      <c r="I208" s="170"/>
      <c r="J208" s="170"/>
      <c r="K208" s="170"/>
      <c r="L208" s="170"/>
      <c r="M208" s="170"/>
      <c r="N208" s="170"/>
      <c r="O208" s="170"/>
      <c r="P208" s="170"/>
      <c r="Q208" s="170"/>
      <c r="R208" s="170"/>
      <c r="S208" s="170"/>
      <c r="T208" s="170"/>
      <c r="U208" s="170"/>
      <c r="V208" s="170"/>
      <c r="W208" s="170"/>
      <c r="X208" s="170"/>
      <c r="Y208" s="170"/>
      <c r="Z208" s="170"/>
      <c r="AA208" s="170"/>
      <c r="AB208" s="170"/>
      <c r="AC208" s="170"/>
      <c r="AD208" s="182"/>
      <c r="AE208" s="182"/>
      <c r="AF208" s="183"/>
      <c r="AG208" s="184"/>
      <c r="AH208" s="182"/>
      <c r="AI208" s="182"/>
      <c r="AJ208" s="182"/>
      <c r="AK208" s="182"/>
      <c r="AL208" s="182"/>
      <c r="AM208" s="182"/>
      <c r="AN208" s="182"/>
      <c r="AO208" s="182"/>
      <c r="AP208" s="182"/>
      <c r="AQ208" s="182"/>
      <c r="AR208" s="182"/>
      <c r="AS208" s="182"/>
      <c r="AT208" s="182"/>
      <c r="AU208" s="182"/>
      <c r="AV208" s="182"/>
      <c r="AW208" s="182"/>
      <c r="AX208" s="182"/>
      <c r="AY208" s="182"/>
      <c r="AZ208" s="182"/>
      <c r="BA208" s="182"/>
      <c r="BB208" s="182"/>
      <c r="BC208" s="182"/>
      <c r="BD208" s="183"/>
      <c r="BE208" s="183"/>
      <c r="BF208" s="183"/>
      <c r="BG208" s="183"/>
      <c r="BH208" s="183"/>
      <c r="BI208" s="185"/>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row>
    <row r="209" spans="2:157" ht="23.25" customHeight="1">
      <c r="B209" s="15">
        <f t="shared" si="8"/>
        <v>100</v>
      </c>
      <c r="C209" s="15">
        <v>5</v>
      </c>
      <c r="D209" s="13">
        <v>5</v>
      </c>
      <c r="E209" s="54" cm="1">
        <f t="array" ref="E209">MAX(_xlfn.SCAN(0,_xlfn.TEXTSPLIT(G209,";")="R",_xlfn.LAMBDA(_xlpm.accum,_xlpm.curr, IF(_xlpm.curr = FALSE,0,_xlpm.accum+1))))</f>
        <v>2</v>
      </c>
      <c r="G209" s="175" t="s">
        <v>1628</v>
      </c>
      <c r="H209" s="170"/>
      <c r="I209" s="170"/>
      <c r="J209" s="170"/>
      <c r="K209" s="170"/>
      <c r="L209" s="170"/>
      <c r="M209" s="170"/>
      <c r="N209" s="170"/>
      <c r="O209" s="170"/>
      <c r="P209" s="170"/>
      <c r="Q209" s="170"/>
      <c r="R209" s="170"/>
      <c r="S209" s="170"/>
      <c r="T209" s="170"/>
      <c r="U209" s="170"/>
      <c r="V209" s="170"/>
      <c r="W209" s="170"/>
      <c r="X209" s="170"/>
      <c r="Y209" s="170"/>
      <c r="Z209" s="170"/>
      <c r="AA209" s="170"/>
      <c r="AB209" s="170"/>
      <c r="AC209" s="170"/>
      <c r="AD209" s="182"/>
      <c r="AE209" s="182"/>
      <c r="AF209" s="183"/>
      <c r="AG209" s="184"/>
      <c r="AH209" s="182"/>
      <c r="AI209" s="182"/>
      <c r="AJ209" s="182"/>
      <c r="AK209" s="182"/>
      <c r="AL209" s="182"/>
      <c r="AM209" s="182"/>
      <c r="AN209" s="182"/>
      <c r="AO209" s="182"/>
      <c r="AP209" s="182"/>
      <c r="AQ209" s="182"/>
      <c r="AR209" s="182"/>
      <c r="AS209" s="182"/>
      <c r="AT209" s="182"/>
      <c r="AU209" s="182"/>
      <c r="AV209" s="182"/>
      <c r="AW209" s="182"/>
      <c r="AX209" s="182"/>
      <c r="AY209" s="182"/>
      <c r="AZ209" s="182"/>
      <c r="BA209" s="182"/>
      <c r="BB209" s="182"/>
      <c r="BC209" s="182"/>
      <c r="BD209" s="183"/>
      <c r="BE209" s="183"/>
      <c r="BF209" s="183"/>
      <c r="BG209" s="183"/>
      <c r="BH209" s="183"/>
      <c r="BI209" s="185"/>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row>
    <row r="210" spans="2:157" ht="15" customHeight="1">
      <c r="G210" s="10"/>
      <c r="H210" s="4"/>
      <c r="I210" s="4"/>
      <c r="J210" s="4"/>
      <c r="K210" s="4"/>
      <c r="M210" s="4"/>
      <c r="N210" s="4"/>
      <c r="AD210" s="6"/>
      <c r="AE210" s="6"/>
      <c r="AF210" s="6"/>
      <c r="AG210" s="6"/>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row>
    <row r="211" spans="2:157" ht="15" customHeight="1" thickBot="1">
      <c r="G211" s="10"/>
      <c r="H211" s="4"/>
      <c r="I211" s="4"/>
      <c r="J211" s="4"/>
      <c r="K211" s="4"/>
      <c r="M211" s="4"/>
      <c r="N211" s="4"/>
      <c r="AD211" s="6"/>
      <c r="AE211" s="6"/>
      <c r="AF211" s="6"/>
      <c r="AG211" s="6"/>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row>
    <row r="212" spans="2:157" ht="19.5" customHeight="1" thickBot="1">
      <c r="B212" s="241" t="s">
        <v>27</v>
      </c>
      <c r="C212" s="231" t="s">
        <v>24</v>
      </c>
      <c r="D212" s="21" t="s">
        <v>1648</v>
      </c>
      <c r="H212" s="53"/>
      <c r="I212" s="53"/>
      <c r="J212" s="53"/>
      <c r="K212" s="53"/>
      <c r="L212" s="53"/>
      <c r="M212" s="4"/>
      <c r="P212" s="5"/>
      <c r="Q212" s="5"/>
      <c r="R212" s="5"/>
      <c r="S212" s="5"/>
      <c r="T212" s="5"/>
      <c r="U212" s="5"/>
      <c r="V212" s="5"/>
      <c r="W212" s="5"/>
      <c r="X212" s="5"/>
      <c r="Y212" s="5"/>
      <c r="Z212" s="5"/>
      <c r="AA212" s="5"/>
      <c r="AB212" s="5"/>
      <c r="AC212" s="5"/>
      <c r="AD212" s="5"/>
      <c r="AE212" s="5"/>
      <c r="AF212" s="16"/>
      <c r="AG212" s="16"/>
      <c r="AH212" s="4"/>
      <c r="AI212" s="4"/>
      <c r="AJ212" s="4"/>
      <c r="AK212" s="4"/>
      <c r="AL212" s="4"/>
      <c r="AM212" s="6"/>
      <c r="AN212" s="4"/>
      <c r="AO212" s="6"/>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row>
    <row r="213" spans="2:157" ht="14.85" customHeight="1">
      <c r="H213" s="53"/>
      <c r="I213" s="53"/>
      <c r="J213" s="53"/>
      <c r="K213" s="53"/>
      <c r="L213" s="53"/>
      <c r="M213" s="4"/>
      <c r="P213" s="5"/>
      <c r="Q213" s="5"/>
      <c r="R213" s="5"/>
      <c r="S213" s="5"/>
      <c r="T213" s="5"/>
      <c r="U213" s="5"/>
      <c r="V213" s="5"/>
      <c r="W213" s="5"/>
      <c r="X213" s="5"/>
      <c r="Y213" s="5"/>
      <c r="Z213" s="5"/>
      <c r="AA213" s="5"/>
      <c r="AB213" s="5"/>
      <c r="AC213" s="5"/>
      <c r="AD213" s="5"/>
      <c r="AE213" s="5"/>
      <c r="AF213" s="16"/>
      <c r="AG213" s="16"/>
      <c r="AH213" s="4"/>
      <c r="AI213" s="4"/>
      <c r="AJ213" s="4"/>
      <c r="AK213" s="4"/>
      <c r="AL213" s="4"/>
      <c r="AM213" s="6"/>
      <c r="AN213" s="4"/>
      <c r="AO213" s="6"/>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row>
    <row r="214" spans="2:157" ht="14.85" customHeight="1">
      <c r="B214" s="9" t="s">
        <v>1649</v>
      </c>
      <c r="H214" s="181"/>
      <c r="I214" s="181"/>
      <c r="J214" s="181"/>
      <c r="K214" s="181"/>
      <c r="L214" s="181"/>
      <c r="M214" s="4"/>
      <c r="N214" s="4"/>
      <c r="P214" s="5"/>
      <c r="Q214" s="5"/>
      <c r="R214" s="5"/>
      <c r="S214" s="5"/>
      <c r="T214" s="5"/>
      <c r="U214" s="5"/>
      <c r="V214" s="5"/>
      <c r="W214" s="5"/>
      <c r="X214" s="5"/>
      <c r="Y214" s="5"/>
      <c r="Z214" s="5"/>
      <c r="AA214" s="5"/>
      <c r="AB214" s="5"/>
      <c r="AC214" s="5"/>
      <c r="AD214" s="5"/>
      <c r="AE214" s="5"/>
      <c r="AF214" s="16"/>
      <c r="AG214" s="16"/>
      <c r="AH214" s="4"/>
      <c r="AI214" s="4"/>
      <c r="AJ214" s="4"/>
      <c r="AK214" s="4"/>
      <c r="AL214" s="4"/>
      <c r="AM214" s="6"/>
      <c r="AN214" s="4"/>
      <c r="AO214" s="6"/>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row>
    <row r="215" spans="2:157" ht="14.85" customHeight="1">
      <c r="B215" s="25" t="s">
        <v>1650</v>
      </c>
      <c r="H215" s="181"/>
      <c r="I215" s="181"/>
      <c r="J215" s="181"/>
      <c r="K215" s="181"/>
      <c r="L215" s="181"/>
      <c r="M215" s="4"/>
      <c r="N215" s="4"/>
      <c r="P215" s="5"/>
      <c r="Q215" s="5"/>
      <c r="R215" s="5"/>
      <c r="S215" s="5"/>
      <c r="T215" s="5"/>
      <c r="U215" s="5"/>
      <c r="V215" s="5"/>
      <c r="W215" s="5"/>
      <c r="X215" s="5"/>
      <c r="Y215" s="5"/>
      <c r="Z215" s="5"/>
      <c r="AA215" s="5"/>
      <c r="AB215" s="5"/>
      <c r="AC215" s="5"/>
      <c r="AD215" s="5"/>
      <c r="AE215" s="5"/>
      <c r="AF215" s="16"/>
      <c r="AG215" s="16"/>
      <c r="AH215" s="4"/>
      <c r="AI215" s="4"/>
      <c r="AJ215" s="4"/>
      <c r="AK215" s="4"/>
      <c r="AL215" s="4"/>
      <c r="AM215" s="6"/>
      <c r="AN215" s="4"/>
      <c r="AO215" s="6"/>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row>
    <row r="216" spans="2:157" ht="14.85" customHeight="1">
      <c r="B216" s="4"/>
      <c r="M216" s="4"/>
      <c r="N216" s="4"/>
      <c r="P216" s="5"/>
      <c r="Q216" s="5"/>
      <c r="R216" s="5"/>
      <c r="S216" s="5"/>
      <c r="T216" s="5"/>
      <c r="U216" s="5"/>
      <c r="V216" s="5"/>
      <c r="W216" s="5"/>
      <c r="X216" s="5"/>
      <c r="Y216" s="5"/>
      <c r="Z216" s="5"/>
      <c r="AA216" s="5"/>
      <c r="AB216" s="5"/>
      <c r="AC216" s="5"/>
      <c r="AD216" s="5"/>
      <c r="AE216" s="5"/>
      <c r="AF216" s="16"/>
      <c r="AG216" s="16"/>
      <c r="AH216" s="4"/>
      <c r="AI216" s="4"/>
      <c r="AJ216" s="4"/>
      <c r="AK216" s="4"/>
      <c r="AL216" s="4"/>
      <c r="AM216" s="6"/>
      <c r="AN216" s="4"/>
      <c r="AO216" s="6"/>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row>
    <row r="217" spans="2:157" ht="14.85" customHeight="1">
      <c r="B217" s="9" t="s">
        <v>1700</v>
      </c>
      <c r="M217" s="4"/>
      <c r="N217" s="4"/>
      <c r="P217" s="5"/>
      <c r="Q217" s="5"/>
      <c r="R217" s="5"/>
      <c r="S217" s="5"/>
      <c r="T217" s="5"/>
      <c r="U217" s="5"/>
      <c r="V217" s="5"/>
      <c r="W217" s="5"/>
      <c r="X217" s="5"/>
      <c r="Y217" s="5"/>
      <c r="Z217" s="5"/>
      <c r="AA217" s="5"/>
      <c r="AB217" s="5"/>
      <c r="AC217" s="5"/>
      <c r="AD217" s="5"/>
      <c r="AE217" s="5"/>
      <c r="AF217" s="16"/>
      <c r="AG217" s="16"/>
      <c r="AH217" s="4"/>
      <c r="AI217" s="4"/>
      <c r="AJ217" s="4"/>
      <c r="AK217" s="4"/>
      <c r="AL217" s="4"/>
      <c r="AM217" s="6"/>
      <c r="AN217" s="4"/>
      <c r="AO217" s="6"/>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row>
    <row r="218" spans="2:157" ht="14.85" customHeight="1">
      <c r="B218" s="9" t="s">
        <v>45</v>
      </c>
      <c r="H218" s="181"/>
      <c r="I218" s="181"/>
      <c r="J218" s="181"/>
      <c r="K218" s="181"/>
      <c r="L218" s="181"/>
      <c r="M218" s="181"/>
      <c r="N218" s="4"/>
      <c r="O218" s="4"/>
      <c r="P218" s="4"/>
      <c r="Q218" s="4"/>
      <c r="R218" s="5"/>
      <c r="S218" s="5"/>
      <c r="T218" s="5"/>
      <c r="U218" s="5"/>
      <c r="V218" s="5"/>
      <c r="W218" s="5"/>
      <c r="X218" s="5"/>
      <c r="Y218" s="5"/>
      <c r="Z218" s="5"/>
      <c r="AA218" s="5"/>
      <c r="AB218" s="4"/>
      <c r="AC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row>
    <row r="219" spans="2:157" ht="14.85" customHeight="1">
      <c r="B219" s="24" t="s">
        <v>1651</v>
      </c>
      <c r="M219" s="4"/>
      <c r="N219" s="4"/>
      <c r="P219" s="5"/>
      <c r="Q219" s="5"/>
      <c r="R219" s="5"/>
      <c r="S219" s="5"/>
      <c r="T219" s="5"/>
      <c r="U219" s="5"/>
      <c r="V219" s="5"/>
      <c r="W219" s="5"/>
      <c r="X219" s="5"/>
      <c r="Y219" s="5"/>
      <c r="Z219" s="5"/>
      <c r="AA219" s="5"/>
      <c r="AB219" s="5"/>
      <c r="AC219" s="5"/>
      <c r="AD219" s="5"/>
      <c r="AE219" s="5"/>
      <c r="AF219" s="16"/>
      <c r="AG219" s="16"/>
      <c r="AH219" s="4"/>
      <c r="AI219" s="4"/>
      <c r="AJ219" s="4"/>
      <c r="AK219" s="4"/>
      <c r="AL219" s="4"/>
      <c r="AM219" s="6"/>
      <c r="AN219" s="4"/>
      <c r="AO219" s="6"/>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row>
    <row r="220" spans="2:157" ht="14.85" customHeight="1">
      <c r="B220" s="25" t="s">
        <v>1652</v>
      </c>
      <c r="G220" s="7"/>
      <c r="M220" s="4"/>
      <c r="N220" s="4"/>
      <c r="P220" s="5"/>
      <c r="Q220" s="5"/>
      <c r="R220" s="5"/>
      <c r="S220" s="5"/>
      <c r="T220" s="5"/>
      <c r="U220" s="5"/>
      <c r="V220" s="5"/>
      <c r="W220" s="5"/>
      <c r="X220" s="5"/>
      <c r="Y220" s="5"/>
      <c r="Z220" s="5"/>
      <c r="AA220" s="5"/>
      <c r="AB220" s="5"/>
      <c r="AC220" s="5"/>
      <c r="AD220" s="5"/>
      <c r="AE220" s="5"/>
      <c r="AF220" s="16"/>
      <c r="AG220" s="16"/>
      <c r="AH220" s="4"/>
      <c r="AI220" s="4"/>
      <c r="AJ220" s="4"/>
      <c r="AK220" s="4"/>
      <c r="AL220" s="4"/>
      <c r="AM220" s="6"/>
      <c r="AN220" s="4"/>
      <c r="AO220" s="6"/>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row>
    <row r="221" spans="2:157" ht="14.85" customHeight="1" thickBot="1">
      <c r="B221" s="9"/>
      <c r="C221" s="7"/>
      <c r="G221" s="9"/>
      <c r="M221" s="4"/>
      <c r="N221" s="4"/>
      <c r="O221" s="4"/>
      <c r="P221" s="4"/>
      <c r="Q221" s="4"/>
      <c r="R221" s="4"/>
      <c r="S221" s="4"/>
      <c r="T221" s="4"/>
      <c r="U221" s="4"/>
      <c r="V221" s="4"/>
      <c r="W221" s="4"/>
      <c r="AF221" s="4"/>
      <c r="AG221" s="4"/>
      <c r="AH221" s="4"/>
      <c r="AI221" s="4"/>
      <c r="AJ221" s="4"/>
      <c r="AK221" s="4"/>
      <c r="AL221" s="4"/>
      <c r="AM221" s="6"/>
      <c r="AN221" s="4"/>
      <c r="AO221" s="6"/>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row>
    <row r="222" spans="2:157" ht="28.5" customHeight="1" thickBot="1">
      <c r="B222" s="227" t="s">
        <v>9</v>
      </c>
      <c r="C222" s="228" t="s">
        <v>2</v>
      </c>
      <c r="D222" s="229" t="s">
        <v>3</v>
      </c>
      <c r="E222" s="237" t="s">
        <v>4</v>
      </c>
      <c r="G222" s="249" t="s">
        <v>1653</v>
      </c>
      <c r="H222" s="250"/>
      <c r="I222" s="246" t="s">
        <v>22</v>
      </c>
      <c r="J222" s="247"/>
      <c r="K222" s="247"/>
      <c r="L222" s="247"/>
      <c r="M222" s="247"/>
      <c r="N222" s="247"/>
      <c r="O222" s="247"/>
      <c r="P222" s="247"/>
      <c r="Q222" s="247"/>
      <c r="R222" s="247"/>
      <c r="S222" s="247"/>
      <c r="T222" s="247"/>
      <c r="U222" s="247"/>
      <c r="V222" s="247"/>
      <c r="W222" s="247"/>
      <c r="X222" s="247"/>
      <c r="Y222" s="247"/>
      <c r="Z222" s="247"/>
      <c r="AA222" s="247"/>
      <c r="AB222" s="247"/>
      <c r="AC222" s="247"/>
      <c r="AD222" s="247"/>
      <c r="AE222" s="247"/>
      <c r="AF222" s="247"/>
      <c r="AG222" s="247"/>
      <c r="AH222" s="247"/>
      <c r="AI222" s="247"/>
      <c r="AJ222" s="247"/>
      <c r="AK222" s="247"/>
      <c r="AL222" s="247"/>
      <c r="AM222" s="247"/>
      <c r="AN222" s="247"/>
      <c r="AO222" s="247"/>
      <c r="AP222" s="247"/>
      <c r="AQ222" s="247"/>
      <c r="AR222" s="247"/>
      <c r="AS222" s="247"/>
      <c r="AT222" s="247"/>
      <c r="AU222" s="247"/>
      <c r="AV222" s="247"/>
      <c r="AW222" s="247"/>
      <c r="AX222" s="247"/>
      <c r="AY222" s="247"/>
      <c r="AZ222" s="247"/>
      <c r="BA222" s="247"/>
      <c r="BB222" s="247"/>
      <c r="BC222" s="247"/>
      <c r="BD222" s="247"/>
      <c r="BE222" s="247"/>
      <c r="BF222" s="247"/>
      <c r="BG222" s="247"/>
      <c r="BH222" s="247"/>
      <c r="BI222" s="247"/>
      <c r="BJ222" s="248"/>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row>
    <row r="223" spans="2:157">
      <c r="B223" s="1"/>
      <c r="C223" s="1"/>
      <c r="D223" s="1"/>
      <c r="E223" s="1"/>
      <c r="G223" s="4"/>
      <c r="I223" s="4"/>
      <c r="J223" s="4"/>
      <c r="K223" s="4"/>
      <c r="L223" s="4"/>
      <c r="M223" s="4"/>
      <c r="N223" s="4"/>
      <c r="O223" s="4"/>
      <c r="P223" s="4"/>
      <c r="Q223" s="4"/>
      <c r="R223" s="4"/>
      <c r="S223" s="4"/>
      <c r="T223" s="4"/>
      <c r="U223" s="4"/>
      <c r="V223" s="4"/>
      <c r="W223" s="4"/>
      <c r="X223" s="4"/>
      <c r="AH223" s="80"/>
      <c r="AI223" s="6"/>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row>
    <row r="224" spans="2:157" ht="23.25" customHeight="1">
      <c r="B224" s="11" t="s">
        <v>28</v>
      </c>
      <c r="C224" s="12">
        <v>6</v>
      </c>
      <c r="D224" s="13">
        <v>0</v>
      </c>
      <c r="E224" s="50">
        <v>47</v>
      </c>
      <c r="G224" s="209">
        <v>8</v>
      </c>
      <c r="H224" s="210"/>
      <c r="I224" s="175" t="s">
        <v>1628</v>
      </c>
      <c r="J224" s="170"/>
      <c r="K224" s="170"/>
      <c r="L224" s="170"/>
      <c r="M224" s="170"/>
      <c r="N224" s="170"/>
      <c r="O224" s="170"/>
      <c r="P224" s="170"/>
      <c r="Q224" s="170"/>
      <c r="R224" s="170"/>
      <c r="S224" s="170"/>
      <c r="T224" s="170"/>
      <c r="U224" s="170"/>
      <c r="V224" s="170"/>
      <c r="W224" s="170"/>
      <c r="X224" s="170"/>
      <c r="Y224" s="170"/>
      <c r="Z224" s="170"/>
      <c r="AA224" s="170"/>
      <c r="AB224" s="170"/>
      <c r="AC224" s="170"/>
      <c r="AD224" s="170"/>
      <c r="AE224" s="170"/>
      <c r="AF224" s="182"/>
      <c r="AG224" s="182"/>
      <c r="AH224" s="183"/>
      <c r="AI224" s="184"/>
      <c r="AJ224" s="182"/>
      <c r="AK224" s="182"/>
      <c r="AL224" s="182"/>
      <c r="AM224" s="182"/>
      <c r="AN224" s="182"/>
      <c r="AO224" s="182"/>
      <c r="AP224" s="182"/>
      <c r="AQ224" s="182"/>
      <c r="AR224" s="182"/>
      <c r="AS224" s="182"/>
      <c r="AT224" s="182"/>
      <c r="AU224" s="182"/>
      <c r="AV224" s="182"/>
      <c r="AW224" s="182"/>
      <c r="AX224" s="182"/>
      <c r="AY224" s="182"/>
      <c r="AZ224" s="182"/>
      <c r="BA224" s="182"/>
      <c r="BB224" s="182"/>
      <c r="BC224" s="182"/>
      <c r="BD224" s="182"/>
      <c r="BE224" s="182"/>
      <c r="BF224" s="183"/>
      <c r="BG224" s="183"/>
      <c r="BH224" s="183"/>
      <c r="BI224" s="183"/>
      <c r="BJ224" s="185"/>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row>
    <row r="225" spans="2:157">
      <c r="B225" s="1"/>
      <c r="C225" s="1"/>
      <c r="D225" s="1"/>
      <c r="E225" s="1"/>
      <c r="G225" s="7"/>
      <c r="H225" s="7"/>
      <c r="J225" s="5"/>
      <c r="K225" s="4"/>
      <c r="L225" s="4"/>
      <c r="M225" s="4"/>
      <c r="N225" s="4"/>
      <c r="O225" s="4"/>
      <c r="P225" s="4"/>
      <c r="Q225" s="4"/>
      <c r="R225" s="4"/>
      <c r="S225" s="4"/>
      <c r="T225" s="4"/>
      <c r="U225" s="4"/>
      <c r="V225" s="4"/>
      <c r="W225" s="4"/>
      <c r="X225" s="4"/>
      <c r="AH225" s="6"/>
      <c r="AI225" s="6"/>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row>
    <row r="226" spans="2:157" ht="23.25" customHeight="1">
      <c r="B226" s="15">
        <v>101</v>
      </c>
      <c r="C226" s="15">
        <v>6</v>
      </c>
      <c r="D226" s="13">
        <v>6</v>
      </c>
      <c r="E226" s="50" cm="1">
        <f t="array" ref="E226">MATCH(G226,_xlfn.SCAN(1,_xlfn.XLOOKUP(_xlfn.TEXTSPLIT(I226,";"),$I$38:$I$45,$L$38:$L$45),_xlfn.LAMBDA(_xlpm.accum,_xlpm.curr,IF(_xlpm.curr="No",_xlpm.accum,_xlpm.accum+1))),0)+1</f>
        <v>135</v>
      </c>
      <c r="G226" s="209">
        <v>22</v>
      </c>
      <c r="H226" s="210"/>
      <c r="I226" s="175" t="s">
        <v>1654</v>
      </c>
      <c r="J226" s="170"/>
      <c r="K226" s="170"/>
      <c r="L226" s="170"/>
      <c r="M226" s="170"/>
      <c r="N226" s="170"/>
      <c r="O226" s="170"/>
      <c r="P226" s="170"/>
      <c r="Q226" s="170"/>
      <c r="R226" s="170"/>
      <c r="S226" s="170"/>
      <c r="T226" s="170"/>
      <c r="U226" s="170"/>
      <c r="V226" s="170"/>
      <c r="W226" s="170"/>
      <c r="X226" s="170"/>
      <c r="Y226" s="170"/>
      <c r="Z226" s="170"/>
      <c r="AA226" s="170"/>
      <c r="AB226" s="170"/>
      <c r="AC226" s="170"/>
      <c r="AD226" s="170"/>
      <c r="AE226" s="170"/>
      <c r="AF226" s="182"/>
      <c r="AG226" s="182"/>
      <c r="AH226" s="183"/>
      <c r="AI226" s="184"/>
      <c r="AJ226" s="182"/>
      <c r="AK226" s="182"/>
      <c r="AL226" s="182"/>
      <c r="AM226" s="182"/>
      <c r="AN226" s="182"/>
      <c r="AO226" s="182"/>
      <c r="AP226" s="182"/>
      <c r="AQ226" s="182"/>
      <c r="AR226" s="182"/>
      <c r="AS226" s="182"/>
      <c r="AT226" s="182"/>
      <c r="AU226" s="182"/>
      <c r="AV226" s="182"/>
      <c r="AW226" s="182"/>
      <c r="AX226" s="182"/>
      <c r="AY226" s="182"/>
      <c r="AZ226" s="182"/>
      <c r="BA226" s="182"/>
      <c r="BB226" s="182"/>
      <c r="BC226" s="182"/>
      <c r="BD226" s="182"/>
      <c r="BE226" s="182"/>
      <c r="BF226" s="183"/>
      <c r="BG226" s="183"/>
      <c r="BH226" s="183"/>
      <c r="BI226" s="183"/>
      <c r="BJ226" s="185"/>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row>
    <row r="227" spans="2:157" ht="23.25" customHeight="1">
      <c r="B227" s="15">
        <f>B226+1</f>
        <v>102</v>
      </c>
      <c r="C227" s="15">
        <v>6</v>
      </c>
      <c r="D227" s="13">
        <v>6</v>
      </c>
      <c r="E227" s="50" cm="1">
        <f t="array" ref="E227">MATCH(G227,_xlfn.SCAN(1,_xlfn.XLOOKUP(_xlfn.TEXTSPLIT(I227,";"),$I$38:$I$45,$L$38:$L$45),_xlfn.LAMBDA(_xlpm.accum,_xlpm.curr,IF(_xlpm.curr="No",_xlpm.accum,_xlpm.accum+1))),0)+1</f>
        <v>87</v>
      </c>
      <c r="G227" s="209">
        <v>13</v>
      </c>
      <c r="H227" s="210"/>
      <c r="I227" s="175" t="s">
        <v>1641</v>
      </c>
      <c r="J227" s="170"/>
      <c r="K227" s="170"/>
      <c r="L227" s="170"/>
      <c r="M227" s="170"/>
      <c r="N227" s="170"/>
      <c r="O227" s="170"/>
      <c r="P227" s="170"/>
      <c r="Q227" s="170"/>
      <c r="R227" s="170"/>
      <c r="S227" s="170"/>
      <c r="T227" s="170"/>
      <c r="U227" s="170"/>
      <c r="V227" s="170"/>
      <c r="W227" s="170"/>
      <c r="X227" s="170"/>
      <c r="Y227" s="170"/>
      <c r="Z227" s="170"/>
      <c r="AA227" s="170"/>
      <c r="AB227" s="170"/>
      <c r="AC227" s="170"/>
      <c r="AD227" s="170"/>
      <c r="AE227" s="170"/>
      <c r="AF227" s="182"/>
      <c r="AG227" s="182"/>
      <c r="AH227" s="183"/>
      <c r="AI227" s="184"/>
      <c r="AJ227" s="182"/>
      <c r="AK227" s="182"/>
      <c r="AL227" s="182"/>
      <c r="AM227" s="182"/>
      <c r="AN227" s="182"/>
      <c r="AO227" s="182"/>
      <c r="AP227" s="182"/>
      <c r="AQ227" s="182"/>
      <c r="AR227" s="182"/>
      <c r="AS227" s="182"/>
      <c r="AT227" s="182"/>
      <c r="AU227" s="182"/>
      <c r="AV227" s="182"/>
      <c r="AW227" s="182"/>
      <c r="AX227" s="182"/>
      <c r="AY227" s="182"/>
      <c r="AZ227" s="182"/>
      <c r="BA227" s="182"/>
      <c r="BB227" s="182"/>
      <c r="BC227" s="182"/>
      <c r="BD227" s="182"/>
      <c r="BE227" s="182"/>
      <c r="BF227" s="183"/>
      <c r="BG227" s="183"/>
      <c r="BH227" s="183"/>
      <c r="BI227" s="183"/>
      <c r="BJ227" s="185"/>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row>
    <row r="228" spans="2:157" ht="23.25" customHeight="1">
      <c r="B228" s="15">
        <f>B227+1</f>
        <v>103</v>
      </c>
      <c r="C228" s="15">
        <v>6</v>
      </c>
      <c r="D228" s="13">
        <v>6</v>
      </c>
      <c r="E228" s="50" cm="1">
        <f t="array" ref="E228">MATCH(G228,_xlfn.SCAN(1,_xlfn.XLOOKUP(_xlfn.TEXTSPLIT(I228,";"),$I$38:$I$45,$L$38:$L$45),_xlfn.LAMBDA(_xlpm.accum,_xlpm.curr,IF(_xlpm.curr="No",_xlpm.accum,_xlpm.accum+1))),0)+1</f>
        <v>37</v>
      </c>
      <c r="G228" s="209">
        <v>7</v>
      </c>
      <c r="H228" s="210"/>
      <c r="I228" s="175" t="s">
        <v>1631</v>
      </c>
      <c r="J228" s="170"/>
      <c r="K228" s="170"/>
      <c r="L228" s="170"/>
      <c r="M228" s="170"/>
      <c r="N228" s="170"/>
      <c r="O228" s="170"/>
      <c r="P228" s="170"/>
      <c r="Q228" s="170"/>
      <c r="R228" s="170"/>
      <c r="S228" s="170"/>
      <c r="T228" s="170"/>
      <c r="U228" s="170"/>
      <c r="V228" s="170"/>
      <c r="W228" s="170"/>
      <c r="X228" s="170"/>
      <c r="Y228" s="170"/>
      <c r="Z228" s="170"/>
      <c r="AA228" s="170"/>
      <c r="AB228" s="170"/>
      <c r="AC228" s="170"/>
      <c r="AD228" s="170"/>
      <c r="AE228" s="170"/>
      <c r="AF228" s="182"/>
      <c r="AG228" s="182"/>
      <c r="AH228" s="183"/>
      <c r="AI228" s="184"/>
      <c r="AJ228" s="182"/>
      <c r="AK228" s="182"/>
      <c r="AL228" s="182"/>
      <c r="AM228" s="182"/>
      <c r="AN228" s="182"/>
      <c r="AO228" s="182"/>
      <c r="AP228" s="182"/>
      <c r="AQ228" s="182"/>
      <c r="AR228" s="182"/>
      <c r="AS228" s="182"/>
      <c r="AT228" s="182"/>
      <c r="AU228" s="182"/>
      <c r="AV228" s="182"/>
      <c r="AW228" s="182"/>
      <c r="AX228" s="182"/>
      <c r="AY228" s="182"/>
      <c r="AZ228" s="182"/>
      <c r="BA228" s="182"/>
      <c r="BB228" s="182"/>
      <c r="BC228" s="182"/>
      <c r="BD228" s="182"/>
      <c r="BE228" s="182"/>
      <c r="BF228" s="183"/>
      <c r="BG228" s="183"/>
      <c r="BH228" s="183"/>
      <c r="BI228" s="183"/>
      <c r="BJ228" s="185"/>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row>
    <row r="229" spans="2:157" ht="23.25" customHeight="1">
      <c r="B229" s="15">
        <f t="shared" ref="B229:B245" si="9">B228+1</f>
        <v>104</v>
      </c>
      <c r="C229" s="15">
        <v>6</v>
      </c>
      <c r="D229" s="13">
        <v>6</v>
      </c>
      <c r="E229" s="50" cm="1">
        <f t="array" ref="E229">MATCH(G229,_xlfn.SCAN(1,_xlfn.XLOOKUP(_xlfn.TEXTSPLIT(I229,";"),$I$38:$I$45,$L$38:$L$45),_xlfn.LAMBDA(_xlpm.accum,_xlpm.curr,IF(_xlpm.curr="No",_xlpm.accum,_xlpm.accum+1))),0)+1</f>
        <v>110</v>
      </c>
      <c r="G229" s="209">
        <v>21</v>
      </c>
      <c r="H229" s="210"/>
      <c r="I229" s="175" t="s">
        <v>1632</v>
      </c>
      <c r="J229" s="170"/>
      <c r="K229" s="170"/>
      <c r="L229" s="170"/>
      <c r="M229" s="170"/>
      <c r="N229" s="170"/>
      <c r="O229" s="170"/>
      <c r="P229" s="170"/>
      <c r="Q229" s="170"/>
      <c r="R229" s="170"/>
      <c r="S229" s="170"/>
      <c r="T229" s="170"/>
      <c r="U229" s="170"/>
      <c r="V229" s="170"/>
      <c r="W229" s="170"/>
      <c r="X229" s="170"/>
      <c r="Y229" s="170"/>
      <c r="Z229" s="170"/>
      <c r="AA229" s="170"/>
      <c r="AB229" s="170"/>
      <c r="AC229" s="170"/>
      <c r="AD229" s="170"/>
      <c r="AE229" s="170"/>
      <c r="AF229" s="182"/>
      <c r="AG229" s="182"/>
      <c r="AH229" s="183"/>
      <c r="AI229" s="184"/>
      <c r="AJ229" s="182"/>
      <c r="AK229" s="182"/>
      <c r="AL229" s="182"/>
      <c r="AM229" s="182"/>
      <c r="AN229" s="182"/>
      <c r="AO229" s="182"/>
      <c r="AP229" s="182"/>
      <c r="AQ229" s="182"/>
      <c r="AR229" s="182"/>
      <c r="AS229" s="182"/>
      <c r="AT229" s="182"/>
      <c r="AU229" s="182"/>
      <c r="AV229" s="182"/>
      <c r="AW229" s="182"/>
      <c r="AX229" s="182"/>
      <c r="AY229" s="182"/>
      <c r="AZ229" s="182"/>
      <c r="BA229" s="182"/>
      <c r="BB229" s="182"/>
      <c r="BC229" s="182"/>
      <c r="BD229" s="182"/>
      <c r="BE229" s="182"/>
      <c r="BF229" s="183"/>
      <c r="BG229" s="183"/>
      <c r="BH229" s="183"/>
      <c r="BI229" s="183"/>
      <c r="BJ229" s="185"/>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row>
    <row r="230" spans="2:157" ht="23.25" customHeight="1">
      <c r="B230" s="15">
        <f t="shared" si="9"/>
        <v>105</v>
      </c>
      <c r="C230" s="15">
        <v>6</v>
      </c>
      <c r="D230" s="13">
        <v>6</v>
      </c>
      <c r="E230" s="50" cm="1">
        <f t="array" ref="E230">MATCH(G230,_xlfn.SCAN(1,_xlfn.XLOOKUP(_xlfn.TEXTSPLIT(I230,";"),$I$38:$I$45,$L$38:$L$45),_xlfn.LAMBDA(_xlpm.accum,_xlpm.curr,IF(_xlpm.curr="No",_xlpm.accum,_xlpm.accum+1))),0)+1</f>
        <v>106</v>
      </c>
      <c r="G230" s="209">
        <v>26</v>
      </c>
      <c r="H230" s="210"/>
      <c r="I230" s="175" t="s">
        <v>1633</v>
      </c>
      <c r="J230" s="170"/>
      <c r="K230" s="170"/>
      <c r="L230" s="170"/>
      <c r="M230" s="170"/>
      <c r="N230" s="170"/>
      <c r="O230" s="170"/>
      <c r="P230" s="170"/>
      <c r="Q230" s="170"/>
      <c r="R230" s="170"/>
      <c r="S230" s="170"/>
      <c r="T230" s="170"/>
      <c r="U230" s="170"/>
      <c r="V230" s="170"/>
      <c r="W230" s="170"/>
      <c r="X230" s="170"/>
      <c r="Y230" s="170"/>
      <c r="Z230" s="170"/>
      <c r="AA230" s="170"/>
      <c r="AB230" s="170"/>
      <c r="AC230" s="170"/>
      <c r="AD230" s="170"/>
      <c r="AE230" s="170"/>
      <c r="AF230" s="182"/>
      <c r="AG230" s="182"/>
      <c r="AH230" s="183"/>
      <c r="AI230" s="184"/>
      <c r="AJ230" s="182"/>
      <c r="AK230" s="182"/>
      <c r="AL230" s="182"/>
      <c r="AM230" s="182"/>
      <c r="AN230" s="182"/>
      <c r="AO230" s="182"/>
      <c r="AP230" s="182"/>
      <c r="AQ230" s="182"/>
      <c r="AR230" s="182"/>
      <c r="AS230" s="182"/>
      <c r="AT230" s="182"/>
      <c r="AU230" s="182"/>
      <c r="AV230" s="182"/>
      <c r="AW230" s="182"/>
      <c r="AX230" s="182"/>
      <c r="AY230" s="182"/>
      <c r="AZ230" s="182"/>
      <c r="BA230" s="182"/>
      <c r="BB230" s="182"/>
      <c r="BC230" s="182"/>
      <c r="BD230" s="182"/>
      <c r="BE230" s="182"/>
      <c r="BF230" s="183"/>
      <c r="BG230" s="183"/>
      <c r="BH230" s="183"/>
      <c r="BI230" s="183"/>
      <c r="BJ230" s="185"/>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row>
    <row r="231" spans="2:157" ht="23.25" customHeight="1">
      <c r="B231" s="15">
        <f t="shared" si="9"/>
        <v>106</v>
      </c>
      <c r="C231" s="15">
        <v>6</v>
      </c>
      <c r="D231" s="13">
        <v>6</v>
      </c>
      <c r="E231" s="50" cm="1">
        <f t="array" ref="E231">MATCH(G231,_xlfn.SCAN(1,_xlfn.XLOOKUP(_xlfn.TEXTSPLIT(I231,";"),$I$38:$I$45,$L$38:$L$45),_xlfn.LAMBDA(_xlpm.accum,_xlpm.curr,IF(_xlpm.curr="No",_xlpm.accum,_xlpm.accum+1))),0)+1</f>
        <v>35</v>
      </c>
      <c r="G231" s="209">
        <v>5</v>
      </c>
      <c r="H231" s="210"/>
      <c r="I231" s="175" t="s">
        <v>1655</v>
      </c>
      <c r="J231" s="170"/>
      <c r="K231" s="170"/>
      <c r="L231" s="170"/>
      <c r="M231" s="170"/>
      <c r="N231" s="170"/>
      <c r="O231" s="170"/>
      <c r="P231" s="170"/>
      <c r="Q231" s="170"/>
      <c r="R231" s="170"/>
      <c r="S231" s="170"/>
      <c r="T231" s="170"/>
      <c r="U231" s="170"/>
      <c r="V231" s="170"/>
      <c r="W231" s="170"/>
      <c r="X231" s="170"/>
      <c r="Y231" s="170"/>
      <c r="Z231" s="170"/>
      <c r="AA231" s="170"/>
      <c r="AB231" s="170"/>
      <c r="AC231" s="170"/>
      <c r="AD231" s="170"/>
      <c r="AE231" s="170"/>
      <c r="AF231" s="182"/>
      <c r="AG231" s="182"/>
      <c r="AH231" s="183"/>
      <c r="AI231" s="184"/>
      <c r="AJ231" s="182"/>
      <c r="AK231" s="182"/>
      <c r="AL231" s="182"/>
      <c r="AM231" s="182"/>
      <c r="AN231" s="182"/>
      <c r="AO231" s="182"/>
      <c r="AP231" s="182"/>
      <c r="AQ231" s="182"/>
      <c r="AR231" s="182"/>
      <c r="AS231" s="182"/>
      <c r="AT231" s="182"/>
      <c r="AU231" s="182"/>
      <c r="AV231" s="182"/>
      <c r="AW231" s="182"/>
      <c r="AX231" s="182"/>
      <c r="AY231" s="182"/>
      <c r="AZ231" s="182"/>
      <c r="BA231" s="182"/>
      <c r="BB231" s="182"/>
      <c r="BC231" s="182"/>
      <c r="BD231" s="182"/>
      <c r="BE231" s="182"/>
      <c r="BF231" s="183"/>
      <c r="BG231" s="183"/>
      <c r="BH231" s="183"/>
      <c r="BI231" s="183"/>
      <c r="BJ231" s="185"/>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row>
    <row r="232" spans="2:157" ht="23.25" customHeight="1">
      <c r="B232" s="15">
        <f t="shared" si="9"/>
        <v>107</v>
      </c>
      <c r="C232" s="15">
        <v>6</v>
      </c>
      <c r="D232" s="13">
        <v>6</v>
      </c>
      <c r="E232" s="50" cm="1">
        <f t="array" ref="E232">MATCH(G232,_xlfn.SCAN(1,_xlfn.XLOOKUP(_xlfn.TEXTSPLIT(I232,";"),$I$38:$I$45,$L$38:$L$45),_xlfn.LAMBDA(_xlpm.accum,_xlpm.curr,IF(_xlpm.curr="No",_xlpm.accum,_xlpm.accum+1))),0)+1</f>
        <v>112</v>
      </c>
      <c r="G232" s="209">
        <v>29</v>
      </c>
      <c r="H232" s="210"/>
      <c r="I232" s="175" t="s">
        <v>1635</v>
      </c>
      <c r="J232" s="170"/>
      <c r="K232" s="170"/>
      <c r="L232" s="170"/>
      <c r="M232" s="170"/>
      <c r="N232" s="170"/>
      <c r="O232" s="170"/>
      <c r="P232" s="170"/>
      <c r="Q232" s="170"/>
      <c r="R232" s="170"/>
      <c r="S232" s="170"/>
      <c r="T232" s="170"/>
      <c r="U232" s="170"/>
      <c r="V232" s="170"/>
      <c r="W232" s="170"/>
      <c r="X232" s="170"/>
      <c r="Y232" s="170"/>
      <c r="Z232" s="170"/>
      <c r="AA232" s="170"/>
      <c r="AB232" s="170"/>
      <c r="AC232" s="170"/>
      <c r="AD232" s="170"/>
      <c r="AE232" s="170"/>
      <c r="AF232" s="182"/>
      <c r="AG232" s="182"/>
      <c r="AH232" s="183"/>
      <c r="AI232" s="184"/>
      <c r="AJ232" s="182"/>
      <c r="AK232" s="182"/>
      <c r="AL232" s="182"/>
      <c r="AM232" s="182"/>
      <c r="AN232" s="182"/>
      <c r="AO232" s="182"/>
      <c r="AP232" s="182"/>
      <c r="AQ232" s="182"/>
      <c r="AR232" s="182"/>
      <c r="AS232" s="182"/>
      <c r="AT232" s="182"/>
      <c r="AU232" s="182"/>
      <c r="AV232" s="182"/>
      <c r="AW232" s="182"/>
      <c r="AX232" s="182"/>
      <c r="AY232" s="182"/>
      <c r="AZ232" s="182"/>
      <c r="BA232" s="182"/>
      <c r="BB232" s="182"/>
      <c r="BC232" s="182"/>
      <c r="BD232" s="182"/>
      <c r="BE232" s="182"/>
      <c r="BF232" s="183"/>
      <c r="BG232" s="183"/>
      <c r="BH232" s="183"/>
      <c r="BI232" s="183"/>
      <c r="BJ232" s="185"/>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row>
    <row r="233" spans="2:157" ht="23.25" customHeight="1">
      <c r="B233" s="15">
        <f t="shared" si="9"/>
        <v>108</v>
      </c>
      <c r="C233" s="15">
        <v>6</v>
      </c>
      <c r="D233" s="13">
        <v>6</v>
      </c>
      <c r="E233" s="50" cm="1">
        <f t="array" ref="E233">MATCH(G233,_xlfn.SCAN(1,_xlfn.XLOOKUP(_xlfn.TEXTSPLIT(I233,";"),$I$38:$I$45,$L$38:$L$45),_xlfn.LAMBDA(_xlpm.accum,_xlpm.curr,IF(_xlpm.curr="No",_xlpm.accum,_xlpm.accum+1))),0)+1</f>
        <v>3</v>
      </c>
      <c r="G233" s="209">
        <v>3</v>
      </c>
      <c r="H233" s="210"/>
      <c r="I233" s="175" t="s">
        <v>1636</v>
      </c>
      <c r="J233" s="170"/>
      <c r="K233" s="170"/>
      <c r="L233" s="170"/>
      <c r="M233" s="170"/>
      <c r="N233" s="170"/>
      <c r="O233" s="170"/>
      <c r="P233" s="170"/>
      <c r="Q233" s="170"/>
      <c r="R233" s="170"/>
      <c r="S233" s="170"/>
      <c r="T233" s="170"/>
      <c r="U233" s="170"/>
      <c r="V233" s="170"/>
      <c r="W233" s="170"/>
      <c r="X233" s="170"/>
      <c r="Y233" s="170"/>
      <c r="Z233" s="170"/>
      <c r="AA233" s="170"/>
      <c r="AB233" s="170"/>
      <c r="AC233" s="170"/>
      <c r="AD233" s="170"/>
      <c r="AE233" s="170"/>
      <c r="AF233" s="182"/>
      <c r="AG233" s="182"/>
      <c r="AH233" s="183"/>
      <c r="AI233" s="184"/>
      <c r="AJ233" s="182"/>
      <c r="AK233" s="182"/>
      <c r="AL233" s="182"/>
      <c r="AM233" s="182"/>
      <c r="AN233" s="182"/>
      <c r="AO233" s="182"/>
      <c r="AP233" s="182"/>
      <c r="AQ233" s="182"/>
      <c r="AR233" s="182"/>
      <c r="AS233" s="182"/>
      <c r="AT233" s="182"/>
      <c r="AU233" s="182"/>
      <c r="AV233" s="182"/>
      <c r="AW233" s="182"/>
      <c r="AX233" s="182"/>
      <c r="AY233" s="182"/>
      <c r="AZ233" s="182"/>
      <c r="BA233" s="182"/>
      <c r="BB233" s="182"/>
      <c r="BC233" s="182"/>
      <c r="BD233" s="182"/>
      <c r="BE233" s="182"/>
      <c r="BF233" s="183"/>
      <c r="BG233" s="183"/>
      <c r="BH233" s="183"/>
      <c r="BI233" s="183"/>
      <c r="BJ233" s="185"/>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row>
    <row r="234" spans="2:157" ht="23.25" customHeight="1">
      <c r="B234" s="15">
        <f t="shared" si="9"/>
        <v>109</v>
      </c>
      <c r="C234" s="15">
        <v>6</v>
      </c>
      <c r="D234" s="13">
        <v>6</v>
      </c>
      <c r="E234" s="50" cm="1">
        <f t="array" ref="E234">MATCH(G234,_xlfn.SCAN(1,_xlfn.XLOOKUP(_xlfn.TEXTSPLIT(I234,";"),$I$38:$I$45,$L$38:$L$45),_xlfn.LAMBDA(_xlpm.accum,_xlpm.curr,IF(_xlpm.curr="No",_xlpm.accum,_xlpm.accum+1))),0)+1</f>
        <v>104</v>
      </c>
      <c r="G234" s="209">
        <v>25</v>
      </c>
      <c r="H234" s="210"/>
      <c r="I234" s="175" t="s">
        <v>1656</v>
      </c>
      <c r="J234" s="170"/>
      <c r="K234" s="170"/>
      <c r="L234" s="170"/>
      <c r="M234" s="170"/>
      <c r="N234" s="170"/>
      <c r="O234" s="170"/>
      <c r="P234" s="170"/>
      <c r="Q234" s="170"/>
      <c r="R234" s="170"/>
      <c r="S234" s="170"/>
      <c r="T234" s="170"/>
      <c r="U234" s="170"/>
      <c r="V234" s="170"/>
      <c r="W234" s="170"/>
      <c r="X234" s="170"/>
      <c r="Y234" s="170"/>
      <c r="Z234" s="170"/>
      <c r="AA234" s="170"/>
      <c r="AB234" s="170"/>
      <c r="AC234" s="170"/>
      <c r="AD234" s="170"/>
      <c r="AE234" s="170"/>
      <c r="AF234" s="182"/>
      <c r="AG234" s="182"/>
      <c r="AH234" s="183"/>
      <c r="AI234" s="184"/>
      <c r="AJ234" s="182"/>
      <c r="AK234" s="182"/>
      <c r="AL234" s="182"/>
      <c r="AM234" s="182"/>
      <c r="AN234" s="182"/>
      <c r="AO234" s="182"/>
      <c r="AP234" s="182"/>
      <c r="AQ234" s="182"/>
      <c r="AR234" s="182"/>
      <c r="AS234" s="182"/>
      <c r="AT234" s="182"/>
      <c r="AU234" s="182"/>
      <c r="AV234" s="182"/>
      <c r="AW234" s="182"/>
      <c r="AX234" s="182"/>
      <c r="AY234" s="182"/>
      <c r="AZ234" s="182"/>
      <c r="BA234" s="182"/>
      <c r="BB234" s="182"/>
      <c r="BC234" s="182"/>
      <c r="BD234" s="182"/>
      <c r="BE234" s="182"/>
      <c r="BF234" s="183"/>
      <c r="BG234" s="183"/>
      <c r="BH234" s="183"/>
      <c r="BI234" s="183"/>
      <c r="BJ234" s="185"/>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row>
    <row r="235" spans="2:157" ht="23.25" customHeight="1">
      <c r="B235" s="15">
        <f t="shared" si="9"/>
        <v>110</v>
      </c>
      <c r="C235" s="15">
        <v>6</v>
      </c>
      <c r="D235" s="13">
        <v>6</v>
      </c>
      <c r="E235" s="50" cm="1">
        <f t="array" ref="E235">MATCH(G235,_xlfn.SCAN(1,_xlfn.XLOOKUP(_xlfn.TEXTSPLIT(I235,";"),$I$38:$I$45,$L$38:$L$45),_xlfn.LAMBDA(_xlpm.accum,_xlpm.curr,IF(_xlpm.curr="No",_xlpm.accum,_xlpm.accum+1))),0)+1</f>
        <v>110</v>
      </c>
      <c r="G235" s="209">
        <v>17</v>
      </c>
      <c r="H235" s="210"/>
      <c r="I235" s="175" t="s">
        <v>1638</v>
      </c>
      <c r="J235" s="170"/>
      <c r="K235" s="170"/>
      <c r="L235" s="170"/>
      <c r="M235" s="170"/>
      <c r="N235" s="170"/>
      <c r="O235" s="170"/>
      <c r="P235" s="170"/>
      <c r="Q235" s="170"/>
      <c r="R235" s="170"/>
      <c r="S235" s="170"/>
      <c r="T235" s="170"/>
      <c r="U235" s="170"/>
      <c r="V235" s="170"/>
      <c r="W235" s="170"/>
      <c r="X235" s="170"/>
      <c r="Y235" s="170"/>
      <c r="Z235" s="170"/>
      <c r="AA235" s="170"/>
      <c r="AB235" s="170"/>
      <c r="AC235" s="170"/>
      <c r="AD235" s="170"/>
      <c r="AE235" s="170"/>
      <c r="AF235" s="182"/>
      <c r="AG235" s="182"/>
      <c r="AH235" s="183"/>
      <c r="AI235" s="184"/>
      <c r="AJ235" s="182"/>
      <c r="AK235" s="182"/>
      <c r="AL235" s="182"/>
      <c r="AM235" s="182"/>
      <c r="AN235" s="182"/>
      <c r="AO235" s="182"/>
      <c r="AP235" s="182"/>
      <c r="AQ235" s="182"/>
      <c r="AR235" s="182"/>
      <c r="AS235" s="182"/>
      <c r="AT235" s="182"/>
      <c r="AU235" s="182"/>
      <c r="AV235" s="182"/>
      <c r="AW235" s="182"/>
      <c r="AX235" s="182"/>
      <c r="AY235" s="182"/>
      <c r="AZ235" s="182"/>
      <c r="BA235" s="182"/>
      <c r="BB235" s="182"/>
      <c r="BC235" s="182"/>
      <c r="BD235" s="182"/>
      <c r="BE235" s="182"/>
      <c r="BF235" s="183"/>
      <c r="BG235" s="183"/>
      <c r="BH235" s="183"/>
      <c r="BI235" s="183"/>
      <c r="BJ235" s="185"/>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row>
    <row r="236" spans="2:157" ht="23.25" customHeight="1">
      <c r="B236" s="15">
        <f t="shared" si="9"/>
        <v>111</v>
      </c>
      <c r="C236" s="15">
        <v>6</v>
      </c>
      <c r="D236" s="13">
        <v>6</v>
      </c>
      <c r="E236" s="50" cm="1">
        <f t="array" ref="E236">MATCH(G236,_xlfn.SCAN(1,_xlfn.XLOOKUP(_xlfn.TEXTSPLIT(I236,";"),$I$38:$I$45,$L$38:$L$45),_xlfn.LAMBDA(_xlpm.accum,_xlpm.curr,IF(_xlpm.curr="No",_xlpm.accum,_xlpm.accum+1))),0)+1</f>
        <v>36</v>
      </c>
      <c r="G236" s="209">
        <v>8</v>
      </c>
      <c r="H236" s="210"/>
      <c r="I236" s="175" t="s">
        <v>1635</v>
      </c>
      <c r="J236" s="170"/>
      <c r="K236" s="170"/>
      <c r="L236" s="170"/>
      <c r="M236" s="170"/>
      <c r="N236" s="170"/>
      <c r="O236" s="170"/>
      <c r="P236" s="170"/>
      <c r="Q236" s="170"/>
      <c r="R236" s="170"/>
      <c r="S236" s="170"/>
      <c r="T236" s="170"/>
      <c r="U236" s="170"/>
      <c r="V236" s="170"/>
      <c r="W236" s="170"/>
      <c r="X236" s="170"/>
      <c r="Y236" s="170"/>
      <c r="Z236" s="170"/>
      <c r="AA236" s="170"/>
      <c r="AB236" s="170"/>
      <c r="AC236" s="170"/>
      <c r="AD236" s="170"/>
      <c r="AE236" s="170"/>
      <c r="AF236" s="182"/>
      <c r="AG236" s="182"/>
      <c r="AH236" s="183"/>
      <c r="AI236" s="184"/>
      <c r="AJ236" s="182"/>
      <c r="AK236" s="182"/>
      <c r="AL236" s="182"/>
      <c r="AM236" s="182"/>
      <c r="AN236" s="182"/>
      <c r="AO236" s="182"/>
      <c r="AP236" s="182"/>
      <c r="AQ236" s="182"/>
      <c r="AR236" s="182"/>
      <c r="AS236" s="182"/>
      <c r="AT236" s="182"/>
      <c r="AU236" s="182"/>
      <c r="AV236" s="182"/>
      <c r="AW236" s="182"/>
      <c r="AX236" s="182"/>
      <c r="AY236" s="182"/>
      <c r="AZ236" s="182"/>
      <c r="BA236" s="182"/>
      <c r="BB236" s="182"/>
      <c r="BC236" s="182"/>
      <c r="BD236" s="182"/>
      <c r="BE236" s="182"/>
      <c r="BF236" s="183"/>
      <c r="BG236" s="183"/>
      <c r="BH236" s="183"/>
      <c r="BI236" s="183"/>
      <c r="BJ236" s="185"/>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row>
    <row r="237" spans="2:157" ht="23.25" customHeight="1">
      <c r="B237" s="15">
        <f t="shared" si="9"/>
        <v>112</v>
      </c>
      <c r="C237" s="15">
        <v>6</v>
      </c>
      <c r="D237" s="13">
        <v>6</v>
      </c>
      <c r="E237" s="50" cm="1">
        <f t="array" ref="E237">MATCH(G237,_xlfn.SCAN(1,_xlfn.XLOOKUP(_xlfn.TEXTSPLIT(I237,";"),$I$38:$I$45,$L$38:$L$45),_xlfn.LAMBDA(_xlpm.accum,_xlpm.curr,IF(_xlpm.curr="No",_xlpm.accum,_xlpm.accum+1))),0)+1</f>
        <v>103</v>
      </c>
      <c r="G237" s="209">
        <v>13</v>
      </c>
      <c r="H237" s="210"/>
      <c r="I237" s="175" t="s">
        <v>1639</v>
      </c>
      <c r="J237" s="170"/>
      <c r="K237" s="170"/>
      <c r="L237" s="170"/>
      <c r="M237" s="170"/>
      <c r="N237" s="170"/>
      <c r="O237" s="170"/>
      <c r="P237" s="170"/>
      <c r="Q237" s="170"/>
      <c r="R237" s="170"/>
      <c r="S237" s="170"/>
      <c r="T237" s="170"/>
      <c r="U237" s="170"/>
      <c r="V237" s="170"/>
      <c r="W237" s="170"/>
      <c r="X237" s="170"/>
      <c r="Y237" s="170"/>
      <c r="Z237" s="170"/>
      <c r="AA237" s="170"/>
      <c r="AB237" s="170"/>
      <c r="AC237" s="170"/>
      <c r="AD237" s="170"/>
      <c r="AE237" s="170"/>
      <c r="AF237" s="182"/>
      <c r="AG237" s="182"/>
      <c r="AH237" s="183"/>
      <c r="AI237" s="184"/>
      <c r="AJ237" s="182"/>
      <c r="AK237" s="182"/>
      <c r="AL237" s="182"/>
      <c r="AM237" s="182"/>
      <c r="AN237" s="182"/>
      <c r="AO237" s="182"/>
      <c r="AP237" s="182"/>
      <c r="AQ237" s="182"/>
      <c r="AR237" s="182"/>
      <c r="AS237" s="182"/>
      <c r="AT237" s="182"/>
      <c r="AU237" s="182"/>
      <c r="AV237" s="182"/>
      <c r="AW237" s="182"/>
      <c r="AX237" s="182"/>
      <c r="AY237" s="182"/>
      <c r="AZ237" s="182"/>
      <c r="BA237" s="182"/>
      <c r="BB237" s="182"/>
      <c r="BC237" s="182"/>
      <c r="BD237" s="182"/>
      <c r="BE237" s="182"/>
      <c r="BF237" s="183"/>
      <c r="BG237" s="183"/>
      <c r="BH237" s="183"/>
      <c r="BI237" s="183"/>
      <c r="BJ237" s="185"/>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row>
    <row r="238" spans="2:157" ht="23.25" customHeight="1">
      <c r="B238" s="15">
        <f t="shared" si="9"/>
        <v>113</v>
      </c>
      <c r="C238" s="15">
        <v>6</v>
      </c>
      <c r="D238" s="13">
        <v>6</v>
      </c>
      <c r="E238" s="50" cm="1">
        <f t="array" ref="E238">MATCH(G238,_xlfn.SCAN(1,_xlfn.XLOOKUP(_xlfn.TEXTSPLIT(I238,";"),$I$38:$I$45,$L$38:$L$45),_xlfn.LAMBDA(_xlpm.accum,_xlpm.curr,IF(_xlpm.curr="No",_xlpm.accum,_xlpm.accum+1))),0)+1</f>
        <v>118</v>
      </c>
      <c r="G238" s="209">
        <v>24</v>
      </c>
      <c r="H238" s="210"/>
      <c r="I238" s="175" t="s">
        <v>1640</v>
      </c>
      <c r="J238" s="170"/>
      <c r="K238" s="170"/>
      <c r="L238" s="170"/>
      <c r="M238" s="170"/>
      <c r="N238" s="170"/>
      <c r="O238" s="170"/>
      <c r="P238" s="170"/>
      <c r="Q238" s="170"/>
      <c r="R238" s="170"/>
      <c r="S238" s="170"/>
      <c r="T238" s="170"/>
      <c r="U238" s="170"/>
      <c r="V238" s="170"/>
      <c r="W238" s="170"/>
      <c r="X238" s="170"/>
      <c r="Y238" s="170"/>
      <c r="Z238" s="170"/>
      <c r="AA238" s="170"/>
      <c r="AB238" s="170"/>
      <c r="AC238" s="170"/>
      <c r="AD238" s="170"/>
      <c r="AE238" s="170"/>
      <c r="AF238" s="182"/>
      <c r="AG238" s="182"/>
      <c r="AH238" s="183"/>
      <c r="AI238" s="184"/>
      <c r="AJ238" s="182"/>
      <c r="AK238" s="182"/>
      <c r="AL238" s="182"/>
      <c r="AM238" s="182"/>
      <c r="AN238" s="182"/>
      <c r="AO238" s="182"/>
      <c r="AP238" s="182"/>
      <c r="AQ238" s="182"/>
      <c r="AR238" s="182"/>
      <c r="AS238" s="182"/>
      <c r="AT238" s="182"/>
      <c r="AU238" s="182"/>
      <c r="AV238" s="182"/>
      <c r="AW238" s="182"/>
      <c r="AX238" s="182"/>
      <c r="AY238" s="182"/>
      <c r="AZ238" s="182"/>
      <c r="BA238" s="182"/>
      <c r="BB238" s="182"/>
      <c r="BC238" s="182"/>
      <c r="BD238" s="182"/>
      <c r="BE238" s="182"/>
      <c r="BF238" s="183"/>
      <c r="BG238" s="183"/>
      <c r="BH238" s="183"/>
      <c r="BI238" s="183"/>
      <c r="BJ238" s="185"/>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row>
    <row r="239" spans="2:157" ht="23.25" customHeight="1">
      <c r="B239" s="15">
        <f t="shared" si="9"/>
        <v>114</v>
      </c>
      <c r="C239" s="15">
        <v>6</v>
      </c>
      <c r="D239" s="13">
        <v>6</v>
      </c>
      <c r="E239" s="50" cm="1">
        <f t="array" ref="E239">MATCH(G239,_xlfn.SCAN(1,_xlfn.XLOOKUP(_xlfn.TEXTSPLIT(I239,";"),$I$38:$I$45,$L$38:$L$45),_xlfn.LAMBDA(_xlpm.accum,_xlpm.curr,IF(_xlpm.curr="No",_xlpm.accum,_xlpm.accum+1))),0)+1</f>
        <v>115</v>
      </c>
      <c r="G239" s="209">
        <v>15</v>
      </c>
      <c r="H239" s="210"/>
      <c r="I239" s="175" t="s">
        <v>1657</v>
      </c>
      <c r="J239" s="170"/>
      <c r="K239" s="170"/>
      <c r="L239" s="170"/>
      <c r="M239" s="170"/>
      <c r="N239" s="170"/>
      <c r="O239" s="170"/>
      <c r="P239" s="170"/>
      <c r="Q239" s="170"/>
      <c r="R239" s="170"/>
      <c r="S239" s="170"/>
      <c r="T239" s="170"/>
      <c r="U239" s="170"/>
      <c r="V239" s="170"/>
      <c r="W239" s="170"/>
      <c r="X239" s="170"/>
      <c r="Y239" s="170"/>
      <c r="Z239" s="170"/>
      <c r="AA239" s="170"/>
      <c r="AB239" s="170"/>
      <c r="AC239" s="170"/>
      <c r="AD239" s="170"/>
      <c r="AE239" s="170"/>
      <c r="AF239" s="182"/>
      <c r="AG239" s="182"/>
      <c r="AH239" s="183"/>
      <c r="AI239" s="184"/>
      <c r="AJ239" s="182"/>
      <c r="AK239" s="182"/>
      <c r="AL239" s="182"/>
      <c r="AM239" s="182"/>
      <c r="AN239" s="182"/>
      <c r="AO239" s="182"/>
      <c r="AP239" s="182"/>
      <c r="AQ239" s="182"/>
      <c r="AR239" s="182"/>
      <c r="AS239" s="182"/>
      <c r="AT239" s="182"/>
      <c r="AU239" s="182"/>
      <c r="AV239" s="182"/>
      <c r="AW239" s="182"/>
      <c r="AX239" s="182"/>
      <c r="AY239" s="182"/>
      <c r="AZ239" s="182"/>
      <c r="BA239" s="182"/>
      <c r="BB239" s="182"/>
      <c r="BC239" s="182"/>
      <c r="BD239" s="182"/>
      <c r="BE239" s="182"/>
      <c r="BF239" s="183"/>
      <c r="BG239" s="183"/>
      <c r="BH239" s="183"/>
      <c r="BI239" s="183"/>
      <c r="BJ239" s="185"/>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row>
    <row r="240" spans="2:157" ht="23.25" customHeight="1">
      <c r="B240" s="15">
        <f t="shared" si="9"/>
        <v>115</v>
      </c>
      <c r="C240" s="15">
        <v>6</v>
      </c>
      <c r="D240" s="13">
        <v>6</v>
      </c>
      <c r="E240" s="50" cm="1">
        <f t="array" ref="E240">MATCH(G240,_xlfn.SCAN(1,_xlfn.XLOOKUP(_xlfn.TEXTSPLIT(I240,";"),$I$38:$I$45,$L$38:$L$45),_xlfn.LAMBDA(_xlpm.accum,_xlpm.curr,IF(_xlpm.curr="No",_xlpm.accum,_xlpm.accum+1))),0)+1</f>
        <v>42</v>
      </c>
      <c r="G240" s="209">
        <v>13</v>
      </c>
      <c r="H240" s="210"/>
      <c r="I240" s="175" t="s">
        <v>1642</v>
      </c>
      <c r="J240" s="170"/>
      <c r="K240" s="170"/>
      <c r="L240" s="170"/>
      <c r="M240" s="170"/>
      <c r="N240" s="170"/>
      <c r="O240" s="170"/>
      <c r="P240" s="170"/>
      <c r="Q240" s="170"/>
      <c r="R240" s="170"/>
      <c r="S240" s="170"/>
      <c r="T240" s="170"/>
      <c r="U240" s="170"/>
      <c r="V240" s="170"/>
      <c r="W240" s="170"/>
      <c r="X240" s="170"/>
      <c r="Y240" s="170"/>
      <c r="Z240" s="170"/>
      <c r="AA240" s="170"/>
      <c r="AB240" s="170"/>
      <c r="AC240" s="170"/>
      <c r="AD240" s="170"/>
      <c r="AE240" s="170"/>
      <c r="AF240" s="182"/>
      <c r="AG240" s="182"/>
      <c r="AH240" s="183"/>
      <c r="AI240" s="184"/>
      <c r="AJ240" s="182"/>
      <c r="AK240" s="182"/>
      <c r="AL240" s="182"/>
      <c r="AM240" s="182"/>
      <c r="AN240" s="182"/>
      <c r="AO240" s="182"/>
      <c r="AP240" s="182"/>
      <c r="AQ240" s="182"/>
      <c r="AR240" s="182"/>
      <c r="AS240" s="182"/>
      <c r="AT240" s="182"/>
      <c r="AU240" s="182"/>
      <c r="AV240" s="182"/>
      <c r="AW240" s="182"/>
      <c r="AX240" s="182"/>
      <c r="AY240" s="182"/>
      <c r="AZ240" s="182"/>
      <c r="BA240" s="182"/>
      <c r="BB240" s="182"/>
      <c r="BC240" s="182"/>
      <c r="BD240" s="182"/>
      <c r="BE240" s="182"/>
      <c r="BF240" s="183"/>
      <c r="BG240" s="183"/>
      <c r="BH240" s="183"/>
      <c r="BI240" s="183"/>
      <c r="BJ240" s="185"/>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row>
    <row r="241" spans="2:157" ht="23.25" customHeight="1">
      <c r="B241" s="15">
        <f t="shared" si="9"/>
        <v>116</v>
      </c>
      <c r="C241" s="15">
        <v>6</v>
      </c>
      <c r="D241" s="13">
        <v>6</v>
      </c>
      <c r="E241" s="50" cm="1">
        <f t="array" ref="E241">MATCH(G241,_xlfn.SCAN(1,_xlfn.XLOOKUP(_xlfn.TEXTSPLIT(I241,";"),$I$38:$I$45,$L$38:$L$45),_xlfn.LAMBDA(_xlpm.accum,_xlpm.curr,IF(_xlpm.curr="No",_xlpm.accum,_xlpm.accum+1))),0)+1</f>
        <v>93</v>
      </c>
      <c r="G241" s="209">
        <v>21</v>
      </c>
      <c r="H241" s="210"/>
      <c r="I241" s="175" t="s">
        <v>1643</v>
      </c>
      <c r="J241" s="170"/>
      <c r="K241" s="170"/>
      <c r="L241" s="170"/>
      <c r="M241" s="170"/>
      <c r="N241" s="170"/>
      <c r="O241" s="170"/>
      <c r="P241" s="170"/>
      <c r="Q241" s="170"/>
      <c r="R241" s="170"/>
      <c r="S241" s="170"/>
      <c r="T241" s="170"/>
      <c r="U241" s="170"/>
      <c r="V241" s="170"/>
      <c r="W241" s="170"/>
      <c r="X241" s="170"/>
      <c r="Y241" s="170"/>
      <c r="Z241" s="170"/>
      <c r="AA241" s="170"/>
      <c r="AB241" s="170"/>
      <c r="AC241" s="170"/>
      <c r="AD241" s="170"/>
      <c r="AE241" s="170"/>
      <c r="AF241" s="182"/>
      <c r="AG241" s="182"/>
      <c r="AH241" s="183"/>
      <c r="AI241" s="184"/>
      <c r="AJ241" s="182"/>
      <c r="AK241" s="182"/>
      <c r="AL241" s="182"/>
      <c r="AM241" s="182"/>
      <c r="AN241" s="182"/>
      <c r="AO241" s="182"/>
      <c r="AP241" s="182"/>
      <c r="AQ241" s="182"/>
      <c r="AR241" s="182"/>
      <c r="AS241" s="182"/>
      <c r="AT241" s="182"/>
      <c r="AU241" s="182"/>
      <c r="AV241" s="182"/>
      <c r="AW241" s="182"/>
      <c r="AX241" s="182"/>
      <c r="AY241" s="182"/>
      <c r="AZ241" s="182"/>
      <c r="BA241" s="182"/>
      <c r="BB241" s="182"/>
      <c r="BC241" s="182"/>
      <c r="BD241" s="182"/>
      <c r="BE241" s="182"/>
      <c r="BF241" s="183"/>
      <c r="BG241" s="183"/>
      <c r="BH241" s="183"/>
      <c r="BI241" s="183"/>
      <c r="BJ241" s="185"/>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row>
    <row r="242" spans="2:157" ht="23.25" customHeight="1">
      <c r="B242" s="15">
        <f t="shared" si="9"/>
        <v>117</v>
      </c>
      <c r="C242" s="15">
        <v>6</v>
      </c>
      <c r="D242" s="13">
        <v>6</v>
      </c>
      <c r="E242" s="50" cm="1">
        <f t="array" ref="E242">MATCH(G242,_xlfn.SCAN(1,_xlfn.XLOOKUP(_xlfn.TEXTSPLIT(I242,";"),$I$38:$I$45,$L$38:$L$45),_xlfn.LAMBDA(_xlpm.accum,_xlpm.curr,IF(_xlpm.curr="No",_xlpm.accum,_xlpm.accum+1))),0)+1</f>
        <v>133</v>
      </c>
      <c r="G242" s="209">
        <v>29</v>
      </c>
      <c r="H242" s="210"/>
      <c r="I242" s="175" t="s">
        <v>1644</v>
      </c>
      <c r="J242" s="170"/>
      <c r="K242" s="170"/>
      <c r="L242" s="170"/>
      <c r="M242" s="170"/>
      <c r="N242" s="170"/>
      <c r="O242" s="170"/>
      <c r="P242" s="170"/>
      <c r="Q242" s="170"/>
      <c r="R242" s="170"/>
      <c r="S242" s="170"/>
      <c r="T242" s="170"/>
      <c r="U242" s="170"/>
      <c r="V242" s="170"/>
      <c r="W242" s="170"/>
      <c r="X242" s="170"/>
      <c r="Y242" s="170"/>
      <c r="Z242" s="170"/>
      <c r="AA242" s="170"/>
      <c r="AB242" s="170"/>
      <c r="AC242" s="170"/>
      <c r="AD242" s="170"/>
      <c r="AE242" s="170"/>
      <c r="AF242" s="182"/>
      <c r="AG242" s="182"/>
      <c r="AH242" s="183"/>
      <c r="AI242" s="184"/>
      <c r="AJ242" s="182"/>
      <c r="AK242" s="182"/>
      <c r="AL242" s="182"/>
      <c r="AM242" s="182"/>
      <c r="AN242" s="182"/>
      <c r="AO242" s="182"/>
      <c r="AP242" s="182"/>
      <c r="AQ242" s="182"/>
      <c r="AR242" s="182"/>
      <c r="AS242" s="182"/>
      <c r="AT242" s="182"/>
      <c r="AU242" s="182"/>
      <c r="AV242" s="182"/>
      <c r="AW242" s="182"/>
      <c r="AX242" s="182"/>
      <c r="AY242" s="182"/>
      <c r="AZ242" s="182"/>
      <c r="BA242" s="182"/>
      <c r="BB242" s="182"/>
      <c r="BC242" s="182"/>
      <c r="BD242" s="182"/>
      <c r="BE242" s="182"/>
      <c r="BF242" s="183"/>
      <c r="BG242" s="183"/>
      <c r="BH242" s="183"/>
      <c r="BI242" s="183"/>
      <c r="BJ242" s="185"/>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row>
    <row r="243" spans="2:157" ht="23.25" customHeight="1">
      <c r="B243" s="15">
        <f t="shared" si="9"/>
        <v>118</v>
      </c>
      <c r="C243" s="15">
        <v>6</v>
      </c>
      <c r="D243" s="13">
        <v>6</v>
      </c>
      <c r="E243" s="50" cm="1">
        <f t="array" ref="E243">MATCH(G243,_xlfn.SCAN(1,_xlfn.XLOOKUP(_xlfn.TEXTSPLIT(I243,";"),$I$38:$I$45,$L$38:$L$45),_xlfn.LAMBDA(_xlpm.accum,_xlpm.curr,IF(_xlpm.curr="No",_xlpm.accum,_xlpm.accum+1))),0)+1</f>
        <v>115</v>
      </c>
      <c r="G243" s="209">
        <v>25</v>
      </c>
      <c r="H243" s="210"/>
      <c r="I243" s="175" t="s">
        <v>1645</v>
      </c>
      <c r="J243" s="170"/>
      <c r="K243" s="170"/>
      <c r="L243" s="170"/>
      <c r="M243" s="170"/>
      <c r="N243" s="170"/>
      <c r="O243" s="170"/>
      <c r="P243" s="170"/>
      <c r="Q243" s="170"/>
      <c r="R243" s="170"/>
      <c r="S243" s="170"/>
      <c r="T243" s="170"/>
      <c r="U243" s="170"/>
      <c r="V243" s="170"/>
      <c r="W243" s="170"/>
      <c r="X243" s="170"/>
      <c r="Y243" s="170"/>
      <c r="Z243" s="170"/>
      <c r="AA243" s="170"/>
      <c r="AB243" s="170"/>
      <c r="AC243" s="170"/>
      <c r="AD243" s="170"/>
      <c r="AE243" s="170"/>
      <c r="AF243" s="182"/>
      <c r="AG243" s="182"/>
      <c r="AH243" s="183"/>
      <c r="AI243" s="184"/>
      <c r="AJ243" s="182"/>
      <c r="AK243" s="182"/>
      <c r="AL243" s="182"/>
      <c r="AM243" s="182"/>
      <c r="AN243" s="182"/>
      <c r="AO243" s="182"/>
      <c r="AP243" s="182"/>
      <c r="AQ243" s="182"/>
      <c r="AR243" s="182"/>
      <c r="AS243" s="182"/>
      <c r="AT243" s="182"/>
      <c r="AU243" s="182"/>
      <c r="AV243" s="182"/>
      <c r="AW243" s="182"/>
      <c r="AX243" s="182"/>
      <c r="AY243" s="182"/>
      <c r="AZ243" s="182"/>
      <c r="BA243" s="182"/>
      <c r="BB243" s="182"/>
      <c r="BC243" s="182"/>
      <c r="BD243" s="182"/>
      <c r="BE243" s="182"/>
      <c r="BF243" s="183"/>
      <c r="BG243" s="183"/>
      <c r="BH243" s="183"/>
      <c r="BI243" s="183"/>
      <c r="BJ243" s="185"/>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row>
    <row r="244" spans="2:157" ht="23.25" customHeight="1">
      <c r="B244" s="15">
        <f t="shared" si="9"/>
        <v>119</v>
      </c>
      <c r="C244" s="15">
        <v>6</v>
      </c>
      <c r="D244" s="13">
        <v>6</v>
      </c>
      <c r="E244" s="50" cm="1">
        <f t="array" ref="E244">MATCH(G244,_xlfn.SCAN(1,_xlfn.XLOOKUP(_xlfn.TEXTSPLIT(I244,";"),$I$38:$I$45,$L$38:$L$45),_xlfn.LAMBDA(_xlpm.accum,_xlpm.curr,IF(_xlpm.curr="No",_xlpm.accum,_xlpm.accum+1))),0)+1</f>
        <v>98</v>
      </c>
      <c r="G244" s="209">
        <v>15</v>
      </c>
      <c r="H244" s="210"/>
      <c r="I244" s="175" t="s">
        <v>1646</v>
      </c>
      <c r="J244" s="170"/>
      <c r="K244" s="170"/>
      <c r="L244" s="170"/>
      <c r="M244" s="170"/>
      <c r="N244" s="170"/>
      <c r="O244" s="170"/>
      <c r="P244" s="170"/>
      <c r="Q244" s="170"/>
      <c r="R244" s="170"/>
      <c r="S244" s="170"/>
      <c r="T244" s="170"/>
      <c r="U244" s="170"/>
      <c r="V244" s="170"/>
      <c r="W244" s="170"/>
      <c r="X244" s="170"/>
      <c r="Y244" s="170"/>
      <c r="Z244" s="170"/>
      <c r="AA244" s="170"/>
      <c r="AB244" s="170"/>
      <c r="AC244" s="170"/>
      <c r="AD244" s="170"/>
      <c r="AE244" s="170"/>
      <c r="AF244" s="182"/>
      <c r="AG244" s="182"/>
      <c r="AH244" s="183"/>
      <c r="AI244" s="184"/>
      <c r="AJ244" s="182"/>
      <c r="AK244" s="182"/>
      <c r="AL244" s="182"/>
      <c r="AM244" s="182"/>
      <c r="AN244" s="182"/>
      <c r="AO244" s="182"/>
      <c r="AP244" s="182"/>
      <c r="AQ244" s="182"/>
      <c r="AR244" s="182"/>
      <c r="AS244" s="182"/>
      <c r="AT244" s="182"/>
      <c r="AU244" s="182"/>
      <c r="AV244" s="182"/>
      <c r="AW244" s="182"/>
      <c r="AX244" s="182"/>
      <c r="AY244" s="182"/>
      <c r="AZ244" s="182"/>
      <c r="BA244" s="182"/>
      <c r="BB244" s="182"/>
      <c r="BC244" s="182"/>
      <c r="BD244" s="182"/>
      <c r="BE244" s="182"/>
      <c r="BF244" s="183"/>
      <c r="BG244" s="183"/>
      <c r="BH244" s="183"/>
      <c r="BI244" s="183"/>
      <c r="BJ244" s="185"/>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row>
    <row r="245" spans="2:157" ht="23.25" customHeight="1">
      <c r="B245" s="15">
        <f t="shared" si="9"/>
        <v>120</v>
      </c>
      <c r="C245" s="15">
        <v>6</v>
      </c>
      <c r="D245" s="13">
        <v>6</v>
      </c>
      <c r="E245" s="50" cm="1">
        <f t="array" ref="E245">MATCH(G245,_xlfn.SCAN(1,_xlfn.XLOOKUP(_xlfn.TEXTSPLIT(I245,";"),$I$38:$I$45,$L$38:$L$45),_xlfn.LAMBDA(_xlpm.accum,_xlpm.curr,IF(_xlpm.curr="No",_xlpm.accum,_xlpm.accum+1))),0)+1</f>
        <v>125</v>
      </c>
      <c r="G245" s="209">
        <v>23</v>
      </c>
      <c r="H245" s="210"/>
      <c r="I245" s="175" t="s">
        <v>1628</v>
      </c>
      <c r="J245" s="170"/>
      <c r="K245" s="170"/>
      <c r="L245" s="170"/>
      <c r="M245" s="170"/>
      <c r="N245" s="170"/>
      <c r="O245" s="170"/>
      <c r="P245" s="170"/>
      <c r="Q245" s="170"/>
      <c r="R245" s="170"/>
      <c r="S245" s="170"/>
      <c r="T245" s="170"/>
      <c r="U245" s="170"/>
      <c r="V245" s="170"/>
      <c r="W245" s="170"/>
      <c r="X245" s="170"/>
      <c r="Y245" s="170"/>
      <c r="Z245" s="170"/>
      <c r="AA245" s="170"/>
      <c r="AB245" s="170"/>
      <c r="AC245" s="170"/>
      <c r="AD245" s="170"/>
      <c r="AE245" s="170"/>
      <c r="AF245" s="182"/>
      <c r="AG245" s="182"/>
      <c r="AH245" s="183"/>
      <c r="AI245" s="184"/>
      <c r="AJ245" s="182"/>
      <c r="AK245" s="182"/>
      <c r="AL245" s="182"/>
      <c r="AM245" s="182"/>
      <c r="AN245" s="182"/>
      <c r="AO245" s="182"/>
      <c r="AP245" s="182"/>
      <c r="AQ245" s="182"/>
      <c r="AR245" s="182"/>
      <c r="AS245" s="182"/>
      <c r="AT245" s="182"/>
      <c r="AU245" s="182"/>
      <c r="AV245" s="182"/>
      <c r="AW245" s="182"/>
      <c r="AX245" s="182"/>
      <c r="AY245" s="182"/>
      <c r="AZ245" s="182"/>
      <c r="BA245" s="182"/>
      <c r="BB245" s="182"/>
      <c r="BC245" s="182"/>
      <c r="BD245" s="182"/>
      <c r="BE245" s="182"/>
      <c r="BF245" s="183"/>
      <c r="BG245" s="183"/>
      <c r="BH245" s="183"/>
      <c r="BI245" s="183"/>
      <c r="BJ245" s="185"/>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row>
    <row r="246" spans="2:157" ht="15" customHeight="1">
      <c r="G246" s="10"/>
      <c r="H246" s="10"/>
      <c r="K246" s="10"/>
      <c r="M246" s="4"/>
      <c r="N246" s="4"/>
      <c r="O246" s="4"/>
      <c r="P246" s="4"/>
      <c r="Q246" s="4"/>
      <c r="R246" s="4"/>
      <c r="S246" s="4"/>
      <c r="T246" s="4"/>
      <c r="U246" s="4"/>
      <c r="V246" s="4"/>
      <c r="W246" s="4"/>
      <c r="AD246" s="6"/>
      <c r="AE246" s="6"/>
      <c r="AF246" s="6"/>
      <c r="AG246" s="6"/>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row>
    <row r="247" spans="2:157" ht="15" customHeight="1" thickBot="1">
      <c r="H247" s="53"/>
      <c r="I247" s="53"/>
      <c r="J247" s="53"/>
      <c r="K247" s="53"/>
      <c r="L247" s="53"/>
      <c r="P247" s="5"/>
      <c r="Q247" s="5"/>
      <c r="R247" s="5"/>
      <c r="S247" s="5"/>
      <c r="T247" s="5"/>
      <c r="U247" s="5"/>
      <c r="V247" s="5"/>
      <c r="W247" s="5"/>
      <c r="X247" s="5"/>
      <c r="Y247" s="5"/>
      <c r="Z247" s="5"/>
      <c r="AA247" s="5"/>
      <c r="AB247" s="5"/>
      <c r="AC247" s="5"/>
      <c r="AD247" s="5"/>
      <c r="AE247" s="5"/>
      <c r="AF247" s="5"/>
      <c r="AG247" s="5"/>
      <c r="AM247" s="6"/>
      <c r="AN247" s="4"/>
      <c r="AO247" s="6"/>
      <c r="AP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row>
    <row r="248" spans="2:157" ht="19.5" customHeight="1" thickBot="1">
      <c r="B248" s="241" t="s">
        <v>33</v>
      </c>
      <c r="C248" s="231" t="s">
        <v>1546</v>
      </c>
      <c r="D248" s="21" t="s">
        <v>1658</v>
      </c>
      <c r="H248" s="53"/>
      <c r="I248" s="53"/>
      <c r="J248" s="53"/>
      <c r="K248" s="53"/>
      <c r="L248" s="53"/>
      <c r="M248" s="4"/>
      <c r="P248" s="5"/>
      <c r="Q248" s="5"/>
      <c r="R248" s="5"/>
      <c r="S248" s="5"/>
      <c r="T248" s="5"/>
      <c r="U248" s="5"/>
      <c r="V248" s="5"/>
      <c r="W248" s="5"/>
      <c r="X248" s="5"/>
      <c r="Y248" s="5"/>
      <c r="Z248" s="5"/>
      <c r="AA248" s="5"/>
      <c r="AB248" s="5"/>
      <c r="AC248" s="5"/>
      <c r="AD248" s="5"/>
      <c r="AE248" s="5"/>
      <c r="AF248" s="16"/>
      <c r="AG248" s="16"/>
      <c r="AH248" s="4"/>
      <c r="AI248" s="4"/>
      <c r="AJ248" s="4"/>
      <c r="AK248" s="4"/>
      <c r="AL248" s="4"/>
      <c r="AM248" s="6"/>
      <c r="AN248" s="4"/>
      <c r="AO248" s="6"/>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row>
    <row r="249" spans="2:157" ht="14.85" customHeight="1">
      <c r="H249" s="53"/>
      <c r="I249" s="53"/>
      <c r="J249" s="53"/>
      <c r="K249" s="53"/>
      <c r="L249" s="53"/>
      <c r="M249" s="4"/>
      <c r="P249" s="5"/>
      <c r="Q249" s="5"/>
      <c r="R249" s="5"/>
      <c r="S249" s="5"/>
      <c r="T249" s="5"/>
      <c r="U249" s="5"/>
      <c r="V249" s="5"/>
      <c r="W249" s="5"/>
      <c r="X249" s="5"/>
      <c r="Y249" s="5"/>
      <c r="Z249" s="5"/>
      <c r="AA249" s="5"/>
      <c r="AB249" s="5"/>
      <c r="AC249" s="5"/>
      <c r="AD249" s="5"/>
      <c r="AE249" s="5"/>
      <c r="AF249" s="16"/>
      <c r="AG249" s="16"/>
      <c r="AH249" s="4"/>
      <c r="AI249" s="4"/>
      <c r="AJ249" s="4"/>
      <c r="AK249" s="4"/>
      <c r="AL249" s="4"/>
      <c r="AM249" s="6"/>
      <c r="AN249" s="4"/>
      <c r="AO249" s="6"/>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row>
    <row r="250" spans="2:157" ht="14.85" customHeight="1">
      <c r="B250" s="9" t="s">
        <v>1699</v>
      </c>
      <c r="H250" s="181"/>
      <c r="I250" s="181"/>
      <c r="J250" s="181"/>
      <c r="K250" s="181"/>
      <c r="L250" s="181"/>
      <c r="M250" s="4"/>
      <c r="N250" s="4"/>
      <c r="P250" s="5"/>
      <c r="Q250" s="5"/>
      <c r="R250" s="5"/>
      <c r="S250" s="5"/>
      <c r="T250" s="5"/>
      <c r="U250" s="5"/>
      <c r="V250" s="5"/>
      <c r="W250" s="5"/>
      <c r="X250" s="5"/>
      <c r="Y250" s="5"/>
      <c r="Z250" s="5"/>
      <c r="AA250" s="5"/>
      <c r="AB250" s="5"/>
      <c r="AC250" s="5"/>
      <c r="AD250" s="5"/>
      <c r="AE250" s="5"/>
      <c r="AF250" s="16"/>
      <c r="AG250" s="16"/>
      <c r="AH250" s="4"/>
      <c r="AI250" s="4"/>
      <c r="AJ250" s="4"/>
      <c r="AK250" s="4"/>
      <c r="AL250" s="4"/>
      <c r="AM250" s="6"/>
      <c r="AN250" s="4"/>
      <c r="AO250" s="6"/>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row>
    <row r="251" spans="2:157" ht="14.85" customHeight="1">
      <c r="B251" s="24" t="s">
        <v>1659</v>
      </c>
      <c r="H251" s="181"/>
      <c r="I251" s="181"/>
      <c r="J251" s="181"/>
      <c r="K251" s="181"/>
      <c r="L251" s="181"/>
      <c r="M251" s="4"/>
      <c r="N251" s="4"/>
      <c r="P251" s="5"/>
      <c r="Q251" s="5"/>
      <c r="R251" s="5"/>
      <c r="S251" s="5"/>
      <c r="T251" s="5"/>
      <c r="U251" s="5"/>
      <c r="V251" s="5"/>
      <c r="W251" s="5"/>
      <c r="X251" s="5"/>
      <c r="Y251" s="5"/>
      <c r="Z251" s="5"/>
      <c r="AA251" s="5"/>
      <c r="AB251" s="5"/>
      <c r="AC251" s="5"/>
      <c r="AD251" s="5"/>
      <c r="AE251" s="5"/>
      <c r="AF251" s="16"/>
      <c r="AG251" s="16"/>
      <c r="AH251" s="4"/>
      <c r="AI251" s="4"/>
      <c r="AJ251" s="4"/>
      <c r="AK251" s="4"/>
      <c r="AL251" s="4"/>
      <c r="AM251" s="6"/>
      <c r="AN251" s="4"/>
      <c r="AO251" s="6"/>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row>
    <row r="252" spans="2:157" ht="14.85" customHeight="1">
      <c r="B252" s="25" t="s">
        <v>1650</v>
      </c>
      <c r="H252" s="181"/>
      <c r="I252" s="181"/>
      <c r="J252" s="181"/>
      <c r="K252" s="181"/>
      <c r="L252" s="181"/>
      <c r="M252" s="4"/>
      <c r="N252" s="4"/>
      <c r="P252" s="5"/>
      <c r="Q252" s="5"/>
      <c r="R252" s="5"/>
      <c r="S252" s="5"/>
      <c r="T252" s="5"/>
      <c r="U252" s="5"/>
      <c r="V252" s="5"/>
      <c r="W252" s="5"/>
      <c r="X252" s="5"/>
      <c r="Y252" s="5"/>
      <c r="Z252" s="5"/>
      <c r="AA252" s="5"/>
      <c r="AB252" s="5"/>
      <c r="AC252" s="5"/>
      <c r="AD252" s="5"/>
      <c r="AE252" s="5"/>
      <c r="AF252" s="16"/>
      <c r="AG252" s="16"/>
      <c r="AH252" s="4"/>
      <c r="AI252" s="4"/>
      <c r="AJ252" s="4"/>
      <c r="AK252" s="4"/>
      <c r="AL252" s="4"/>
      <c r="AM252" s="6"/>
      <c r="AN252" s="4"/>
      <c r="AO252" s="6"/>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row>
    <row r="253" spans="2:157" ht="14.85" customHeight="1">
      <c r="B253" s="9"/>
      <c r="M253" s="4"/>
      <c r="N253" s="4"/>
      <c r="P253" s="5"/>
      <c r="Q253" s="5"/>
      <c r="R253" s="5"/>
      <c r="S253" s="5"/>
      <c r="T253" s="5"/>
      <c r="U253" s="5"/>
      <c r="V253" s="5"/>
      <c r="W253" s="5"/>
      <c r="X253" s="5"/>
      <c r="Y253" s="5"/>
      <c r="Z253" s="5"/>
      <c r="AA253" s="5"/>
      <c r="AB253" s="5"/>
      <c r="AC253" s="5"/>
      <c r="AD253" s="5"/>
      <c r="AE253" s="5"/>
      <c r="AF253" s="16"/>
      <c r="AG253" s="16"/>
      <c r="AH253" s="4"/>
      <c r="AI253" s="4"/>
      <c r="AJ253" s="4"/>
      <c r="AK253" s="4"/>
      <c r="AL253" s="4"/>
      <c r="AM253" s="6"/>
      <c r="AN253" s="4"/>
      <c r="AO253" s="6"/>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row>
    <row r="254" spans="2:157" ht="14.85" customHeight="1">
      <c r="B254" s="9" t="s">
        <v>45</v>
      </c>
      <c r="H254" s="181"/>
      <c r="I254" s="181"/>
      <c r="J254" s="181"/>
      <c r="K254" s="181"/>
      <c r="L254" s="181"/>
      <c r="M254" s="181"/>
      <c r="N254" s="4"/>
      <c r="O254" s="4"/>
      <c r="P254" s="4"/>
      <c r="Q254" s="4"/>
      <c r="R254" s="5"/>
      <c r="S254" s="5"/>
      <c r="T254" s="5"/>
      <c r="U254" s="5"/>
      <c r="V254" s="5"/>
      <c r="W254" s="5"/>
      <c r="X254" s="5"/>
      <c r="Y254" s="5"/>
      <c r="Z254" s="5"/>
      <c r="AA254" s="5"/>
      <c r="AB254" s="4"/>
      <c r="AC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5"/>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row>
    <row r="255" spans="2:157" ht="14.85" customHeight="1">
      <c r="B255" s="24" t="s">
        <v>1660</v>
      </c>
      <c r="M255" s="4"/>
      <c r="N255" s="4"/>
      <c r="P255" s="5"/>
      <c r="Q255" s="5"/>
      <c r="R255" s="5"/>
      <c r="S255" s="5"/>
      <c r="T255" s="5"/>
      <c r="U255" s="5"/>
      <c r="V255" s="5"/>
      <c r="W255" s="5"/>
      <c r="X255" s="5"/>
      <c r="Y255" s="5"/>
      <c r="Z255" s="5"/>
      <c r="AA255" s="5"/>
      <c r="AB255" s="5"/>
      <c r="AC255" s="5"/>
      <c r="AD255" s="5"/>
      <c r="AE255" s="5"/>
      <c r="AF255" s="16"/>
      <c r="AG255" s="16"/>
      <c r="AH255" s="4"/>
      <c r="AI255" s="4"/>
      <c r="AJ255" s="4"/>
      <c r="AK255" s="4"/>
      <c r="AL255" s="4"/>
      <c r="AM255" s="6"/>
      <c r="AN255" s="4"/>
      <c r="AO255" s="6"/>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row>
    <row r="256" spans="2:157" ht="14.85" customHeight="1">
      <c r="B256" s="25" t="s">
        <v>1661</v>
      </c>
      <c r="M256" s="5"/>
      <c r="N256" s="4"/>
      <c r="P256" s="5"/>
      <c r="Q256" s="5"/>
      <c r="R256" s="5"/>
      <c r="S256" s="5"/>
      <c r="T256" s="5"/>
      <c r="U256" s="5"/>
      <c r="V256" s="5"/>
      <c r="W256" s="5"/>
      <c r="X256" s="5"/>
      <c r="Y256" s="5"/>
      <c r="Z256" s="5"/>
      <c r="AA256" s="5"/>
      <c r="AB256" s="5"/>
      <c r="AC256" s="5"/>
      <c r="AD256" s="5"/>
      <c r="AE256" s="5"/>
      <c r="AF256" s="16"/>
      <c r="AG256" s="16"/>
      <c r="AH256" s="4"/>
      <c r="AI256" s="4"/>
      <c r="AJ256" s="4"/>
      <c r="AK256" s="4"/>
      <c r="AL256" s="4"/>
      <c r="AM256" s="6"/>
      <c r="AN256" s="4"/>
      <c r="AO256" s="6"/>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row>
    <row r="257" spans="2:157" ht="14.85" customHeight="1">
      <c r="B257" s="24" t="s">
        <v>1662</v>
      </c>
      <c r="M257" s="5"/>
      <c r="N257" s="4"/>
      <c r="P257" s="5"/>
      <c r="Q257" s="5"/>
      <c r="R257" s="5"/>
      <c r="S257" s="5"/>
      <c r="T257" s="5"/>
      <c r="U257" s="5"/>
      <c r="V257" s="5"/>
      <c r="W257" s="5"/>
      <c r="X257" s="5"/>
      <c r="Y257" s="5"/>
      <c r="Z257" s="5"/>
      <c r="AA257" s="5"/>
      <c r="AB257" s="5"/>
      <c r="AC257" s="5"/>
      <c r="AD257" s="5"/>
      <c r="AE257" s="5"/>
      <c r="AF257" s="16"/>
      <c r="AG257" s="16"/>
      <c r="AH257" s="4"/>
      <c r="AI257" s="4"/>
      <c r="AJ257" s="4"/>
      <c r="AK257" s="4"/>
      <c r="AL257" s="4"/>
      <c r="AM257" s="6"/>
      <c r="AN257" s="4"/>
      <c r="AO257" s="6"/>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row>
    <row r="258" spans="2:157" ht="14.85" customHeight="1" thickBot="1">
      <c r="B258" s="9"/>
      <c r="C258" s="7"/>
      <c r="G258" s="9"/>
      <c r="I258" s="6"/>
      <c r="J258" s="80"/>
      <c r="M258" s="9"/>
      <c r="N258" s="4"/>
      <c r="O258" s="4"/>
      <c r="P258" s="4"/>
      <c r="Q258" s="4"/>
      <c r="R258" s="4"/>
      <c r="S258" s="4"/>
      <c r="T258" s="4"/>
      <c r="U258" s="4"/>
      <c r="V258" s="4"/>
      <c r="W258" s="4"/>
      <c r="AF258" s="4"/>
      <c r="AG258" s="4"/>
      <c r="AH258" s="4"/>
      <c r="AI258" s="4"/>
      <c r="AJ258" s="4"/>
      <c r="AK258" s="4"/>
      <c r="AL258" s="4"/>
      <c r="AM258" s="6"/>
      <c r="AN258" s="4"/>
      <c r="AO258" s="6"/>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row>
    <row r="259" spans="2:157" ht="28.5" customHeight="1" thickBot="1">
      <c r="B259" s="227" t="s">
        <v>9</v>
      </c>
      <c r="C259" s="228" t="s">
        <v>2</v>
      </c>
      <c r="D259" s="229" t="s">
        <v>3</v>
      </c>
      <c r="E259" s="237" t="s">
        <v>4</v>
      </c>
      <c r="G259" s="246" t="s">
        <v>22</v>
      </c>
      <c r="H259" s="247"/>
      <c r="I259" s="247"/>
      <c r="J259" s="247"/>
      <c r="K259" s="247"/>
      <c r="L259" s="247"/>
      <c r="M259" s="247"/>
      <c r="N259" s="247"/>
      <c r="O259" s="247"/>
      <c r="P259" s="247"/>
      <c r="Q259" s="247"/>
      <c r="R259" s="247"/>
      <c r="S259" s="247"/>
      <c r="T259" s="247"/>
      <c r="U259" s="247"/>
      <c r="V259" s="247"/>
      <c r="W259" s="247"/>
      <c r="X259" s="247"/>
      <c r="Y259" s="247"/>
      <c r="Z259" s="247"/>
      <c r="AA259" s="247"/>
      <c r="AB259" s="247"/>
      <c r="AC259" s="247"/>
      <c r="AD259" s="247"/>
      <c r="AE259" s="247"/>
      <c r="AF259" s="247"/>
      <c r="AG259" s="247"/>
      <c r="AH259" s="247"/>
      <c r="AI259" s="247"/>
      <c r="AJ259" s="247"/>
      <c r="AK259" s="247"/>
      <c r="AL259" s="247"/>
      <c r="AM259" s="247"/>
      <c r="AN259" s="247"/>
      <c r="AO259" s="247"/>
      <c r="AP259" s="247"/>
      <c r="AQ259" s="247"/>
      <c r="AR259" s="247"/>
      <c r="AS259" s="247"/>
      <c r="AT259" s="247"/>
      <c r="AU259" s="247"/>
      <c r="AV259" s="247"/>
      <c r="AW259" s="247"/>
      <c r="AX259" s="247"/>
      <c r="AY259" s="247"/>
      <c r="AZ259" s="247"/>
      <c r="BA259" s="247"/>
      <c r="BB259" s="247"/>
      <c r="BC259" s="247"/>
      <c r="BD259" s="247"/>
      <c r="BE259" s="247"/>
      <c r="BF259" s="247"/>
      <c r="BG259" s="247"/>
      <c r="BH259" s="247"/>
      <c r="BI259" s="248"/>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row>
    <row r="260" spans="2:157">
      <c r="B260" s="1"/>
      <c r="C260" s="1"/>
      <c r="D260" s="1"/>
      <c r="E260" s="1"/>
      <c r="G260" s="4"/>
      <c r="H260" s="4"/>
      <c r="I260" s="4"/>
      <c r="J260" s="4"/>
      <c r="K260" s="4"/>
      <c r="L260" s="4"/>
      <c r="M260" s="4"/>
      <c r="N260" s="4"/>
      <c r="O260" s="4"/>
      <c r="P260" s="4"/>
      <c r="Q260" s="4"/>
      <c r="R260" s="4"/>
      <c r="S260" s="4"/>
      <c r="T260" s="4"/>
      <c r="U260" s="4"/>
      <c r="V260" s="4"/>
      <c r="AF260" s="80"/>
      <c r="AG260" s="6"/>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row>
    <row r="261" spans="2:157" ht="23.25" customHeight="1">
      <c r="B261" s="11" t="s">
        <v>1706</v>
      </c>
      <c r="C261" s="12">
        <v>7</v>
      </c>
      <c r="D261" s="13">
        <v>0</v>
      </c>
      <c r="E261" s="19">
        <v>51</v>
      </c>
      <c r="G261" s="175" t="s">
        <v>1628</v>
      </c>
      <c r="H261" s="170"/>
      <c r="I261" s="170"/>
      <c r="J261" s="170"/>
      <c r="K261" s="170"/>
      <c r="L261" s="170"/>
      <c r="M261" s="170"/>
      <c r="N261" s="170"/>
      <c r="O261" s="170"/>
      <c r="P261" s="170"/>
      <c r="Q261" s="170"/>
      <c r="R261" s="170"/>
      <c r="S261" s="170"/>
      <c r="T261" s="170"/>
      <c r="U261" s="170"/>
      <c r="V261" s="170"/>
      <c r="W261" s="170"/>
      <c r="X261" s="170"/>
      <c r="Y261" s="170"/>
      <c r="Z261" s="170"/>
      <c r="AA261" s="170"/>
      <c r="AB261" s="170"/>
      <c r="AC261" s="170"/>
      <c r="AD261" s="182"/>
      <c r="AE261" s="182"/>
      <c r="AF261" s="183"/>
      <c r="AG261" s="184"/>
      <c r="AH261" s="182"/>
      <c r="AI261" s="182"/>
      <c r="AJ261" s="182"/>
      <c r="AK261" s="182"/>
      <c r="AL261" s="182"/>
      <c r="AM261" s="182"/>
      <c r="AN261" s="182"/>
      <c r="AO261" s="182"/>
      <c r="AP261" s="182"/>
      <c r="AQ261" s="182"/>
      <c r="AR261" s="182"/>
      <c r="AS261" s="182"/>
      <c r="AT261" s="182"/>
      <c r="AU261" s="182"/>
      <c r="AV261" s="182"/>
      <c r="AW261" s="182"/>
      <c r="AX261" s="182"/>
      <c r="AY261" s="182"/>
      <c r="AZ261" s="182"/>
      <c r="BA261" s="182"/>
      <c r="BB261" s="182"/>
      <c r="BC261" s="182"/>
      <c r="BD261" s="183"/>
      <c r="BE261" s="183"/>
      <c r="BF261" s="183"/>
      <c r="BG261" s="183"/>
      <c r="BH261" s="183"/>
      <c r="BI261" s="185"/>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row>
    <row r="262" spans="2:157">
      <c r="B262" s="1"/>
      <c r="C262" s="1"/>
      <c r="D262" s="1"/>
      <c r="E262" s="1"/>
      <c r="I262" s="4"/>
      <c r="J262" s="4"/>
      <c r="K262" s="4"/>
      <c r="L262" s="4"/>
      <c r="M262" s="4"/>
      <c r="N262" s="4"/>
      <c r="O262" s="4"/>
      <c r="P262" s="4"/>
      <c r="Q262" s="4"/>
      <c r="R262" s="4"/>
      <c r="S262" s="4"/>
      <c r="T262" s="4"/>
      <c r="U262" s="4"/>
      <c r="V262" s="4"/>
      <c r="AF262" s="6"/>
      <c r="AG262" s="6"/>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row>
    <row r="263" spans="2:157" ht="23.25" customHeight="1">
      <c r="B263" s="15">
        <v>121</v>
      </c>
      <c r="C263" s="15">
        <v>7</v>
      </c>
      <c r="D263" s="13">
        <v>8</v>
      </c>
      <c r="E263" s="14" cm="1">
        <f t="array" ref="E263">INDEX(_xlfn.GROUPBY(_xlfn.CHOOSECOLS(_xlfn.HSTACK(ISEVEN(_xlfn.TOCOL(_xlfn.SCAN(1,_xlfn.XLOOKUP(_xlfn.TEXTSPLIT(G263,";"),$I$38:$I$45,$L$38:$L$45),_xlfn.LAMBDA(_xlpm.accum,_xlpm.curr,IF(_xlpm.curr="No",_xlpm.accum,_xlpm.accum+1))))),_xlfn.TOCOL(_xlfn.XLOOKUP(_xlfn.TEXTSPLIT(G263,";"),$I$38:$I$45,$P$38:$P$45))),1),_xlfn.CHOOSECOLS(_xlfn.HSTACK(ISEVEN(_xlfn.TOCOL(_xlfn.SCAN(1,_xlfn.XLOOKUP(_xlfn.TEXTSPLIT(G263,";"),$I$38:$I$45,$L$38:$L$45),_xlfn.LAMBDA(_xlpm.accum,_xlpm.curr,IF(_xlpm.curr="No",_xlpm.accum,_xlpm.accum+1))))),_xlfn.TOCOL(_xlfn.XLOOKUP(_xlfn.TEXTSPLIT(G263,";"),$I$38:$I$45,$P$38:$P$45))),2),_xleta.SUM,0,0,-2),1,2)</f>
        <v>27</v>
      </c>
      <c r="G263" s="175" t="s">
        <v>1654</v>
      </c>
      <c r="H263" s="170"/>
      <c r="I263" s="170"/>
      <c r="J263" s="170"/>
      <c r="K263" s="170"/>
      <c r="L263" s="170"/>
      <c r="M263" s="170"/>
      <c r="N263" s="170"/>
      <c r="O263" s="170"/>
      <c r="P263" s="170"/>
      <c r="Q263" s="170"/>
      <c r="R263" s="170"/>
      <c r="S263" s="170"/>
      <c r="T263" s="170"/>
      <c r="U263" s="170"/>
      <c r="V263" s="170"/>
      <c r="W263" s="170"/>
      <c r="X263" s="170"/>
      <c r="Y263" s="170"/>
      <c r="Z263" s="170"/>
      <c r="AA263" s="170"/>
      <c r="AB263" s="170"/>
      <c r="AC263" s="170"/>
      <c r="AD263" s="182"/>
      <c r="AE263" s="182"/>
      <c r="AF263" s="183"/>
      <c r="AG263" s="184"/>
      <c r="AH263" s="182"/>
      <c r="AI263" s="182"/>
      <c r="AJ263" s="182"/>
      <c r="AK263" s="182"/>
      <c r="AL263" s="182"/>
      <c r="AM263" s="182"/>
      <c r="AN263" s="182"/>
      <c r="AO263" s="182"/>
      <c r="AP263" s="182"/>
      <c r="AQ263" s="182"/>
      <c r="AR263" s="182"/>
      <c r="AS263" s="182"/>
      <c r="AT263" s="182"/>
      <c r="AU263" s="182"/>
      <c r="AV263" s="182"/>
      <c r="AW263" s="182"/>
      <c r="AX263" s="182"/>
      <c r="AY263" s="182"/>
      <c r="AZ263" s="182"/>
      <c r="BA263" s="182"/>
      <c r="BB263" s="182"/>
      <c r="BC263" s="182"/>
      <c r="BD263" s="183"/>
      <c r="BE263" s="183"/>
      <c r="BF263" s="183"/>
      <c r="BG263" s="183"/>
      <c r="BH263" s="183"/>
      <c r="BI263" s="185"/>
      <c r="BJ263" s="4"/>
      <c r="BK263" s="4"/>
      <c r="BL263" s="4" cm="1">
        <f t="array" ref="BL263">_xlfn.LET(_xlpm.grouped,_xlfn.GROUPBY(_xlfn.CHOOSECOLS(_xlfn.HSTACK(ISEVEN(_xlfn.TOCOL(_xlfn.SCAN(1,_xlfn.XLOOKUP(_xlfn.TEXTSPLIT(G263,";"),$I$38:$I$45,$L$38:$L$45),_xlfn.LAMBDA(_xlpm.accum,_xlpm.curr,IF(_xlpm.curr="No",_xlpm.accum,_xlpm.accum+1))))),_xlfn.TOCOL(_xlfn.XLOOKUP(_xlfn.TEXTSPLIT(G263,";"),$I$38:$I$45,$P$38:$P$45))),1),_xlfn.CHOOSECOLS(_xlfn.HSTACK(ISEVEN(_xlfn.TOCOL(_xlfn.SCAN(1,_xlfn.XLOOKUP(_xlfn.TEXTSPLIT(G263,";"),$I$38:$I$45,$L$38:$L$45),_xlfn.LAMBDA(_xlpm.accum,_xlpm.curr,IF(_xlpm.curr="No",_xlpm.accum,_xlpm.accum+1))))),_xlfn.TOCOL(_xlfn.XLOOKUP(_xlfn.TEXTSPLIT(G263,";"),$I$38:$I$45,$P$38:$P$45))),2),_xleta.SUM,0,0,-2),_xlpm.won, INDEX(_xlpm.grouped,1,2),_xlpm.lost,INDEX(_xlpm.grouped,2,2),IF(_xlpm.lost=_xlpm.won,0,_xlpm.won+_xlpm.lost))</f>
        <v>0</v>
      </c>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row>
    <row r="264" spans="2:157" ht="23.25" customHeight="1">
      <c r="B264" s="15">
        <f>B263+1</f>
        <v>122</v>
      </c>
      <c r="C264" s="15">
        <v>7</v>
      </c>
      <c r="D264" s="13">
        <v>8</v>
      </c>
      <c r="E264" s="14" cm="1">
        <f t="array" ref="E264">INDEX(_xlfn.GROUPBY(_xlfn.CHOOSECOLS(_xlfn.HSTACK(ISEVEN(_xlfn.TOCOL(_xlfn.SCAN(1,_xlfn.XLOOKUP(_xlfn.TEXTSPLIT(G264,";"),$I$38:$I$45,$L$38:$L$45),_xlfn.LAMBDA(_xlpm.accum,_xlpm.curr,IF(_xlpm.curr="No",_xlpm.accum,_xlpm.accum+1))))),_xlfn.TOCOL(_xlfn.XLOOKUP(_xlfn.TEXTSPLIT(G264,";"),$I$38:$I$45,$P$38:$P$45))),1),_xlfn.CHOOSECOLS(_xlfn.HSTACK(ISEVEN(_xlfn.TOCOL(_xlfn.SCAN(1,_xlfn.XLOOKUP(_xlfn.TEXTSPLIT(G264,";"),$I$38:$I$45,$L$38:$L$45),_xlfn.LAMBDA(_xlpm.accum,_xlpm.curr,IF(_xlpm.curr="No",_xlpm.accum,_xlpm.accum+1))))),_xlfn.TOCOL(_xlfn.XLOOKUP(_xlfn.TEXTSPLIT(G264,";"),$I$38:$I$45,$P$38:$P$45))),2),_xleta.SUM,0,0,-2),1,2)</f>
        <v>18</v>
      </c>
      <c r="G264" s="175" t="s">
        <v>1641</v>
      </c>
      <c r="H264" s="170"/>
      <c r="I264" s="170"/>
      <c r="J264" s="170"/>
      <c r="K264" s="170"/>
      <c r="L264" s="170"/>
      <c r="M264" s="170"/>
      <c r="N264" s="170"/>
      <c r="O264" s="170"/>
      <c r="P264" s="170"/>
      <c r="Q264" s="170"/>
      <c r="R264" s="170"/>
      <c r="S264" s="170"/>
      <c r="T264" s="170"/>
      <c r="U264" s="170"/>
      <c r="V264" s="170"/>
      <c r="W264" s="170"/>
      <c r="X264" s="170"/>
      <c r="Y264" s="170"/>
      <c r="Z264" s="170"/>
      <c r="AA264" s="170"/>
      <c r="AB264" s="170"/>
      <c r="AC264" s="170"/>
      <c r="AD264" s="182"/>
      <c r="AE264" s="182"/>
      <c r="AF264" s="183"/>
      <c r="AG264" s="184"/>
      <c r="AH264" s="182"/>
      <c r="AI264" s="182"/>
      <c r="AJ264" s="182"/>
      <c r="AK264" s="182"/>
      <c r="AL264" s="182"/>
      <c r="AM264" s="182"/>
      <c r="AN264" s="182"/>
      <c r="AO264" s="182"/>
      <c r="AP264" s="182"/>
      <c r="AQ264" s="182"/>
      <c r="AR264" s="182"/>
      <c r="AS264" s="182"/>
      <c r="AT264" s="182"/>
      <c r="AU264" s="182"/>
      <c r="AV264" s="182"/>
      <c r="AW264" s="182"/>
      <c r="AX264" s="182"/>
      <c r="AY264" s="182"/>
      <c r="AZ264" s="182"/>
      <c r="BA264" s="182"/>
      <c r="BB264" s="182"/>
      <c r="BC264" s="182"/>
      <c r="BD264" s="183"/>
      <c r="BE264" s="183"/>
      <c r="BF264" s="183"/>
      <c r="BG264" s="183"/>
      <c r="BH264" s="183"/>
      <c r="BI264" s="185"/>
      <c r="BJ264" s="4"/>
      <c r="BK264" s="4"/>
      <c r="BL264" s="4" cm="1">
        <f t="array" ref="BL264">_xlfn.LET(_xlpm.grouped,_xlfn.GROUPBY(_xlfn.CHOOSECOLS(_xlfn.HSTACK(ISEVEN(_xlfn.TOCOL(_xlfn.SCAN(1,_xlfn.XLOOKUP(_xlfn.TEXTSPLIT(G264,";"),$I$38:$I$45,$L$38:$L$45),_xlfn.LAMBDA(_xlpm.accum,_xlpm.curr,IF(_xlpm.curr="No",_xlpm.accum,_xlpm.accum+1))))),_xlfn.TOCOL(_xlfn.XLOOKUP(_xlfn.TEXTSPLIT(G264,";"),$I$38:$I$45,$P$38:$P$45))),1),_xlfn.CHOOSECOLS(_xlfn.HSTACK(ISEVEN(_xlfn.TOCOL(_xlfn.SCAN(1,_xlfn.XLOOKUP(_xlfn.TEXTSPLIT(G264,";"),$I$38:$I$45,$L$38:$L$45),_xlfn.LAMBDA(_xlpm.accum,_xlpm.curr,IF(_xlpm.curr="No",_xlpm.accum,_xlpm.accum+1))))),_xlfn.TOCOL(_xlfn.XLOOKUP(_xlfn.TEXTSPLIT(G264,";"),$I$38:$I$45,$P$38:$P$45))),2),_xleta.SUM,0,0,-2),_xlpm.won, INDEX(_xlpm.grouped,1,2),_xlpm.lost,INDEX(_xlpm.grouped,2,2),IF(_xlpm.lost=_xlpm.won,0,_xlpm.won+_xlpm.lost))</f>
        <v>27</v>
      </c>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row>
    <row r="265" spans="2:157" ht="23.25" customHeight="1">
      <c r="B265" s="15">
        <f>B264+1</f>
        <v>123</v>
      </c>
      <c r="C265" s="15">
        <v>7</v>
      </c>
      <c r="D265" s="13">
        <v>8</v>
      </c>
      <c r="E265" s="14" cm="1">
        <f t="array" ref="E265">INDEX(_xlfn.GROUPBY(_xlfn.CHOOSECOLS(_xlfn.HSTACK(ISEVEN(_xlfn.TOCOL(_xlfn.SCAN(1,_xlfn.XLOOKUP(_xlfn.TEXTSPLIT(G265,";"),$I$38:$I$45,$L$38:$L$45),_xlfn.LAMBDA(_xlpm.accum,_xlpm.curr,IF(_xlpm.curr="No",_xlpm.accum,_xlpm.accum+1))))),_xlfn.TOCOL(_xlfn.XLOOKUP(_xlfn.TEXTSPLIT(G265,";"),$I$38:$I$45,$P$38:$P$45))),1),_xlfn.CHOOSECOLS(_xlfn.HSTACK(ISEVEN(_xlfn.TOCOL(_xlfn.SCAN(1,_xlfn.XLOOKUP(_xlfn.TEXTSPLIT(G265,";"),$I$38:$I$45,$L$38:$L$45),_xlfn.LAMBDA(_xlpm.accum,_xlpm.curr,IF(_xlpm.curr="No",_xlpm.accum,_xlpm.accum+1))))),_xlfn.TOCOL(_xlfn.XLOOKUP(_xlfn.TEXTSPLIT(G265,";"),$I$38:$I$45,$P$38:$P$45))),2),_xleta.SUM,0,0,-2),1,2)</f>
        <v>39</v>
      </c>
      <c r="G265" s="175" t="s">
        <v>1631</v>
      </c>
      <c r="H265" s="170"/>
      <c r="I265" s="170"/>
      <c r="J265" s="170"/>
      <c r="K265" s="170"/>
      <c r="L265" s="170"/>
      <c r="M265" s="170"/>
      <c r="N265" s="170"/>
      <c r="O265" s="170"/>
      <c r="P265" s="170"/>
      <c r="Q265" s="170"/>
      <c r="R265" s="170"/>
      <c r="S265" s="170"/>
      <c r="T265" s="170"/>
      <c r="U265" s="170"/>
      <c r="V265" s="170"/>
      <c r="W265" s="170"/>
      <c r="X265" s="170"/>
      <c r="Y265" s="170"/>
      <c r="Z265" s="170"/>
      <c r="AA265" s="170"/>
      <c r="AB265" s="170"/>
      <c r="AC265" s="170"/>
      <c r="AD265" s="182"/>
      <c r="AE265" s="182"/>
      <c r="AF265" s="183"/>
      <c r="AG265" s="184"/>
      <c r="AH265" s="182"/>
      <c r="AI265" s="182"/>
      <c r="AJ265" s="182"/>
      <c r="AK265" s="182"/>
      <c r="AL265" s="182"/>
      <c r="AM265" s="182"/>
      <c r="AN265" s="182"/>
      <c r="AO265" s="182"/>
      <c r="AP265" s="182"/>
      <c r="AQ265" s="182"/>
      <c r="AR265" s="182"/>
      <c r="AS265" s="182"/>
      <c r="AT265" s="182"/>
      <c r="AU265" s="182"/>
      <c r="AV265" s="182"/>
      <c r="AW265" s="182"/>
      <c r="AX265" s="182"/>
      <c r="AY265" s="182"/>
      <c r="AZ265" s="182"/>
      <c r="BA265" s="182"/>
      <c r="BB265" s="182"/>
      <c r="BC265" s="182"/>
      <c r="BD265" s="183"/>
      <c r="BE265" s="183"/>
      <c r="BF265" s="183"/>
      <c r="BG265" s="183"/>
      <c r="BH265" s="183"/>
      <c r="BI265" s="185"/>
      <c r="BJ265" s="4"/>
      <c r="BK265" s="4"/>
      <c r="BL265" s="4" cm="1">
        <f t="array" ref="BL265">_xlfn.LET(_xlpm.grouped,_xlfn.GROUPBY(_xlfn.CHOOSECOLS(_xlfn.HSTACK(ISEVEN(_xlfn.TOCOL(_xlfn.SCAN(1,_xlfn.XLOOKUP(_xlfn.TEXTSPLIT(G265,";"),$I$38:$I$45,$L$38:$L$45),_xlfn.LAMBDA(_xlpm.accum,_xlpm.curr,IF(_xlpm.curr="No",_xlpm.accum,_xlpm.accum+1))))),_xlfn.TOCOL(_xlfn.XLOOKUP(_xlfn.TEXTSPLIT(G265,";"),$I$38:$I$45,$P$38:$P$45))),1),_xlfn.CHOOSECOLS(_xlfn.HSTACK(ISEVEN(_xlfn.TOCOL(_xlfn.SCAN(1,_xlfn.XLOOKUP(_xlfn.TEXTSPLIT(G265,";"),$I$38:$I$45,$L$38:$L$45),_xlfn.LAMBDA(_xlpm.accum,_xlpm.curr,IF(_xlpm.curr="No",_xlpm.accum,_xlpm.accum+1))))),_xlfn.TOCOL(_xlfn.XLOOKUP(_xlfn.TEXTSPLIT(G265,";"),$I$38:$I$45,$P$38:$P$45))),2),_xleta.SUM,0,0,-2),_xlpm.won, INDEX(_xlpm.grouped,1,2),_xlpm.lost,INDEX(_xlpm.grouped,2,2),IF(_xlpm.lost=_xlpm.won,0,_xlpm.won+_xlpm.lost))</f>
        <v>63</v>
      </c>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row>
    <row r="266" spans="2:157" ht="23.25" customHeight="1">
      <c r="B266" s="15">
        <f t="shared" ref="B266:B282" si="10">B265+1</f>
        <v>124</v>
      </c>
      <c r="C266" s="15">
        <v>7</v>
      </c>
      <c r="D266" s="13">
        <v>8</v>
      </c>
      <c r="E266" s="14" cm="1">
        <f t="array" ref="E266">INDEX(_xlfn.GROUPBY(_xlfn.CHOOSECOLS(_xlfn.HSTACK(ISEVEN(_xlfn.TOCOL(_xlfn.SCAN(1,_xlfn.XLOOKUP(_xlfn.TEXTSPLIT(G266,";"),$I$38:$I$45,$L$38:$L$45),_xlfn.LAMBDA(_xlpm.accum,_xlpm.curr,IF(_xlpm.curr="No",_xlpm.accum,_xlpm.accum+1))))),_xlfn.TOCOL(_xlfn.XLOOKUP(_xlfn.TEXTSPLIT(G266,";"),$I$38:$I$45,$P$38:$P$45))),1),_xlfn.CHOOSECOLS(_xlfn.HSTACK(ISEVEN(_xlfn.TOCOL(_xlfn.SCAN(1,_xlfn.XLOOKUP(_xlfn.TEXTSPLIT(G266,";"),$I$38:$I$45,$L$38:$L$45),_xlfn.LAMBDA(_xlpm.accum,_xlpm.curr,IF(_xlpm.curr="No",_xlpm.accum,_xlpm.accum+1))))),_xlfn.TOCOL(_xlfn.XLOOKUP(_xlfn.TEXTSPLIT(G266,";"),$I$38:$I$45,$P$38:$P$45))),2),_xleta.SUM,0,0,-2),1,2)</f>
        <v>42</v>
      </c>
      <c r="G266" s="175" t="s">
        <v>1632</v>
      </c>
      <c r="H266" s="170"/>
      <c r="I266" s="170"/>
      <c r="J266" s="170"/>
      <c r="K266" s="170"/>
      <c r="L266" s="170"/>
      <c r="M266" s="170"/>
      <c r="N266" s="170"/>
      <c r="O266" s="170"/>
      <c r="P266" s="170"/>
      <c r="Q266" s="170"/>
      <c r="R266" s="170"/>
      <c r="S266" s="170"/>
      <c r="T266" s="170"/>
      <c r="U266" s="170"/>
      <c r="V266" s="170"/>
      <c r="W266" s="170"/>
      <c r="X266" s="170"/>
      <c r="Y266" s="170"/>
      <c r="Z266" s="170"/>
      <c r="AA266" s="170"/>
      <c r="AB266" s="170"/>
      <c r="AC266" s="170"/>
      <c r="AD266" s="182"/>
      <c r="AE266" s="182"/>
      <c r="AF266" s="183"/>
      <c r="AG266" s="184"/>
      <c r="AH266" s="182"/>
      <c r="AI266" s="182"/>
      <c r="AJ266" s="182"/>
      <c r="AK266" s="182"/>
      <c r="AL266" s="182"/>
      <c r="AM266" s="182"/>
      <c r="AN266" s="182"/>
      <c r="AO266" s="182"/>
      <c r="AP266" s="182"/>
      <c r="AQ266" s="182"/>
      <c r="AR266" s="182"/>
      <c r="AS266" s="182"/>
      <c r="AT266" s="182"/>
      <c r="AU266" s="182"/>
      <c r="AV266" s="182"/>
      <c r="AW266" s="182"/>
      <c r="AX266" s="182"/>
      <c r="AY266" s="182"/>
      <c r="AZ266" s="182"/>
      <c r="BA266" s="182"/>
      <c r="BB266" s="182"/>
      <c r="BC266" s="182"/>
      <c r="BD266" s="183"/>
      <c r="BE266" s="183"/>
      <c r="BF266" s="183"/>
      <c r="BG266" s="183"/>
      <c r="BH266" s="183"/>
      <c r="BI266" s="185"/>
      <c r="BJ266" s="4"/>
      <c r="BK266" s="4"/>
      <c r="BL266" s="4" cm="1">
        <f t="array" ref="BL266">_xlfn.LET(_xlpm.grouped,_xlfn.GROUPBY(_xlfn.CHOOSECOLS(_xlfn.HSTACK(ISEVEN(_xlfn.TOCOL(_xlfn.SCAN(1,_xlfn.XLOOKUP(_xlfn.TEXTSPLIT(G266,";"),$I$38:$I$45,$L$38:$L$45),_xlfn.LAMBDA(_xlpm.accum,_xlpm.curr,IF(_xlpm.curr="No",_xlpm.accum,_xlpm.accum+1))))),_xlfn.TOCOL(_xlfn.XLOOKUP(_xlfn.TEXTSPLIT(G266,";"),$I$38:$I$45,$P$38:$P$45))),1),_xlfn.CHOOSECOLS(_xlfn.HSTACK(ISEVEN(_xlfn.TOCOL(_xlfn.SCAN(1,_xlfn.XLOOKUP(_xlfn.TEXTSPLIT(G266,";"),$I$38:$I$45,$L$38:$L$45),_xlfn.LAMBDA(_xlpm.accum,_xlpm.curr,IF(_xlpm.curr="No",_xlpm.accum,_xlpm.accum+1))))),_xlfn.TOCOL(_xlfn.XLOOKUP(_xlfn.TEXTSPLIT(G266,";"),$I$38:$I$45,$P$38:$P$45))),2),_xleta.SUM,0,0,-2),_xlpm.won, INDEX(_xlpm.grouped,1,2),_xlpm.lost,INDEX(_xlpm.grouped,2,2),IF(_xlpm.lost=_xlpm.won,0,_xlpm.won+_xlpm.lost))</f>
        <v>72</v>
      </c>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row>
    <row r="267" spans="2:157" ht="23.25" customHeight="1">
      <c r="B267" s="15">
        <f t="shared" si="10"/>
        <v>125</v>
      </c>
      <c r="C267" s="15">
        <v>7</v>
      </c>
      <c r="D267" s="13">
        <v>8</v>
      </c>
      <c r="E267" s="14" cm="1">
        <f t="array" ref="E267">INDEX(_xlfn.GROUPBY(_xlfn.CHOOSECOLS(_xlfn.HSTACK(ISEVEN(_xlfn.TOCOL(_xlfn.SCAN(1,_xlfn.XLOOKUP(_xlfn.TEXTSPLIT(G267,";"),$I$38:$I$45,$L$38:$L$45),_xlfn.LAMBDA(_xlpm.accum,_xlpm.curr,IF(_xlpm.curr="No",_xlpm.accum,_xlpm.accum+1))))),_xlfn.TOCOL(_xlfn.XLOOKUP(_xlfn.TEXTSPLIT(G267,";"),$I$38:$I$45,$P$38:$P$45))),1),_xlfn.CHOOSECOLS(_xlfn.HSTACK(ISEVEN(_xlfn.TOCOL(_xlfn.SCAN(1,_xlfn.XLOOKUP(_xlfn.TEXTSPLIT(G267,";"),$I$38:$I$45,$L$38:$L$45),_xlfn.LAMBDA(_xlpm.accum,_xlpm.curr,IF(_xlpm.curr="No",_xlpm.accum,_xlpm.accum+1))))),_xlfn.TOCOL(_xlfn.XLOOKUP(_xlfn.TEXTSPLIT(G267,";"),$I$38:$I$45,$P$38:$P$45))),2),_xleta.SUM,0,0,-2),1,2)</f>
        <v>30</v>
      </c>
      <c r="G267" s="175" t="s">
        <v>1633</v>
      </c>
      <c r="H267" s="170"/>
      <c r="I267" s="170"/>
      <c r="J267" s="170"/>
      <c r="K267" s="170"/>
      <c r="L267" s="170"/>
      <c r="M267" s="170"/>
      <c r="N267" s="170"/>
      <c r="O267" s="170"/>
      <c r="P267" s="170"/>
      <c r="Q267" s="170"/>
      <c r="R267" s="170"/>
      <c r="S267" s="170"/>
      <c r="T267" s="170"/>
      <c r="U267" s="170"/>
      <c r="V267" s="170"/>
      <c r="W267" s="170"/>
      <c r="X267" s="170"/>
      <c r="Y267" s="170"/>
      <c r="Z267" s="170"/>
      <c r="AA267" s="170"/>
      <c r="AB267" s="170"/>
      <c r="AC267" s="170"/>
      <c r="AD267" s="182"/>
      <c r="AE267" s="182"/>
      <c r="AF267" s="183"/>
      <c r="AG267" s="184"/>
      <c r="AH267" s="182"/>
      <c r="AI267" s="182"/>
      <c r="AJ267" s="182"/>
      <c r="AK267" s="182"/>
      <c r="AL267" s="182"/>
      <c r="AM267" s="182"/>
      <c r="AN267" s="182"/>
      <c r="AO267" s="182"/>
      <c r="AP267" s="182"/>
      <c r="AQ267" s="182"/>
      <c r="AR267" s="182"/>
      <c r="AS267" s="182"/>
      <c r="AT267" s="182"/>
      <c r="AU267" s="182"/>
      <c r="AV267" s="182"/>
      <c r="AW267" s="182"/>
      <c r="AX267" s="182"/>
      <c r="AY267" s="182"/>
      <c r="AZ267" s="182"/>
      <c r="BA267" s="182"/>
      <c r="BB267" s="182"/>
      <c r="BC267" s="182"/>
      <c r="BD267" s="183"/>
      <c r="BE267" s="183"/>
      <c r="BF267" s="183"/>
      <c r="BG267" s="183"/>
      <c r="BH267" s="183"/>
      <c r="BI267" s="185"/>
      <c r="BJ267" s="4"/>
      <c r="BK267" s="4"/>
      <c r="BL267" s="4" cm="1">
        <f t="array" ref="BL267">_xlfn.LET(_xlpm.grouped,_xlfn.GROUPBY(_xlfn.CHOOSECOLS(_xlfn.HSTACK(ISEVEN(_xlfn.TOCOL(_xlfn.SCAN(1,_xlfn.XLOOKUP(_xlfn.TEXTSPLIT(G267,";"),$I$38:$I$45,$L$38:$L$45),_xlfn.LAMBDA(_xlpm.accum,_xlpm.curr,IF(_xlpm.curr="No",_xlpm.accum,_xlpm.accum+1))))),_xlfn.TOCOL(_xlfn.XLOOKUP(_xlfn.TEXTSPLIT(G267,";"),$I$38:$I$45,$P$38:$P$45))),1),_xlfn.CHOOSECOLS(_xlfn.HSTACK(ISEVEN(_xlfn.TOCOL(_xlfn.SCAN(1,_xlfn.XLOOKUP(_xlfn.TEXTSPLIT(G267,";"),$I$38:$I$45,$L$38:$L$45),_xlfn.LAMBDA(_xlpm.accum,_xlpm.curr,IF(_xlpm.curr="No",_xlpm.accum,_xlpm.accum+1))))),_xlfn.TOCOL(_xlfn.XLOOKUP(_xlfn.TEXTSPLIT(G267,";"),$I$38:$I$45,$P$38:$P$45))),2),_xleta.SUM,0,0,-2),_xlpm.won, INDEX(_xlpm.grouped,1,2),_xlpm.lost,INDEX(_xlpm.grouped,2,2),IF(_xlpm.lost=_xlpm.won,0,_xlpm.won+_xlpm.lost))</f>
        <v>57</v>
      </c>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row>
    <row r="268" spans="2:157" ht="23.25" customHeight="1">
      <c r="B268" s="15">
        <f t="shared" si="10"/>
        <v>126</v>
      </c>
      <c r="C268" s="15">
        <v>7</v>
      </c>
      <c r="D268" s="13">
        <v>8</v>
      </c>
      <c r="E268" s="14" cm="1">
        <f t="array" ref="E268">INDEX(_xlfn.GROUPBY(_xlfn.CHOOSECOLS(_xlfn.HSTACK(ISEVEN(_xlfn.TOCOL(_xlfn.SCAN(1,_xlfn.XLOOKUP(_xlfn.TEXTSPLIT(G268,";"),$I$38:$I$45,$L$38:$L$45),_xlfn.LAMBDA(_xlpm.accum,_xlpm.curr,IF(_xlpm.curr="No",_xlpm.accum,_xlpm.accum+1))))),_xlfn.TOCOL(_xlfn.XLOOKUP(_xlfn.TEXTSPLIT(G268,";"),$I$38:$I$45,$P$38:$P$45))),1),_xlfn.CHOOSECOLS(_xlfn.HSTACK(ISEVEN(_xlfn.TOCOL(_xlfn.SCAN(1,_xlfn.XLOOKUP(_xlfn.TEXTSPLIT(G268,";"),$I$38:$I$45,$L$38:$L$45),_xlfn.LAMBDA(_xlpm.accum,_xlpm.curr,IF(_xlpm.curr="No",_xlpm.accum,_xlpm.accum+1))))),_xlfn.TOCOL(_xlfn.XLOOKUP(_xlfn.TEXTSPLIT(G268,";"),$I$38:$I$45,$P$38:$P$45))),2),_xleta.SUM,0,0,-2),1,2)</f>
        <v>33</v>
      </c>
      <c r="G268" s="175" t="s">
        <v>1655</v>
      </c>
      <c r="H268" s="170"/>
      <c r="I268" s="170"/>
      <c r="J268" s="170"/>
      <c r="K268" s="170"/>
      <c r="L268" s="170"/>
      <c r="M268" s="170"/>
      <c r="N268" s="170"/>
      <c r="O268" s="170"/>
      <c r="P268" s="170"/>
      <c r="Q268" s="170"/>
      <c r="R268" s="170"/>
      <c r="S268" s="170"/>
      <c r="T268" s="170"/>
      <c r="U268" s="170"/>
      <c r="V268" s="170"/>
      <c r="W268" s="170"/>
      <c r="X268" s="170"/>
      <c r="Y268" s="170"/>
      <c r="Z268" s="170"/>
      <c r="AA268" s="170"/>
      <c r="AB268" s="170"/>
      <c r="AC268" s="170"/>
      <c r="AD268" s="182"/>
      <c r="AE268" s="182"/>
      <c r="AF268" s="183"/>
      <c r="AG268" s="184"/>
      <c r="AH268" s="182"/>
      <c r="AI268" s="182"/>
      <c r="AJ268" s="182"/>
      <c r="AK268" s="182"/>
      <c r="AL268" s="182"/>
      <c r="AM268" s="182"/>
      <c r="AN268" s="182"/>
      <c r="AO268" s="182"/>
      <c r="AP268" s="182"/>
      <c r="AQ268" s="182"/>
      <c r="AR268" s="182"/>
      <c r="AS268" s="182"/>
      <c r="AT268" s="182"/>
      <c r="AU268" s="182"/>
      <c r="AV268" s="182"/>
      <c r="AW268" s="182"/>
      <c r="AX268" s="182"/>
      <c r="AY268" s="182"/>
      <c r="AZ268" s="182"/>
      <c r="BA268" s="182"/>
      <c r="BB268" s="182"/>
      <c r="BC268" s="182"/>
      <c r="BD268" s="183"/>
      <c r="BE268" s="183"/>
      <c r="BF268" s="183"/>
      <c r="BG268" s="183"/>
      <c r="BH268" s="183"/>
      <c r="BI268" s="185"/>
      <c r="BJ268" s="4"/>
      <c r="BK268" s="4"/>
      <c r="BL268" s="4" cm="1">
        <f t="array" ref="BL268">_xlfn.LET(_xlpm.grouped,_xlfn.GROUPBY(_xlfn.CHOOSECOLS(_xlfn.HSTACK(ISEVEN(_xlfn.TOCOL(_xlfn.SCAN(1,_xlfn.XLOOKUP(_xlfn.TEXTSPLIT(G268,";"),$I$38:$I$45,$L$38:$L$45),_xlfn.LAMBDA(_xlpm.accum,_xlpm.curr,IF(_xlpm.curr="No",_xlpm.accum,_xlpm.accum+1))))),_xlfn.TOCOL(_xlfn.XLOOKUP(_xlfn.TEXTSPLIT(G268,";"),$I$38:$I$45,$P$38:$P$45))),1),_xlfn.CHOOSECOLS(_xlfn.HSTACK(ISEVEN(_xlfn.TOCOL(_xlfn.SCAN(1,_xlfn.XLOOKUP(_xlfn.TEXTSPLIT(G268,";"),$I$38:$I$45,$L$38:$L$45),_xlfn.LAMBDA(_xlpm.accum,_xlpm.curr,IF(_xlpm.curr="No",_xlpm.accum,_xlpm.accum+1))))),_xlfn.TOCOL(_xlfn.XLOOKUP(_xlfn.TEXTSPLIT(G268,";"),$I$38:$I$45,$P$38:$P$45))),2),_xleta.SUM,0,0,-2),_xlpm.won, INDEX(_xlpm.grouped,1,2),_xlpm.lost,INDEX(_xlpm.grouped,2,2),IF(_xlpm.lost=_xlpm.won,0,_xlpm.won+_xlpm.lost))</f>
        <v>60</v>
      </c>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row>
    <row r="269" spans="2:157" ht="23.25" customHeight="1">
      <c r="B269" s="15">
        <f t="shared" si="10"/>
        <v>127</v>
      </c>
      <c r="C269" s="15">
        <v>7</v>
      </c>
      <c r="D269" s="13">
        <v>8</v>
      </c>
      <c r="E269" s="14" cm="1">
        <f t="array" ref="E269">INDEX(_xlfn.GROUPBY(_xlfn.CHOOSECOLS(_xlfn.HSTACK(ISEVEN(_xlfn.TOCOL(_xlfn.SCAN(1,_xlfn.XLOOKUP(_xlfn.TEXTSPLIT(G269,";"),$I$38:$I$45,$L$38:$L$45),_xlfn.LAMBDA(_xlpm.accum,_xlpm.curr,IF(_xlpm.curr="No",_xlpm.accum,_xlpm.accum+1))))),_xlfn.TOCOL(_xlfn.XLOOKUP(_xlfn.TEXTSPLIT(G269,";"),$I$38:$I$45,$P$38:$P$45))),1),_xlfn.CHOOSECOLS(_xlfn.HSTACK(ISEVEN(_xlfn.TOCOL(_xlfn.SCAN(1,_xlfn.XLOOKUP(_xlfn.TEXTSPLIT(G269,";"),$I$38:$I$45,$L$38:$L$45),_xlfn.LAMBDA(_xlpm.accum,_xlpm.curr,IF(_xlpm.curr="No",_xlpm.accum,_xlpm.accum+1))))),_xlfn.TOCOL(_xlfn.XLOOKUP(_xlfn.TEXTSPLIT(G269,";"),$I$38:$I$45,$P$38:$P$45))),2),_xleta.SUM,0,0,-2),1,2)</f>
        <v>57</v>
      </c>
      <c r="G269" s="175" t="s">
        <v>1635</v>
      </c>
      <c r="H269" s="170"/>
      <c r="I269" s="170"/>
      <c r="J269" s="170"/>
      <c r="K269" s="170"/>
      <c r="L269" s="170"/>
      <c r="M269" s="170"/>
      <c r="N269" s="170"/>
      <c r="O269" s="170"/>
      <c r="P269" s="170"/>
      <c r="Q269" s="170"/>
      <c r="R269" s="170"/>
      <c r="S269" s="170"/>
      <c r="T269" s="170"/>
      <c r="U269" s="170"/>
      <c r="V269" s="170"/>
      <c r="W269" s="170"/>
      <c r="X269" s="170"/>
      <c r="Y269" s="170"/>
      <c r="Z269" s="170"/>
      <c r="AA269" s="170"/>
      <c r="AB269" s="170"/>
      <c r="AC269" s="170"/>
      <c r="AD269" s="182"/>
      <c r="AE269" s="182"/>
      <c r="AF269" s="183"/>
      <c r="AG269" s="184"/>
      <c r="AH269" s="182"/>
      <c r="AI269" s="182"/>
      <c r="AJ269" s="182"/>
      <c r="AK269" s="182"/>
      <c r="AL269" s="182"/>
      <c r="AM269" s="182"/>
      <c r="AN269" s="182"/>
      <c r="AO269" s="182"/>
      <c r="AP269" s="182"/>
      <c r="AQ269" s="182"/>
      <c r="AR269" s="182"/>
      <c r="AS269" s="182"/>
      <c r="AT269" s="182"/>
      <c r="AU269" s="182"/>
      <c r="AV269" s="182"/>
      <c r="AW269" s="182"/>
      <c r="AX269" s="182"/>
      <c r="AY269" s="182"/>
      <c r="AZ269" s="182"/>
      <c r="BA269" s="182"/>
      <c r="BB269" s="182"/>
      <c r="BC269" s="182"/>
      <c r="BD269" s="183"/>
      <c r="BE269" s="183"/>
      <c r="BF269" s="183"/>
      <c r="BG269" s="183"/>
      <c r="BH269" s="183"/>
      <c r="BI269" s="185"/>
      <c r="BJ269" s="4"/>
      <c r="BK269" s="4"/>
      <c r="BL269" s="4" cm="1">
        <f t="array" ref="BL269">_xlfn.LET(_xlpm.grouped,_xlfn.GROUPBY(_xlfn.CHOOSECOLS(_xlfn.HSTACK(ISEVEN(_xlfn.TOCOL(_xlfn.SCAN(1,_xlfn.XLOOKUP(_xlfn.TEXTSPLIT(G269,";"),$I$38:$I$45,$L$38:$L$45),_xlfn.LAMBDA(_xlpm.accum,_xlpm.curr,IF(_xlpm.curr="No",_xlpm.accum,_xlpm.accum+1))))),_xlfn.TOCOL(_xlfn.XLOOKUP(_xlfn.TEXTSPLIT(G269,";"),$I$38:$I$45,$P$38:$P$45))),1),_xlfn.CHOOSECOLS(_xlfn.HSTACK(ISEVEN(_xlfn.TOCOL(_xlfn.SCAN(1,_xlfn.XLOOKUP(_xlfn.TEXTSPLIT(G269,";"),$I$38:$I$45,$L$38:$L$45),_xlfn.LAMBDA(_xlpm.accum,_xlpm.curr,IF(_xlpm.curr="No",_xlpm.accum,_xlpm.accum+1))))),_xlfn.TOCOL(_xlfn.XLOOKUP(_xlfn.TEXTSPLIT(G269,";"),$I$38:$I$45,$P$38:$P$45))),2),_xleta.SUM,0,0,-2),_xlpm.won, INDEX(_xlpm.grouped,1,2),_xlpm.lost,INDEX(_xlpm.grouped,2,2),IF(_xlpm.lost=_xlpm.won,0,_xlpm.won+_xlpm.lost))</f>
        <v>99</v>
      </c>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row>
    <row r="270" spans="2:157" ht="23.25" customHeight="1">
      <c r="B270" s="15">
        <f t="shared" si="10"/>
        <v>128</v>
      </c>
      <c r="C270" s="15">
        <v>7</v>
      </c>
      <c r="D270" s="13">
        <v>8</v>
      </c>
      <c r="E270" s="14" cm="1">
        <f t="array" ref="E270">INDEX(_xlfn.GROUPBY(_xlfn.CHOOSECOLS(_xlfn.HSTACK(ISEVEN(_xlfn.TOCOL(_xlfn.SCAN(1,_xlfn.XLOOKUP(_xlfn.TEXTSPLIT(G270,";"),$I$38:$I$45,$L$38:$L$45),_xlfn.LAMBDA(_xlpm.accum,_xlpm.curr,IF(_xlpm.curr="No",_xlpm.accum,_xlpm.accum+1))))),_xlfn.TOCOL(_xlfn.XLOOKUP(_xlfn.TEXTSPLIT(G270,";"),$I$38:$I$45,$P$38:$P$45))),1),_xlfn.CHOOSECOLS(_xlfn.HSTACK(ISEVEN(_xlfn.TOCOL(_xlfn.SCAN(1,_xlfn.XLOOKUP(_xlfn.TEXTSPLIT(G270,";"),$I$38:$I$45,$L$38:$L$45),_xlfn.LAMBDA(_xlpm.accum,_xlpm.curr,IF(_xlpm.curr="No",_xlpm.accum,_xlpm.accum+1))))),_xlfn.TOCOL(_xlfn.XLOOKUP(_xlfn.TEXTSPLIT(G270,";"),$I$38:$I$45,$P$38:$P$45))),2),_xleta.SUM,0,0,-2),1,2)</f>
        <v>24</v>
      </c>
      <c r="G270" s="175" t="s">
        <v>1636</v>
      </c>
      <c r="H270" s="170"/>
      <c r="I270" s="170"/>
      <c r="J270" s="170"/>
      <c r="K270" s="170"/>
      <c r="L270" s="170"/>
      <c r="M270" s="170"/>
      <c r="N270" s="170"/>
      <c r="O270" s="170"/>
      <c r="P270" s="170"/>
      <c r="Q270" s="170"/>
      <c r="R270" s="170"/>
      <c r="S270" s="170"/>
      <c r="T270" s="170"/>
      <c r="U270" s="170"/>
      <c r="V270" s="170"/>
      <c r="W270" s="170"/>
      <c r="X270" s="170"/>
      <c r="Y270" s="170"/>
      <c r="Z270" s="170"/>
      <c r="AA270" s="170"/>
      <c r="AB270" s="170"/>
      <c r="AC270" s="170"/>
      <c r="AD270" s="182"/>
      <c r="AE270" s="182"/>
      <c r="AF270" s="183"/>
      <c r="AG270" s="184"/>
      <c r="AH270" s="182"/>
      <c r="AI270" s="182"/>
      <c r="AJ270" s="182"/>
      <c r="AK270" s="182"/>
      <c r="AL270" s="182"/>
      <c r="AM270" s="182"/>
      <c r="AN270" s="182"/>
      <c r="AO270" s="182"/>
      <c r="AP270" s="182"/>
      <c r="AQ270" s="182"/>
      <c r="AR270" s="182"/>
      <c r="AS270" s="182"/>
      <c r="AT270" s="182"/>
      <c r="AU270" s="182"/>
      <c r="AV270" s="182"/>
      <c r="AW270" s="182"/>
      <c r="AX270" s="182"/>
      <c r="AY270" s="182"/>
      <c r="AZ270" s="182"/>
      <c r="BA270" s="182"/>
      <c r="BB270" s="182"/>
      <c r="BC270" s="182"/>
      <c r="BD270" s="183"/>
      <c r="BE270" s="183"/>
      <c r="BF270" s="183"/>
      <c r="BG270" s="183"/>
      <c r="BH270" s="183"/>
      <c r="BI270" s="185"/>
      <c r="BJ270" s="4"/>
      <c r="BK270" s="4"/>
      <c r="BL270" s="4" cm="1">
        <f t="array" ref="BL270">_xlfn.LET(_xlpm.grouped,_xlfn.GROUPBY(_xlfn.CHOOSECOLS(_xlfn.HSTACK(ISEVEN(_xlfn.TOCOL(_xlfn.SCAN(1,_xlfn.XLOOKUP(_xlfn.TEXTSPLIT(G270,";"),$I$38:$I$45,$L$38:$L$45),_xlfn.LAMBDA(_xlpm.accum,_xlpm.curr,IF(_xlpm.curr="No",_xlpm.accum,_xlpm.accum+1))))),_xlfn.TOCOL(_xlfn.XLOOKUP(_xlfn.TEXTSPLIT(G270,";"),$I$38:$I$45,$P$38:$P$45))),1),_xlfn.CHOOSECOLS(_xlfn.HSTACK(ISEVEN(_xlfn.TOCOL(_xlfn.SCAN(1,_xlfn.XLOOKUP(_xlfn.TEXTSPLIT(G270,";"),$I$38:$I$45,$L$38:$L$45),_xlfn.LAMBDA(_xlpm.accum,_xlpm.curr,IF(_xlpm.curr="No",_xlpm.accum,_xlpm.accum+1))))),_xlfn.TOCOL(_xlfn.XLOOKUP(_xlfn.TEXTSPLIT(G270,";"),$I$38:$I$45,$P$38:$P$45))),2),_xleta.SUM,0,0,-2),_xlpm.won, INDEX(_xlpm.grouped,1,2),_xlpm.lost,INDEX(_xlpm.grouped,2,2),IF(_xlpm.lost=_xlpm.won,0,_xlpm.won+_xlpm.lost))</f>
        <v>0</v>
      </c>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row>
    <row r="271" spans="2:157" ht="23.25" customHeight="1">
      <c r="B271" s="15">
        <f t="shared" si="10"/>
        <v>129</v>
      </c>
      <c r="C271" s="15">
        <v>7</v>
      </c>
      <c r="D271" s="13">
        <v>8</v>
      </c>
      <c r="E271" s="14" cm="1">
        <f t="array" ref="E271">INDEX(_xlfn.GROUPBY(_xlfn.CHOOSECOLS(_xlfn.HSTACK(ISEVEN(_xlfn.TOCOL(_xlfn.SCAN(1,_xlfn.XLOOKUP(_xlfn.TEXTSPLIT(G271,";"),$I$38:$I$45,$L$38:$L$45),_xlfn.LAMBDA(_xlpm.accum,_xlpm.curr,IF(_xlpm.curr="No",_xlpm.accum,_xlpm.accum+1))))),_xlfn.TOCOL(_xlfn.XLOOKUP(_xlfn.TEXTSPLIT(G271,";"),$I$38:$I$45,$P$38:$P$45))),1),_xlfn.CHOOSECOLS(_xlfn.HSTACK(ISEVEN(_xlfn.TOCOL(_xlfn.SCAN(1,_xlfn.XLOOKUP(_xlfn.TEXTSPLIT(G271,";"),$I$38:$I$45,$L$38:$L$45),_xlfn.LAMBDA(_xlpm.accum,_xlpm.curr,IF(_xlpm.curr="No",_xlpm.accum,_xlpm.accum+1))))),_xlfn.TOCOL(_xlfn.XLOOKUP(_xlfn.TEXTSPLIT(G271,";"),$I$38:$I$45,$P$38:$P$45))),2),_xleta.SUM,0,0,-2),1,2)</f>
        <v>39</v>
      </c>
      <c r="G271" s="175" t="s">
        <v>1656</v>
      </c>
      <c r="H271" s="170"/>
      <c r="I271" s="170"/>
      <c r="J271" s="170"/>
      <c r="K271" s="170"/>
      <c r="L271" s="170"/>
      <c r="M271" s="170"/>
      <c r="N271" s="170"/>
      <c r="O271" s="170"/>
      <c r="P271" s="170"/>
      <c r="Q271" s="170"/>
      <c r="R271" s="170"/>
      <c r="S271" s="170"/>
      <c r="T271" s="170"/>
      <c r="U271" s="170"/>
      <c r="V271" s="170"/>
      <c r="W271" s="170"/>
      <c r="X271" s="170"/>
      <c r="Y271" s="170"/>
      <c r="Z271" s="170"/>
      <c r="AA271" s="170"/>
      <c r="AB271" s="170"/>
      <c r="AC271" s="170"/>
      <c r="AD271" s="182"/>
      <c r="AE271" s="182"/>
      <c r="AF271" s="183"/>
      <c r="AG271" s="184"/>
      <c r="AH271" s="182"/>
      <c r="AI271" s="182"/>
      <c r="AJ271" s="182"/>
      <c r="AK271" s="182"/>
      <c r="AL271" s="182"/>
      <c r="AM271" s="182"/>
      <c r="AN271" s="182"/>
      <c r="AO271" s="182"/>
      <c r="AP271" s="182"/>
      <c r="AQ271" s="182"/>
      <c r="AR271" s="182"/>
      <c r="AS271" s="182"/>
      <c r="AT271" s="182"/>
      <c r="AU271" s="182"/>
      <c r="AV271" s="182"/>
      <c r="AW271" s="182"/>
      <c r="AX271" s="182"/>
      <c r="AY271" s="182"/>
      <c r="AZ271" s="182"/>
      <c r="BA271" s="182"/>
      <c r="BB271" s="182"/>
      <c r="BC271" s="182"/>
      <c r="BD271" s="183"/>
      <c r="BE271" s="183"/>
      <c r="BF271" s="183"/>
      <c r="BG271" s="183"/>
      <c r="BH271" s="183"/>
      <c r="BI271" s="185"/>
      <c r="BJ271" s="4"/>
      <c r="BK271" s="4"/>
      <c r="BL271" s="4" cm="1">
        <f t="array" ref="BL271">_xlfn.LET(_xlpm.grouped,_xlfn.GROUPBY(_xlfn.CHOOSECOLS(_xlfn.HSTACK(ISEVEN(_xlfn.TOCOL(_xlfn.SCAN(1,_xlfn.XLOOKUP(_xlfn.TEXTSPLIT(G271,";"),$I$38:$I$45,$L$38:$L$45),_xlfn.LAMBDA(_xlpm.accum,_xlpm.curr,IF(_xlpm.curr="No",_xlpm.accum,_xlpm.accum+1))))),_xlfn.TOCOL(_xlfn.XLOOKUP(_xlfn.TEXTSPLIT(G271,";"),$I$38:$I$45,$P$38:$P$45))),1),_xlfn.CHOOSECOLS(_xlfn.HSTACK(ISEVEN(_xlfn.TOCOL(_xlfn.SCAN(1,_xlfn.XLOOKUP(_xlfn.TEXTSPLIT(G271,";"),$I$38:$I$45,$L$38:$L$45),_xlfn.LAMBDA(_xlpm.accum,_xlpm.curr,IF(_xlpm.curr="No",_xlpm.accum,_xlpm.accum+1))))),_xlfn.TOCOL(_xlfn.XLOOKUP(_xlfn.TEXTSPLIT(G271,";"),$I$38:$I$45,$P$38:$P$45))),2),_xleta.SUM,0,0,-2),_xlpm.won, INDEX(_xlpm.grouped,1,2),_xlpm.lost,INDEX(_xlpm.grouped,2,2),IF(_xlpm.lost=_xlpm.won,0,_xlpm.won+_xlpm.lost))</f>
        <v>72</v>
      </c>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row>
    <row r="272" spans="2:157" ht="23.25" customHeight="1">
      <c r="B272" s="15">
        <f t="shared" si="10"/>
        <v>130</v>
      </c>
      <c r="C272" s="15">
        <v>7</v>
      </c>
      <c r="D272" s="13">
        <v>8</v>
      </c>
      <c r="E272" s="14" cm="1">
        <f t="array" ref="E272">INDEX(_xlfn.GROUPBY(_xlfn.CHOOSECOLS(_xlfn.HSTACK(ISEVEN(_xlfn.TOCOL(_xlfn.SCAN(1,_xlfn.XLOOKUP(_xlfn.TEXTSPLIT(G272,";"),$I$38:$I$45,$L$38:$L$45),_xlfn.LAMBDA(_xlpm.accum,_xlpm.curr,IF(_xlpm.curr="No",_xlpm.accum,_xlpm.accum+1))))),_xlfn.TOCOL(_xlfn.XLOOKUP(_xlfn.TEXTSPLIT(G272,";"),$I$38:$I$45,$P$38:$P$45))),1),_xlfn.CHOOSECOLS(_xlfn.HSTACK(ISEVEN(_xlfn.TOCOL(_xlfn.SCAN(1,_xlfn.XLOOKUP(_xlfn.TEXTSPLIT(G272,";"),$I$38:$I$45,$L$38:$L$45),_xlfn.LAMBDA(_xlpm.accum,_xlpm.curr,IF(_xlpm.curr="No",_xlpm.accum,_xlpm.accum+1))))),_xlfn.TOCOL(_xlfn.XLOOKUP(_xlfn.TEXTSPLIT(G272,";"),$I$38:$I$45,$P$38:$P$45))),2),_xleta.SUM,0,0,-2),1,2)</f>
        <v>15</v>
      </c>
      <c r="G272" s="175" t="s">
        <v>1638</v>
      </c>
      <c r="H272" s="170"/>
      <c r="I272" s="170"/>
      <c r="J272" s="170"/>
      <c r="K272" s="170"/>
      <c r="L272" s="170"/>
      <c r="M272" s="170"/>
      <c r="N272" s="170"/>
      <c r="O272" s="170"/>
      <c r="P272" s="170"/>
      <c r="Q272" s="170"/>
      <c r="R272" s="170"/>
      <c r="S272" s="170"/>
      <c r="T272" s="170"/>
      <c r="U272" s="170"/>
      <c r="V272" s="170"/>
      <c r="W272" s="170"/>
      <c r="X272" s="170"/>
      <c r="Y272" s="170"/>
      <c r="Z272" s="170"/>
      <c r="AA272" s="170"/>
      <c r="AB272" s="170"/>
      <c r="AC272" s="170"/>
      <c r="AD272" s="182"/>
      <c r="AE272" s="182"/>
      <c r="AF272" s="183"/>
      <c r="AG272" s="184"/>
      <c r="AH272" s="182"/>
      <c r="AI272" s="182"/>
      <c r="AJ272" s="182"/>
      <c r="AK272" s="182"/>
      <c r="AL272" s="182"/>
      <c r="AM272" s="182"/>
      <c r="AN272" s="182"/>
      <c r="AO272" s="182"/>
      <c r="AP272" s="182"/>
      <c r="AQ272" s="182"/>
      <c r="AR272" s="182"/>
      <c r="AS272" s="182"/>
      <c r="AT272" s="182"/>
      <c r="AU272" s="182"/>
      <c r="AV272" s="182"/>
      <c r="AW272" s="182"/>
      <c r="AX272" s="182"/>
      <c r="AY272" s="182"/>
      <c r="AZ272" s="182"/>
      <c r="BA272" s="182"/>
      <c r="BB272" s="182"/>
      <c r="BC272" s="182"/>
      <c r="BD272" s="183"/>
      <c r="BE272" s="183"/>
      <c r="BF272" s="183"/>
      <c r="BG272" s="183"/>
      <c r="BH272" s="183"/>
      <c r="BI272" s="185"/>
      <c r="BJ272" s="4"/>
      <c r="BK272" s="4"/>
      <c r="BL272" s="4" cm="1">
        <f t="array" ref="BL272">_xlfn.LET(_xlpm.grouped,_xlfn.GROUPBY(_xlfn.CHOOSECOLS(_xlfn.HSTACK(ISEVEN(_xlfn.TOCOL(_xlfn.SCAN(1,_xlfn.XLOOKUP(_xlfn.TEXTSPLIT(G272,";"),$I$38:$I$45,$L$38:$L$45),_xlfn.LAMBDA(_xlpm.accum,_xlpm.curr,IF(_xlpm.curr="No",_xlpm.accum,_xlpm.accum+1))))),_xlfn.TOCOL(_xlfn.XLOOKUP(_xlfn.TEXTSPLIT(G272,";"),$I$38:$I$45,$P$38:$P$45))),1),_xlfn.CHOOSECOLS(_xlfn.HSTACK(ISEVEN(_xlfn.TOCOL(_xlfn.SCAN(1,_xlfn.XLOOKUP(_xlfn.TEXTSPLIT(G272,";"),$I$38:$I$45,$L$38:$L$45),_xlfn.LAMBDA(_xlpm.accum,_xlpm.curr,IF(_xlpm.curr="No",_xlpm.accum,_xlpm.accum+1))))),_xlfn.TOCOL(_xlfn.XLOOKUP(_xlfn.TEXTSPLIT(G272,";"),$I$38:$I$45,$P$38:$P$45))),2),_xleta.SUM,0,0,-2),_xlpm.won, INDEX(_xlpm.grouped,1,2),_xlpm.lost,INDEX(_xlpm.grouped,2,2),IF(_xlpm.lost=_xlpm.won,0,_xlpm.won+_xlpm.lost))</f>
        <v>0</v>
      </c>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row>
    <row r="273" spans="2:157" ht="23.25" customHeight="1">
      <c r="B273" s="15">
        <f t="shared" si="10"/>
        <v>131</v>
      </c>
      <c r="C273" s="15">
        <v>7</v>
      </c>
      <c r="D273" s="13">
        <v>8</v>
      </c>
      <c r="E273" s="14" cm="1">
        <f t="array" ref="E273">INDEX(_xlfn.GROUPBY(_xlfn.CHOOSECOLS(_xlfn.HSTACK(ISEVEN(_xlfn.TOCOL(_xlfn.SCAN(1,_xlfn.XLOOKUP(_xlfn.TEXTSPLIT(G273,";"),$I$38:$I$45,$L$38:$L$45),_xlfn.LAMBDA(_xlpm.accum,_xlpm.curr,IF(_xlpm.curr="No",_xlpm.accum,_xlpm.accum+1))))),_xlfn.TOCOL(_xlfn.XLOOKUP(_xlfn.TEXTSPLIT(G273,";"),$I$38:$I$45,$P$38:$P$45))),1),_xlfn.CHOOSECOLS(_xlfn.HSTACK(ISEVEN(_xlfn.TOCOL(_xlfn.SCAN(1,_xlfn.XLOOKUP(_xlfn.TEXTSPLIT(G273,";"),$I$38:$I$45,$L$38:$L$45),_xlfn.LAMBDA(_xlpm.accum,_xlpm.curr,IF(_xlpm.curr="No",_xlpm.accum,_xlpm.accum+1))))),_xlfn.TOCOL(_xlfn.XLOOKUP(_xlfn.TEXTSPLIT(G273,";"),$I$38:$I$45,$P$38:$P$45))),2),_xleta.SUM,0,0,-2),1,2)</f>
        <v>57</v>
      </c>
      <c r="G273" s="175" t="s">
        <v>1635</v>
      </c>
      <c r="H273" s="170"/>
      <c r="I273" s="170"/>
      <c r="J273" s="170"/>
      <c r="K273" s="170"/>
      <c r="L273" s="170"/>
      <c r="M273" s="170"/>
      <c r="N273" s="170"/>
      <c r="O273" s="170"/>
      <c r="P273" s="170"/>
      <c r="Q273" s="170"/>
      <c r="R273" s="170"/>
      <c r="S273" s="170"/>
      <c r="T273" s="170"/>
      <c r="U273" s="170"/>
      <c r="V273" s="170"/>
      <c r="W273" s="170"/>
      <c r="X273" s="170"/>
      <c r="Y273" s="170"/>
      <c r="Z273" s="170"/>
      <c r="AA273" s="170"/>
      <c r="AB273" s="170"/>
      <c r="AC273" s="170"/>
      <c r="AD273" s="182"/>
      <c r="AE273" s="182"/>
      <c r="AF273" s="183"/>
      <c r="AG273" s="184"/>
      <c r="AH273" s="182"/>
      <c r="AI273" s="182"/>
      <c r="AJ273" s="182"/>
      <c r="AK273" s="182"/>
      <c r="AL273" s="182"/>
      <c r="AM273" s="182"/>
      <c r="AN273" s="182"/>
      <c r="AO273" s="182"/>
      <c r="AP273" s="182"/>
      <c r="AQ273" s="182"/>
      <c r="AR273" s="182"/>
      <c r="AS273" s="182"/>
      <c r="AT273" s="182"/>
      <c r="AU273" s="182"/>
      <c r="AV273" s="182"/>
      <c r="AW273" s="182"/>
      <c r="AX273" s="182"/>
      <c r="AY273" s="182"/>
      <c r="AZ273" s="182"/>
      <c r="BA273" s="182"/>
      <c r="BB273" s="182"/>
      <c r="BC273" s="182"/>
      <c r="BD273" s="183"/>
      <c r="BE273" s="183"/>
      <c r="BF273" s="183"/>
      <c r="BG273" s="183"/>
      <c r="BH273" s="183"/>
      <c r="BI273" s="185"/>
      <c r="BJ273" s="4"/>
      <c r="BK273" s="4"/>
      <c r="BL273" s="4" cm="1">
        <f t="array" ref="BL273">_xlfn.LET(_xlpm.grouped,_xlfn.GROUPBY(_xlfn.CHOOSECOLS(_xlfn.HSTACK(ISEVEN(_xlfn.TOCOL(_xlfn.SCAN(1,_xlfn.XLOOKUP(_xlfn.TEXTSPLIT(G273,";"),$I$38:$I$45,$L$38:$L$45),_xlfn.LAMBDA(_xlpm.accum,_xlpm.curr,IF(_xlpm.curr="No",_xlpm.accum,_xlpm.accum+1))))),_xlfn.TOCOL(_xlfn.XLOOKUP(_xlfn.TEXTSPLIT(G273,";"),$I$38:$I$45,$P$38:$P$45))),1),_xlfn.CHOOSECOLS(_xlfn.HSTACK(ISEVEN(_xlfn.TOCOL(_xlfn.SCAN(1,_xlfn.XLOOKUP(_xlfn.TEXTSPLIT(G273,";"),$I$38:$I$45,$L$38:$L$45),_xlfn.LAMBDA(_xlpm.accum,_xlpm.curr,IF(_xlpm.curr="No",_xlpm.accum,_xlpm.accum+1))))),_xlfn.TOCOL(_xlfn.XLOOKUP(_xlfn.TEXTSPLIT(G273,";"),$I$38:$I$45,$P$38:$P$45))),2),_xleta.SUM,0,0,-2),_xlpm.won, INDEX(_xlpm.grouped,1,2),_xlpm.lost,INDEX(_xlpm.grouped,2,2),IF(_xlpm.lost=_xlpm.won,0,_xlpm.won+_xlpm.lost))</f>
        <v>99</v>
      </c>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row>
    <row r="274" spans="2:157" ht="23.25" customHeight="1">
      <c r="B274" s="15">
        <f t="shared" si="10"/>
        <v>132</v>
      </c>
      <c r="C274" s="15">
        <v>7</v>
      </c>
      <c r="D274" s="13">
        <v>8</v>
      </c>
      <c r="E274" s="14" cm="1">
        <f t="array" ref="E274">INDEX(_xlfn.GROUPBY(_xlfn.CHOOSECOLS(_xlfn.HSTACK(ISEVEN(_xlfn.TOCOL(_xlfn.SCAN(1,_xlfn.XLOOKUP(_xlfn.TEXTSPLIT(G274,";"),$I$38:$I$45,$L$38:$L$45),_xlfn.LAMBDA(_xlpm.accum,_xlpm.curr,IF(_xlpm.curr="No",_xlpm.accum,_xlpm.accum+1))))),_xlfn.TOCOL(_xlfn.XLOOKUP(_xlfn.TEXTSPLIT(G274,";"),$I$38:$I$45,$P$38:$P$45))),1),_xlfn.CHOOSECOLS(_xlfn.HSTACK(ISEVEN(_xlfn.TOCOL(_xlfn.SCAN(1,_xlfn.XLOOKUP(_xlfn.TEXTSPLIT(G274,";"),$I$38:$I$45,$L$38:$L$45),_xlfn.LAMBDA(_xlpm.accum,_xlpm.curr,IF(_xlpm.curr="No",_xlpm.accum,_xlpm.accum+1))))),_xlfn.TOCOL(_xlfn.XLOOKUP(_xlfn.TEXTSPLIT(G274,";"),$I$38:$I$45,$P$38:$P$45))),2),_xleta.SUM,0,0,-2),1,2)</f>
        <v>24</v>
      </c>
      <c r="G274" s="175" t="s">
        <v>1639</v>
      </c>
      <c r="H274" s="170"/>
      <c r="I274" s="170"/>
      <c r="J274" s="170"/>
      <c r="K274" s="170"/>
      <c r="L274" s="170"/>
      <c r="M274" s="170"/>
      <c r="N274" s="170"/>
      <c r="O274" s="170"/>
      <c r="P274" s="170"/>
      <c r="Q274" s="170"/>
      <c r="R274" s="170"/>
      <c r="S274" s="170"/>
      <c r="T274" s="170"/>
      <c r="U274" s="170"/>
      <c r="V274" s="170"/>
      <c r="W274" s="170"/>
      <c r="X274" s="170"/>
      <c r="Y274" s="170"/>
      <c r="Z274" s="170"/>
      <c r="AA274" s="170"/>
      <c r="AB274" s="170"/>
      <c r="AC274" s="170"/>
      <c r="AD274" s="182"/>
      <c r="AE274" s="182"/>
      <c r="AF274" s="183"/>
      <c r="AG274" s="184"/>
      <c r="AH274" s="182"/>
      <c r="AI274" s="182"/>
      <c r="AJ274" s="182"/>
      <c r="AK274" s="182"/>
      <c r="AL274" s="182"/>
      <c r="AM274" s="182"/>
      <c r="AN274" s="182"/>
      <c r="AO274" s="182"/>
      <c r="AP274" s="182"/>
      <c r="AQ274" s="182"/>
      <c r="AR274" s="182"/>
      <c r="AS274" s="182"/>
      <c r="AT274" s="182"/>
      <c r="AU274" s="182"/>
      <c r="AV274" s="182"/>
      <c r="AW274" s="182"/>
      <c r="AX274" s="182"/>
      <c r="AY274" s="182"/>
      <c r="AZ274" s="182"/>
      <c r="BA274" s="182"/>
      <c r="BB274" s="182"/>
      <c r="BC274" s="182"/>
      <c r="BD274" s="183"/>
      <c r="BE274" s="183"/>
      <c r="BF274" s="183"/>
      <c r="BG274" s="183"/>
      <c r="BH274" s="183"/>
      <c r="BI274" s="185"/>
      <c r="BJ274" s="4"/>
      <c r="BK274" s="4"/>
      <c r="BL274" s="4" cm="1">
        <f t="array" ref="BL274">_xlfn.LET(_xlpm.grouped,_xlfn.GROUPBY(_xlfn.CHOOSECOLS(_xlfn.HSTACK(ISEVEN(_xlfn.TOCOL(_xlfn.SCAN(1,_xlfn.XLOOKUP(_xlfn.TEXTSPLIT(G274,";"),$I$38:$I$45,$L$38:$L$45),_xlfn.LAMBDA(_xlpm.accum,_xlpm.curr,IF(_xlpm.curr="No",_xlpm.accum,_xlpm.accum+1))))),_xlfn.TOCOL(_xlfn.XLOOKUP(_xlfn.TEXTSPLIT(G274,";"),$I$38:$I$45,$P$38:$P$45))),1),_xlfn.CHOOSECOLS(_xlfn.HSTACK(ISEVEN(_xlfn.TOCOL(_xlfn.SCAN(1,_xlfn.XLOOKUP(_xlfn.TEXTSPLIT(G274,";"),$I$38:$I$45,$L$38:$L$45),_xlfn.LAMBDA(_xlpm.accum,_xlpm.curr,IF(_xlpm.curr="No",_xlpm.accum,_xlpm.accum+1))))),_xlfn.TOCOL(_xlfn.XLOOKUP(_xlfn.TEXTSPLIT(G274,";"),$I$38:$I$45,$P$38:$P$45))),2),_xleta.SUM,0,0,-2),_xlpm.won, INDEX(_xlpm.grouped,1,2),_xlpm.lost,INDEX(_xlpm.grouped,2,2),IF(_xlpm.lost=_xlpm.won,0,_xlpm.won+_xlpm.lost))</f>
        <v>45</v>
      </c>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row>
    <row r="275" spans="2:157" ht="23.25" customHeight="1">
      <c r="B275" s="15">
        <f t="shared" si="10"/>
        <v>133</v>
      </c>
      <c r="C275" s="15">
        <v>7</v>
      </c>
      <c r="D275" s="13">
        <v>8</v>
      </c>
      <c r="E275" s="14" cm="1">
        <f t="array" ref="E275">INDEX(_xlfn.GROUPBY(_xlfn.CHOOSECOLS(_xlfn.HSTACK(ISEVEN(_xlfn.TOCOL(_xlfn.SCAN(1,_xlfn.XLOOKUP(_xlfn.TEXTSPLIT(G275,";"),$I$38:$I$45,$L$38:$L$45),_xlfn.LAMBDA(_xlpm.accum,_xlpm.curr,IF(_xlpm.curr="No",_xlpm.accum,_xlpm.accum+1))))),_xlfn.TOCOL(_xlfn.XLOOKUP(_xlfn.TEXTSPLIT(G275,";"),$I$38:$I$45,$P$38:$P$45))),1),_xlfn.CHOOSECOLS(_xlfn.HSTACK(ISEVEN(_xlfn.TOCOL(_xlfn.SCAN(1,_xlfn.XLOOKUP(_xlfn.TEXTSPLIT(G275,";"),$I$38:$I$45,$L$38:$L$45),_xlfn.LAMBDA(_xlpm.accum,_xlpm.curr,IF(_xlpm.curr="No",_xlpm.accum,_xlpm.accum+1))))),_xlfn.TOCOL(_xlfn.XLOOKUP(_xlfn.TEXTSPLIT(G275,";"),$I$38:$I$45,$P$38:$P$45))),2),_xleta.SUM,0,0,-2),1,2)</f>
        <v>36</v>
      </c>
      <c r="G275" s="175" t="s">
        <v>1640</v>
      </c>
      <c r="H275" s="170"/>
      <c r="I275" s="170"/>
      <c r="J275" s="170"/>
      <c r="K275" s="170"/>
      <c r="L275" s="170"/>
      <c r="M275" s="170"/>
      <c r="N275" s="170"/>
      <c r="O275" s="170"/>
      <c r="P275" s="170"/>
      <c r="Q275" s="170"/>
      <c r="R275" s="170"/>
      <c r="S275" s="170"/>
      <c r="T275" s="170"/>
      <c r="U275" s="170"/>
      <c r="V275" s="170"/>
      <c r="W275" s="170"/>
      <c r="X275" s="170"/>
      <c r="Y275" s="170"/>
      <c r="Z275" s="170"/>
      <c r="AA275" s="170"/>
      <c r="AB275" s="170"/>
      <c r="AC275" s="170"/>
      <c r="AD275" s="182"/>
      <c r="AE275" s="182"/>
      <c r="AF275" s="183"/>
      <c r="AG275" s="184"/>
      <c r="AH275" s="182"/>
      <c r="AI275" s="182"/>
      <c r="AJ275" s="182"/>
      <c r="AK275" s="182"/>
      <c r="AL275" s="182"/>
      <c r="AM275" s="182"/>
      <c r="AN275" s="182"/>
      <c r="AO275" s="182"/>
      <c r="AP275" s="182"/>
      <c r="AQ275" s="182"/>
      <c r="AR275" s="182"/>
      <c r="AS275" s="182"/>
      <c r="AT275" s="182"/>
      <c r="AU275" s="182"/>
      <c r="AV275" s="182"/>
      <c r="AW275" s="182"/>
      <c r="AX275" s="182"/>
      <c r="AY275" s="182"/>
      <c r="AZ275" s="182"/>
      <c r="BA275" s="182"/>
      <c r="BB275" s="182"/>
      <c r="BC275" s="182"/>
      <c r="BD275" s="183"/>
      <c r="BE275" s="183"/>
      <c r="BF275" s="183"/>
      <c r="BG275" s="183"/>
      <c r="BH275" s="183"/>
      <c r="BI275" s="185"/>
      <c r="BJ275" s="4"/>
      <c r="BK275" s="4"/>
      <c r="BL275" s="4" cm="1">
        <f t="array" ref="BL275">_xlfn.LET(_xlpm.grouped,_xlfn.GROUPBY(_xlfn.CHOOSECOLS(_xlfn.HSTACK(ISEVEN(_xlfn.TOCOL(_xlfn.SCAN(1,_xlfn.XLOOKUP(_xlfn.TEXTSPLIT(G275,";"),$I$38:$I$45,$L$38:$L$45),_xlfn.LAMBDA(_xlpm.accum,_xlpm.curr,IF(_xlpm.curr="No",_xlpm.accum,_xlpm.accum+1))))),_xlfn.TOCOL(_xlfn.XLOOKUP(_xlfn.TEXTSPLIT(G275,";"),$I$38:$I$45,$P$38:$P$45))),1),_xlfn.CHOOSECOLS(_xlfn.HSTACK(ISEVEN(_xlfn.TOCOL(_xlfn.SCAN(1,_xlfn.XLOOKUP(_xlfn.TEXTSPLIT(G275,";"),$I$38:$I$45,$L$38:$L$45),_xlfn.LAMBDA(_xlpm.accum,_xlpm.curr,IF(_xlpm.curr="No",_xlpm.accum,_xlpm.accum+1))))),_xlfn.TOCOL(_xlfn.XLOOKUP(_xlfn.TEXTSPLIT(G275,";"),$I$38:$I$45,$P$38:$P$45))),2),_xleta.SUM,0,0,-2),_xlpm.won, INDEX(_xlpm.grouped,1,2),_xlpm.lost,INDEX(_xlpm.grouped,2,2),IF(_xlpm.lost=_xlpm.won,0,_xlpm.won+_xlpm.lost))</f>
        <v>69</v>
      </c>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row>
    <row r="276" spans="2:157" ht="23.25" customHeight="1">
      <c r="B276" s="15">
        <f t="shared" si="10"/>
        <v>134</v>
      </c>
      <c r="C276" s="15">
        <v>7</v>
      </c>
      <c r="D276" s="13">
        <v>8</v>
      </c>
      <c r="E276" s="14" cm="1">
        <f t="array" ref="E276">INDEX(_xlfn.GROUPBY(_xlfn.CHOOSECOLS(_xlfn.HSTACK(ISEVEN(_xlfn.TOCOL(_xlfn.SCAN(1,_xlfn.XLOOKUP(_xlfn.TEXTSPLIT(G276,";"),$I$38:$I$45,$L$38:$L$45),_xlfn.LAMBDA(_xlpm.accum,_xlpm.curr,IF(_xlpm.curr="No",_xlpm.accum,_xlpm.accum+1))))),_xlfn.TOCOL(_xlfn.XLOOKUP(_xlfn.TEXTSPLIT(G276,";"),$I$38:$I$45,$P$38:$P$45))),1),_xlfn.CHOOSECOLS(_xlfn.HSTACK(ISEVEN(_xlfn.TOCOL(_xlfn.SCAN(1,_xlfn.XLOOKUP(_xlfn.TEXTSPLIT(G276,";"),$I$38:$I$45,$L$38:$L$45),_xlfn.LAMBDA(_xlpm.accum,_xlpm.curr,IF(_xlpm.curr="No",_xlpm.accum,_xlpm.accum+1))))),_xlfn.TOCOL(_xlfn.XLOOKUP(_xlfn.TEXTSPLIT(G276,";"),$I$38:$I$45,$P$38:$P$45))),2),_xleta.SUM,0,0,-2),1,2)</f>
        <v>21</v>
      </c>
      <c r="G276" s="175" t="s">
        <v>1657</v>
      </c>
      <c r="H276" s="170"/>
      <c r="I276" s="170"/>
      <c r="J276" s="170"/>
      <c r="K276" s="170"/>
      <c r="L276" s="170"/>
      <c r="M276" s="170"/>
      <c r="N276" s="170"/>
      <c r="O276" s="170"/>
      <c r="P276" s="170"/>
      <c r="Q276" s="170"/>
      <c r="R276" s="170"/>
      <c r="S276" s="170"/>
      <c r="T276" s="170"/>
      <c r="U276" s="170"/>
      <c r="V276" s="170"/>
      <c r="W276" s="170"/>
      <c r="X276" s="170"/>
      <c r="Y276" s="170"/>
      <c r="Z276" s="170"/>
      <c r="AA276" s="170"/>
      <c r="AB276" s="170"/>
      <c r="AC276" s="170"/>
      <c r="AD276" s="182"/>
      <c r="AE276" s="182"/>
      <c r="AF276" s="183"/>
      <c r="AG276" s="184"/>
      <c r="AH276" s="182"/>
      <c r="AI276" s="182"/>
      <c r="AJ276" s="182"/>
      <c r="AK276" s="182"/>
      <c r="AL276" s="182"/>
      <c r="AM276" s="182"/>
      <c r="AN276" s="182"/>
      <c r="AO276" s="182"/>
      <c r="AP276" s="182"/>
      <c r="AQ276" s="182"/>
      <c r="AR276" s="182"/>
      <c r="AS276" s="182"/>
      <c r="AT276" s="182"/>
      <c r="AU276" s="182"/>
      <c r="AV276" s="182"/>
      <c r="AW276" s="182"/>
      <c r="AX276" s="182"/>
      <c r="AY276" s="182"/>
      <c r="AZ276" s="182"/>
      <c r="BA276" s="182"/>
      <c r="BB276" s="182"/>
      <c r="BC276" s="182"/>
      <c r="BD276" s="183"/>
      <c r="BE276" s="183"/>
      <c r="BF276" s="183"/>
      <c r="BG276" s="183"/>
      <c r="BH276" s="183"/>
      <c r="BI276" s="185"/>
      <c r="BJ276" s="4"/>
      <c r="BK276" s="4"/>
      <c r="BL276" s="4" cm="1">
        <f t="array" ref="BL276">_xlfn.LET(_xlpm.grouped,_xlfn.GROUPBY(_xlfn.CHOOSECOLS(_xlfn.HSTACK(ISEVEN(_xlfn.TOCOL(_xlfn.SCAN(1,_xlfn.XLOOKUP(_xlfn.TEXTSPLIT(G276,";"),$I$38:$I$45,$L$38:$L$45),_xlfn.LAMBDA(_xlpm.accum,_xlpm.curr,IF(_xlpm.curr="No",_xlpm.accum,_xlpm.accum+1))))),_xlfn.TOCOL(_xlfn.XLOOKUP(_xlfn.TEXTSPLIT(G276,";"),$I$38:$I$45,$P$38:$P$45))),1),_xlfn.CHOOSECOLS(_xlfn.HSTACK(ISEVEN(_xlfn.TOCOL(_xlfn.SCAN(1,_xlfn.XLOOKUP(_xlfn.TEXTSPLIT(G276,";"),$I$38:$I$45,$L$38:$L$45),_xlfn.LAMBDA(_xlpm.accum,_xlpm.curr,IF(_xlpm.curr="No",_xlpm.accum,_xlpm.accum+1))))),_xlfn.TOCOL(_xlfn.XLOOKUP(_xlfn.TEXTSPLIT(G276,";"),$I$38:$I$45,$P$38:$P$45))),2),_xleta.SUM,0,0,-2),_xlpm.won, INDEX(_xlpm.grouped,1,2),_xlpm.lost,INDEX(_xlpm.grouped,2,2),IF(_xlpm.lost=_xlpm.won,0,_xlpm.won+_xlpm.lost))</f>
        <v>27</v>
      </c>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row>
    <row r="277" spans="2:157" ht="23.25" customHeight="1">
      <c r="B277" s="15">
        <f t="shared" si="10"/>
        <v>135</v>
      </c>
      <c r="C277" s="15">
        <v>7</v>
      </c>
      <c r="D277" s="13">
        <v>8</v>
      </c>
      <c r="E277" s="14" cm="1">
        <f t="array" ref="E277">INDEX(_xlfn.GROUPBY(_xlfn.CHOOSECOLS(_xlfn.HSTACK(ISEVEN(_xlfn.TOCOL(_xlfn.SCAN(1,_xlfn.XLOOKUP(_xlfn.TEXTSPLIT(G277,";"),$I$38:$I$45,$L$38:$L$45),_xlfn.LAMBDA(_xlpm.accum,_xlpm.curr,IF(_xlpm.curr="No",_xlpm.accum,_xlpm.accum+1))))),_xlfn.TOCOL(_xlfn.XLOOKUP(_xlfn.TEXTSPLIT(G277,";"),$I$38:$I$45,$P$38:$P$45))),1),_xlfn.CHOOSECOLS(_xlfn.HSTACK(ISEVEN(_xlfn.TOCOL(_xlfn.SCAN(1,_xlfn.XLOOKUP(_xlfn.TEXTSPLIT(G277,";"),$I$38:$I$45,$L$38:$L$45),_xlfn.LAMBDA(_xlpm.accum,_xlpm.curr,IF(_xlpm.curr="No",_xlpm.accum,_xlpm.accum+1))))),_xlfn.TOCOL(_xlfn.XLOOKUP(_xlfn.TEXTSPLIT(G277,";"),$I$38:$I$45,$P$38:$P$45))),2),_xleta.SUM,0,0,-2),1,2)</f>
        <v>42</v>
      </c>
      <c r="G277" s="175" t="s">
        <v>1642</v>
      </c>
      <c r="H277" s="170"/>
      <c r="I277" s="170"/>
      <c r="J277" s="170"/>
      <c r="K277" s="170"/>
      <c r="L277" s="170"/>
      <c r="M277" s="170"/>
      <c r="N277" s="170"/>
      <c r="O277" s="170"/>
      <c r="P277" s="170"/>
      <c r="Q277" s="170"/>
      <c r="R277" s="170"/>
      <c r="S277" s="170"/>
      <c r="T277" s="170"/>
      <c r="U277" s="170"/>
      <c r="V277" s="170"/>
      <c r="W277" s="170"/>
      <c r="X277" s="170"/>
      <c r="Y277" s="170"/>
      <c r="Z277" s="170"/>
      <c r="AA277" s="170"/>
      <c r="AB277" s="170"/>
      <c r="AC277" s="170"/>
      <c r="AD277" s="182"/>
      <c r="AE277" s="182"/>
      <c r="AF277" s="183"/>
      <c r="AG277" s="184"/>
      <c r="AH277" s="182"/>
      <c r="AI277" s="182"/>
      <c r="AJ277" s="182"/>
      <c r="AK277" s="182"/>
      <c r="AL277" s="182"/>
      <c r="AM277" s="182"/>
      <c r="AN277" s="182"/>
      <c r="AO277" s="182"/>
      <c r="AP277" s="182"/>
      <c r="AQ277" s="182"/>
      <c r="AR277" s="182"/>
      <c r="AS277" s="182"/>
      <c r="AT277" s="182"/>
      <c r="AU277" s="182"/>
      <c r="AV277" s="182"/>
      <c r="AW277" s="182"/>
      <c r="AX277" s="182"/>
      <c r="AY277" s="182"/>
      <c r="AZ277" s="182"/>
      <c r="BA277" s="182"/>
      <c r="BB277" s="182"/>
      <c r="BC277" s="182"/>
      <c r="BD277" s="183"/>
      <c r="BE277" s="183"/>
      <c r="BF277" s="183"/>
      <c r="BG277" s="183"/>
      <c r="BH277" s="183"/>
      <c r="BI277" s="185"/>
      <c r="BJ277" s="4"/>
      <c r="BK277" s="4"/>
      <c r="BL277" s="4" cm="1">
        <f t="array" ref="BL277">_xlfn.LET(_xlpm.grouped,_xlfn.GROUPBY(_xlfn.CHOOSECOLS(_xlfn.HSTACK(ISEVEN(_xlfn.TOCOL(_xlfn.SCAN(1,_xlfn.XLOOKUP(_xlfn.TEXTSPLIT(G277,";"),$I$38:$I$45,$L$38:$L$45),_xlfn.LAMBDA(_xlpm.accum,_xlpm.curr,IF(_xlpm.curr="No",_xlpm.accum,_xlpm.accum+1))))),_xlfn.TOCOL(_xlfn.XLOOKUP(_xlfn.TEXTSPLIT(G277,";"),$I$38:$I$45,$P$38:$P$45))),1),_xlfn.CHOOSECOLS(_xlfn.HSTACK(ISEVEN(_xlfn.TOCOL(_xlfn.SCAN(1,_xlfn.XLOOKUP(_xlfn.TEXTSPLIT(G277,";"),$I$38:$I$45,$L$38:$L$45),_xlfn.LAMBDA(_xlpm.accum,_xlpm.curr,IF(_xlpm.curr="No",_xlpm.accum,_xlpm.accum+1))))),_xlfn.TOCOL(_xlfn.XLOOKUP(_xlfn.TEXTSPLIT(G277,";"),$I$38:$I$45,$P$38:$P$45))),2),_xleta.SUM,0,0,-2),_xlpm.won, INDEX(_xlpm.grouped,1,2),_xlpm.lost,INDEX(_xlpm.grouped,2,2),IF(_xlpm.lost=_xlpm.won,0,_xlpm.won+_xlpm.lost))</f>
        <v>57</v>
      </c>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row>
    <row r="278" spans="2:157" ht="23.25" customHeight="1">
      <c r="B278" s="15">
        <f t="shared" si="10"/>
        <v>136</v>
      </c>
      <c r="C278" s="15">
        <v>7</v>
      </c>
      <c r="D278" s="13">
        <v>8</v>
      </c>
      <c r="E278" s="14" cm="1">
        <f t="array" ref="E278">INDEX(_xlfn.GROUPBY(_xlfn.CHOOSECOLS(_xlfn.HSTACK(ISEVEN(_xlfn.TOCOL(_xlfn.SCAN(1,_xlfn.XLOOKUP(_xlfn.TEXTSPLIT(G278,";"),$I$38:$I$45,$L$38:$L$45),_xlfn.LAMBDA(_xlpm.accum,_xlpm.curr,IF(_xlpm.curr="No",_xlpm.accum,_xlpm.accum+1))))),_xlfn.TOCOL(_xlfn.XLOOKUP(_xlfn.TEXTSPLIT(G278,";"),$I$38:$I$45,$P$38:$P$45))),1),_xlfn.CHOOSECOLS(_xlfn.HSTACK(ISEVEN(_xlfn.TOCOL(_xlfn.SCAN(1,_xlfn.XLOOKUP(_xlfn.TEXTSPLIT(G278,";"),$I$38:$I$45,$L$38:$L$45),_xlfn.LAMBDA(_xlpm.accum,_xlpm.curr,IF(_xlpm.curr="No",_xlpm.accum,_xlpm.accum+1))))),_xlfn.TOCOL(_xlfn.XLOOKUP(_xlfn.TEXTSPLIT(G278,";"),$I$38:$I$45,$P$38:$P$45))),2),_xleta.SUM,0,0,-2),1,2)</f>
        <v>36</v>
      </c>
      <c r="G278" s="175" t="s">
        <v>1643</v>
      </c>
      <c r="H278" s="170"/>
      <c r="I278" s="170"/>
      <c r="J278" s="170"/>
      <c r="K278" s="170"/>
      <c r="L278" s="170"/>
      <c r="M278" s="170"/>
      <c r="N278" s="170"/>
      <c r="O278" s="170"/>
      <c r="P278" s="170"/>
      <c r="Q278" s="170"/>
      <c r="R278" s="170"/>
      <c r="S278" s="170"/>
      <c r="T278" s="170"/>
      <c r="U278" s="170"/>
      <c r="V278" s="170"/>
      <c r="W278" s="170"/>
      <c r="X278" s="170"/>
      <c r="Y278" s="170"/>
      <c r="Z278" s="170"/>
      <c r="AA278" s="170"/>
      <c r="AB278" s="170"/>
      <c r="AC278" s="170"/>
      <c r="AD278" s="182"/>
      <c r="AE278" s="182"/>
      <c r="AF278" s="183"/>
      <c r="AG278" s="184"/>
      <c r="AH278" s="182"/>
      <c r="AI278" s="182"/>
      <c r="AJ278" s="182"/>
      <c r="AK278" s="182"/>
      <c r="AL278" s="182"/>
      <c r="AM278" s="182"/>
      <c r="AN278" s="182"/>
      <c r="AO278" s="182"/>
      <c r="AP278" s="182"/>
      <c r="AQ278" s="182"/>
      <c r="AR278" s="182"/>
      <c r="AS278" s="182"/>
      <c r="AT278" s="182"/>
      <c r="AU278" s="182"/>
      <c r="AV278" s="182"/>
      <c r="AW278" s="182"/>
      <c r="AX278" s="182"/>
      <c r="AY278" s="182"/>
      <c r="AZ278" s="182"/>
      <c r="BA278" s="182"/>
      <c r="BB278" s="182"/>
      <c r="BC278" s="182"/>
      <c r="BD278" s="183"/>
      <c r="BE278" s="183"/>
      <c r="BF278" s="183"/>
      <c r="BG278" s="183"/>
      <c r="BH278" s="183"/>
      <c r="BI278" s="185"/>
      <c r="BJ278" s="4"/>
      <c r="BK278" s="4"/>
      <c r="BL278" s="4" cm="1">
        <f t="array" ref="BL278">_xlfn.LET(_xlpm.grouped,_xlfn.GROUPBY(_xlfn.CHOOSECOLS(_xlfn.HSTACK(ISEVEN(_xlfn.TOCOL(_xlfn.SCAN(1,_xlfn.XLOOKUP(_xlfn.TEXTSPLIT(G278,";"),$I$38:$I$45,$L$38:$L$45),_xlfn.LAMBDA(_xlpm.accum,_xlpm.curr,IF(_xlpm.curr="No",_xlpm.accum,_xlpm.accum+1))))),_xlfn.TOCOL(_xlfn.XLOOKUP(_xlfn.TEXTSPLIT(G278,";"),$I$38:$I$45,$P$38:$P$45))),1),_xlfn.CHOOSECOLS(_xlfn.HSTACK(ISEVEN(_xlfn.TOCOL(_xlfn.SCAN(1,_xlfn.XLOOKUP(_xlfn.TEXTSPLIT(G278,";"),$I$38:$I$45,$L$38:$L$45),_xlfn.LAMBDA(_xlpm.accum,_xlpm.curr,IF(_xlpm.curr="No",_xlpm.accum,_xlpm.accum+1))))),_xlfn.TOCOL(_xlfn.XLOOKUP(_xlfn.TEXTSPLIT(G278,";"),$I$38:$I$45,$P$38:$P$45))),2),_xleta.SUM,0,0,-2),_xlpm.won, INDEX(_xlpm.grouped,1,2),_xlpm.lost,INDEX(_xlpm.grouped,2,2),IF(_xlpm.lost=_xlpm.won,0,_xlpm.won+_xlpm.lost))</f>
        <v>69</v>
      </c>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row>
    <row r="279" spans="2:157" ht="23.25" customHeight="1">
      <c r="B279" s="15">
        <f t="shared" si="10"/>
        <v>137</v>
      </c>
      <c r="C279" s="15">
        <v>7</v>
      </c>
      <c r="D279" s="13">
        <v>8</v>
      </c>
      <c r="E279" s="14" cm="1">
        <f t="array" ref="E279">INDEX(_xlfn.GROUPBY(_xlfn.CHOOSECOLS(_xlfn.HSTACK(ISEVEN(_xlfn.TOCOL(_xlfn.SCAN(1,_xlfn.XLOOKUP(_xlfn.TEXTSPLIT(G279,";"),$I$38:$I$45,$L$38:$L$45),_xlfn.LAMBDA(_xlpm.accum,_xlpm.curr,IF(_xlpm.curr="No",_xlpm.accum,_xlpm.accum+1))))),_xlfn.TOCOL(_xlfn.XLOOKUP(_xlfn.TEXTSPLIT(G279,";"),$I$38:$I$45,$P$38:$P$45))),1),_xlfn.CHOOSECOLS(_xlfn.HSTACK(ISEVEN(_xlfn.TOCOL(_xlfn.SCAN(1,_xlfn.XLOOKUP(_xlfn.TEXTSPLIT(G279,";"),$I$38:$I$45,$L$38:$L$45),_xlfn.LAMBDA(_xlpm.accum,_xlpm.curr,IF(_xlpm.curr="No",_xlpm.accum,_xlpm.accum+1))))),_xlfn.TOCOL(_xlfn.XLOOKUP(_xlfn.TEXTSPLIT(G279,";"),$I$38:$I$45,$P$38:$P$45))),2),_xleta.SUM,0,0,-2),1,2)</f>
        <v>33</v>
      </c>
      <c r="G279" s="175" t="s">
        <v>1644</v>
      </c>
      <c r="H279" s="170"/>
      <c r="I279" s="170"/>
      <c r="J279" s="170"/>
      <c r="K279" s="170"/>
      <c r="L279" s="170"/>
      <c r="M279" s="170"/>
      <c r="N279" s="170"/>
      <c r="O279" s="170"/>
      <c r="P279" s="170"/>
      <c r="Q279" s="170"/>
      <c r="R279" s="170"/>
      <c r="S279" s="170"/>
      <c r="T279" s="170"/>
      <c r="U279" s="170"/>
      <c r="V279" s="170"/>
      <c r="W279" s="170"/>
      <c r="X279" s="170"/>
      <c r="Y279" s="170"/>
      <c r="Z279" s="170"/>
      <c r="AA279" s="170"/>
      <c r="AB279" s="170"/>
      <c r="AC279" s="170"/>
      <c r="AD279" s="182"/>
      <c r="AE279" s="182"/>
      <c r="AF279" s="183"/>
      <c r="AG279" s="184"/>
      <c r="AH279" s="182"/>
      <c r="AI279" s="182"/>
      <c r="AJ279" s="182"/>
      <c r="AK279" s="182"/>
      <c r="AL279" s="182"/>
      <c r="AM279" s="182"/>
      <c r="AN279" s="182"/>
      <c r="AO279" s="182"/>
      <c r="AP279" s="182"/>
      <c r="AQ279" s="182"/>
      <c r="AR279" s="182"/>
      <c r="AS279" s="182"/>
      <c r="AT279" s="182"/>
      <c r="AU279" s="182"/>
      <c r="AV279" s="182"/>
      <c r="AW279" s="182"/>
      <c r="AX279" s="182"/>
      <c r="AY279" s="182"/>
      <c r="AZ279" s="182"/>
      <c r="BA279" s="182"/>
      <c r="BB279" s="182"/>
      <c r="BC279" s="182"/>
      <c r="BD279" s="183"/>
      <c r="BE279" s="183"/>
      <c r="BF279" s="183"/>
      <c r="BG279" s="183"/>
      <c r="BH279" s="183"/>
      <c r="BI279" s="185"/>
      <c r="BJ279" s="4"/>
      <c r="BK279" s="4"/>
      <c r="BL279" s="4" cm="1">
        <f t="array" ref="BL279">_xlfn.LET(_xlpm.grouped,_xlfn.GROUPBY(_xlfn.CHOOSECOLS(_xlfn.HSTACK(ISEVEN(_xlfn.TOCOL(_xlfn.SCAN(1,_xlfn.XLOOKUP(_xlfn.TEXTSPLIT(G279,";"),$I$38:$I$45,$L$38:$L$45),_xlfn.LAMBDA(_xlpm.accum,_xlpm.curr,IF(_xlpm.curr="No",_xlpm.accum,_xlpm.accum+1))))),_xlfn.TOCOL(_xlfn.XLOOKUP(_xlfn.TEXTSPLIT(G279,";"),$I$38:$I$45,$P$38:$P$45))),1),_xlfn.CHOOSECOLS(_xlfn.HSTACK(ISEVEN(_xlfn.TOCOL(_xlfn.SCAN(1,_xlfn.XLOOKUP(_xlfn.TEXTSPLIT(G279,";"),$I$38:$I$45,$L$38:$L$45),_xlfn.LAMBDA(_xlpm.accum,_xlpm.curr,IF(_xlpm.curr="No",_xlpm.accum,_xlpm.accum+1))))),_xlfn.TOCOL(_xlfn.XLOOKUP(_xlfn.TEXTSPLIT(G279,";"),$I$38:$I$45,$P$38:$P$45))),2),_xleta.SUM,0,0,-2),_xlpm.won, INDEX(_xlpm.grouped,1,2),_xlpm.lost,INDEX(_xlpm.grouped,2,2),IF(_xlpm.lost=_xlpm.won,0,_xlpm.won+_xlpm.lost))</f>
        <v>57</v>
      </c>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row>
    <row r="280" spans="2:157" ht="23.25" customHeight="1">
      <c r="B280" s="15">
        <f t="shared" si="10"/>
        <v>138</v>
      </c>
      <c r="C280" s="15">
        <v>7</v>
      </c>
      <c r="D280" s="13">
        <v>8</v>
      </c>
      <c r="E280" s="14" cm="1">
        <f t="array" ref="E280">INDEX(_xlfn.GROUPBY(_xlfn.CHOOSECOLS(_xlfn.HSTACK(ISEVEN(_xlfn.TOCOL(_xlfn.SCAN(1,_xlfn.XLOOKUP(_xlfn.TEXTSPLIT(G280,";"),$I$38:$I$45,$L$38:$L$45),_xlfn.LAMBDA(_xlpm.accum,_xlpm.curr,IF(_xlpm.curr="No",_xlpm.accum,_xlpm.accum+1))))),_xlfn.TOCOL(_xlfn.XLOOKUP(_xlfn.TEXTSPLIT(G280,";"),$I$38:$I$45,$P$38:$P$45))),1),_xlfn.CHOOSECOLS(_xlfn.HSTACK(ISEVEN(_xlfn.TOCOL(_xlfn.SCAN(1,_xlfn.XLOOKUP(_xlfn.TEXTSPLIT(G280,";"),$I$38:$I$45,$L$38:$L$45),_xlfn.LAMBDA(_xlpm.accum,_xlpm.curr,IF(_xlpm.curr="No",_xlpm.accum,_xlpm.accum+1))))),_xlfn.TOCOL(_xlfn.XLOOKUP(_xlfn.TEXTSPLIT(G280,";"),$I$38:$I$45,$P$38:$P$45))),2),_xleta.SUM,0,0,-2),1,2)</f>
        <v>54</v>
      </c>
      <c r="G280" s="175" t="s">
        <v>1645</v>
      </c>
      <c r="H280" s="170"/>
      <c r="I280" s="170"/>
      <c r="J280" s="170"/>
      <c r="K280" s="170"/>
      <c r="L280" s="170"/>
      <c r="M280" s="170"/>
      <c r="N280" s="170"/>
      <c r="O280" s="170"/>
      <c r="P280" s="170"/>
      <c r="Q280" s="170"/>
      <c r="R280" s="170"/>
      <c r="S280" s="170"/>
      <c r="T280" s="170"/>
      <c r="U280" s="170"/>
      <c r="V280" s="170"/>
      <c r="W280" s="170"/>
      <c r="X280" s="170"/>
      <c r="Y280" s="170"/>
      <c r="Z280" s="170"/>
      <c r="AA280" s="170"/>
      <c r="AB280" s="170"/>
      <c r="AC280" s="170"/>
      <c r="AD280" s="182"/>
      <c r="AE280" s="182"/>
      <c r="AF280" s="183"/>
      <c r="AG280" s="184"/>
      <c r="AH280" s="182"/>
      <c r="AI280" s="182"/>
      <c r="AJ280" s="182"/>
      <c r="AK280" s="182"/>
      <c r="AL280" s="182"/>
      <c r="AM280" s="182"/>
      <c r="AN280" s="182"/>
      <c r="AO280" s="182"/>
      <c r="AP280" s="182"/>
      <c r="AQ280" s="182"/>
      <c r="AR280" s="182"/>
      <c r="AS280" s="182"/>
      <c r="AT280" s="182"/>
      <c r="AU280" s="182"/>
      <c r="AV280" s="182"/>
      <c r="AW280" s="182"/>
      <c r="AX280" s="182"/>
      <c r="AY280" s="182"/>
      <c r="AZ280" s="182"/>
      <c r="BA280" s="182"/>
      <c r="BB280" s="182"/>
      <c r="BC280" s="182"/>
      <c r="BD280" s="183"/>
      <c r="BE280" s="183"/>
      <c r="BF280" s="183"/>
      <c r="BG280" s="183"/>
      <c r="BH280" s="183"/>
      <c r="BI280" s="185"/>
      <c r="BJ280" s="4"/>
      <c r="BK280" s="4"/>
      <c r="BL280" s="4" cm="1">
        <f t="array" ref="BL280">_xlfn.LET(_xlpm.grouped,_xlfn.GROUPBY(_xlfn.CHOOSECOLS(_xlfn.HSTACK(ISEVEN(_xlfn.TOCOL(_xlfn.SCAN(1,_xlfn.XLOOKUP(_xlfn.TEXTSPLIT(G280,";"),$I$38:$I$45,$L$38:$L$45),_xlfn.LAMBDA(_xlpm.accum,_xlpm.curr,IF(_xlpm.curr="No",_xlpm.accum,_xlpm.accum+1))))),_xlfn.TOCOL(_xlfn.XLOOKUP(_xlfn.TEXTSPLIT(G280,";"),$I$38:$I$45,$P$38:$P$45))),1),_xlfn.CHOOSECOLS(_xlfn.HSTACK(ISEVEN(_xlfn.TOCOL(_xlfn.SCAN(1,_xlfn.XLOOKUP(_xlfn.TEXTSPLIT(G280,";"),$I$38:$I$45,$L$38:$L$45),_xlfn.LAMBDA(_xlpm.accum,_xlpm.curr,IF(_xlpm.curr="No",_xlpm.accum,_xlpm.accum+1))))),_xlfn.TOCOL(_xlfn.XLOOKUP(_xlfn.TEXTSPLIT(G280,";"),$I$38:$I$45,$P$38:$P$45))),2),_xleta.SUM,0,0,-2),_xlpm.won, INDEX(_xlpm.grouped,1,2),_xlpm.lost,INDEX(_xlpm.grouped,2,2),IF(_xlpm.lost=_xlpm.won,0,_xlpm.won+_xlpm.lost))</f>
        <v>99</v>
      </c>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row>
    <row r="281" spans="2:157" ht="23.25" customHeight="1">
      <c r="B281" s="15">
        <f t="shared" si="10"/>
        <v>139</v>
      </c>
      <c r="C281" s="15">
        <v>7</v>
      </c>
      <c r="D281" s="13">
        <v>8</v>
      </c>
      <c r="E281" s="14" cm="1">
        <f t="array" ref="E281">INDEX(_xlfn.GROUPBY(_xlfn.CHOOSECOLS(_xlfn.HSTACK(ISEVEN(_xlfn.TOCOL(_xlfn.SCAN(1,_xlfn.XLOOKUP(_xlfn.TEXTSPLIT(G281,";"),$I$38:$I$45,$L$38:$L$45),_xlfn.LAMBDA(_xlpm.accum,_xlpm.curr,IF(_xlpm.curr="No",_xlpm.accum,_xlpm.accum+1))))),_xlfn.TOCOL(_xlfn.XLOOKUP(_xlfn.TEXTSPLIT(G281,";"),$I$38:$I$45,$P$38:$P$45))),1),_xlfn.CHOOSECOLS(_xlfn.HSTACK(ISEVEN(_xlfn.TOCOL(_xlfn.SCAN(1,_xlfn.XLOOKUP(_xlfn.TEXTSPLIT(G281,";"),$I$38:$I$45,$L$38:$L$45),_xlfn.LAMBDA(_xlpm.accum,_xlpm.curr,IF(_xlpm.curr="No",_xlpm.accum,_xlpm.accum+1))))),_xlfn.TOCOL(_xlfn.XLOOKUP(_xlfn.TEXTSPLIT(G281,";"),$I$38:$I$45,$P$38:$P$45))),2),_xleta.SUM,0,0,-2),1,2)</f>
        <v>9</v>
      </c>
      <c r="G281" s="175" t="s">
        <v>1646</v>
      </c>
      <c r="H281" s="170"/>
      <c r="I281" s="170"/>
      <c r="J281" s="170"/>
      <c r="K281" s="170"/>
      <c r="L281" s="170"/>
      <c r="M281" s="170"/>
      <c r="N281" s="170"/>
      <c r="O281" s="170"/>
      <c r="P281" s="170"/>
      <c r="Q281" s="170"/>
      <c r="R281" s="170"/>
      <c r="S281" s="170"/>
      <c r="T281" s="170"/>
      <c r="U281" s="170"/>
      <c r="V281" s="170"/>
      <c r="W281" s="170"/>
      <c r="X281" s="170"/>
      <c r="Y281" s="170"/>
      <c r="Z281" s="170"/>
      <c r="AA281" s="170"/>
      <c r="AB281" s="170"/>
      <c r="AC281" s="170"/>
      <c r="AD281" s="182"/>
      <c r="AE281" s="182"/>
      <c r="AF281" s="183"/>
      <c r="AG281" s="184"/>
      <c r="AH281" s="182"/>
      <c r="AI281" s="182"/>
      <c r="AJ281" s="182"/>
      <c r="AK281" s="182"/>
      <c r="AL281" s="182"/>
      <c r="AM281" s="182"/>
      <c r="AN281" s="182"/>
      <c r="AO281" s="182"/>
      <c r="AP281" s="182"/>
      <c r="AQ281" s="182"/>
      <c r="AR281" s="182"/>
      <c r="AS281" s="182"/>
      <c r="AT281" s="182"/>
      <c r="AU281" s="182"/>
      <c r="AV281" s="182"/>
      <c r="AW281" s="182"/>
      <c r="AX281" s="182"/>
      <c r="AY281" s="182"/>
      <c r="AZ281" s="182"/>
      <c r="BA281" s="182"/>
      <c r="BB281" s="182"/>
      <c r="BC281" s="182"/>
      <c r="BD281" s="183"/>
      <c r="BE281" s="183"/>
      <c r="BF281" s="183"/>
      <c r="BG281" s="183"/>
      <c r="BH281" s="183"/>
      <c r="BI281" s="185"/>
      <c r="BJ281" s="4"/>
      <c r="BK281" s="4"/>
      <c r="BL281" s="4" cm="1">
        <f t="array" ref="BL281">_xlfn.LET(_xlpm.grouped,_xlfn.GROUPBY(_xlfn.CHOOSECOLS(_xlfn.HSTACK(ISEVEN(_xlfn.TOCOL(_xlfn.SCAN(1,_xlfn.XLOOKUP(_xlfn.TEXTSPLIT(G281,";"),$I$38:$I$45,$L$38:$L$45),_xlfn.LAMBDA(_xlpm.accum,_xlpm.curr,IF(_xlpm.curr="No",_xlpm.accum,_xlpm.accum+1))))),_xlfn.TOCOL(_xlfn.XLOOKUP(_xlfn.TEXTSPLIT(G281,";"),$I$38:$I$45,$P$38:$P$45))),1),_xlfn.CHOOSECOLS(_xlfn.HSTACK(ISEVEN(_xlfn.TOCOL(_xlfn.SCAN(1,_xlfn.XLOOKUP(_xlfn.TEXTSPLIT(G281,";"),$I$38:$I$45,$L$38:$L$45),_xlfn.LAMBDA(_xlpm.accum,_xlpm.curr,IF(_xlpm.curr="No",_xlpm.accum,_xlpm.accum+1))))),_xlfn.TOCOL(_xlfn.XLOOKUP(_xlfn.TEXTSPLIT(G281,";"),$I$38:$I$45,$P$38:$P$45))),2),_xleta.SUM,0,0,-2),_xlpm.won, INDEX(_xlpm.grouped,1,2),_xlpm.lost,INDEX(_xlpm.grouped,2,2),IF(_xlpm.lost=_xlpm.won,0,_xlpm.won+_xlpm.lost))</f>
        <v>12</v>
      </c>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row>
    <row r="282" spans="2:157" ht="23.25" customHeight="1">
      <c r="B282" s="15">
        <f t="shared" si="10"/>
        <v>140</v>
      </c>
      <c r="C282" s="15">
        <v>7</v>
      </c>
      <c r="D282" s="13">
        <v>8</v>
      </c>
      <c r="E282" s="14" cm="1">
        <f t="array" ref="E282">INDEX(_xlfn.GROUPBY(_xlfn.CHOOSECOLS(_xlfn.HSTACK(ISEVEN(_xlfn.TOCOL(_xlfn.SCAN(1,_xlfn.XLOOKUP(_xlfn.TEXTSPLIT(G282,";"),$I$38:$I$45,$L$38:$L$45),_xlfn.LAMBDA(_xlpm.accum,_xlpm.curr,IF(_xlpm.curr="No",_xlpm.accum,_xlpm.accum+1))))),_xlfn.TOCOL(_xlfn.XLOOKUP(_xlfn.TEXTSPLIT(G282,";"),$I$38:$I$45,$P$38:$P$45))),1),_xlfn.CHOOSECOLS(_xlfn.HSTACK(ISEVEN(_xlfn.TOCOL(_xlfn.SCAN(1,_xlfn.XLOOKUP(_xlfn.TEXTSPLIT(G282,";"),$I$38:$I$45,$L$38:$L$45),_xlfn.LAMBDA(_xlpm.accum,_xlpm.curr,IF(_xlpm.curr="No",_xlpm.accum,_xlpm.accum+1))))),_xlfn.TOCOL(_xlfn.XLOOKUP(_xlfn.TEXTSPLIT(G282,";"),$I$38:$I$45,$P$38:$P$45))),2),_xleta.SUM,0,0,-2),1,2)</f>
        <v>51</v>
      </c>
      <c r="G282" s="175" t="s">
        <v>1628</v>
      </c>
      <c r="H282" s="170"/>
      <c r="I282" s="170"/>
      <c r="J282" s="170"/>
      <c r="K282" s="170"/>
      <c r="L282" s="170"/>
      <c r="M282" s="170"/>
      <c r="N282" s="170"/>
      <c r="O282" s="170"/>
      <c r="P282" s="170"/>
      <c r="Q282" s="170"/>
      <c r="R282" s="170"/>
      <c r="S282" s="170"/>
      <c r="T282" s="170"/>
      <c r="U282" s="170"/>
      <c r="V282" s="170"/>
      <c r="W282" s="170"/>
      <c r="X282" s="170"/>
      <c r="Y282" s="170"/>
      <c r="Z282" s="170"/>
      <c r="AA282" s="170"/>
      <c r="AB282" s="170"/>
      <c r="AC282" s="170"/>
      <c r="AD282" s="182"/>
      <c r="AE282" s="182"/>
      <c r="AF282" s="183"/>
      <c r="AG282" s="184"/>
      <c r="AH282" s="182"/>
      <c r="AI282" s="182"/>
      <c r="AJ282" s="182"/>
      <c r="AK282" s="182"/>
      <c r="AL282" s="182"/>
      <c r="AM282" s="182"/>
      <c r="AN282" s="182"/>
      <c r="AO282" s="182"/>
      <c r="AP282" s="182"/>
      <c r="AQ282" s="182"/>
      <c r="AR282" s="182"/>
      <c r="AS282" s="182"/>
      <c r="AT282" s="182"/>
      <c r="AU282" s="182"/>
      <c r="AV282" s="182"/>
      <c r="AW282" s="182"/>
      <c r="AX282" s="182"/>
      <c r="AY282" s="182"/>
      <c r="AZ282" s="182"/>
      <c r="BA282" s="182"/>
      <c r="BB282" s="182"/>
      <c r="BC282" s="182"/>
      <c r="BD282" s="183"/>
      <c r="BE282" s="183"/>
      <c r="BF282" s="183"/>
      <c r="BG282" s="183"/>
      <c r="BH282" s="183"/>
      <c r="BI282" s="185"/>
      <c r="BJ282" s="4"/>
      <c r="BK282" s="4"/>
      <c r="BL282" s="4" cm="1">
        <f t="array" ref="BL282">_xlfn.LET(_xlpm.grouped,_xlfn.GROUPBY(_xlfn.CHOOSECOLS(_xlfn.HSTACK(ISEVEN(_xlfn.TOCOL(_xlfn.SCAN(1,_xlfn.XLOOKUP(_xlfn.TEXTSPLIT(G282,";"),$I$38:$I$45,$L$38:$L$45),_xlfn.LAMBDA(_xlpm.accum,_xlpm.curr,IF(_xlpm.curr="No",_xlpm.accum,_xlpm.accum+1))))),_xlfn.TOCOL(_xlfn.XLOOKUP(_xlfn.TEXTSPLIT(G282,";"),$I$38:$I$45,$P$38:$P$45))),1),_xlfn.CHOOSECOLS(_xlfn.HSTACK(ISEVEN(_xlfn.TOCOL(_xlfn.SCAN(1,_xlfn.XLOOKUP(_xlfn.TEXTSPLIT(G282,";"),$I$38:$I$45,$L$38:$L$45),_xlfn.LAMBDA(_xlpm.accum,_xlpm.curr,IF(_xlpm.curr="No",_xlpm.accum,_xlpm.accum+1))))),_xlfn.TOCOL(_xlfn.XLOOKUP(_xlfn.TEXTSPLIT(G282,";"),$I$38:$I$45,$P$38:$P$45))),2),_xleta.SUM,0,0,-2),_xlpm.won, INDEX(_xlpm.grouped,1,2),_xlpm.lost,INDEX(_xlpm.grouped,2,2),IF(_xlpm.lost=_xlpm.won,0,_xlpm.won+_xlpm.lost))</f>
        <v>84</v>
      </c>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row>
    <row r="283" spans="2:157" ht="15" customHeight="1">
      <c r="G283" s="10"/>
      <c r="H283" s="10"/>
      <c r="K283" s="10"/>
      <c r="M283" s="4"/>
      <c r="N283" s="4"/>
      <c r="O283" s="4"/>
      <c r="P283" s="4"/>
      <c r="Q283" s="4"/>
      <c r="R283" s="4"/>
      <c r="S283" s="4"/>
      <c r="T283" s="4"/>
      <c r="U283" s="4"/>
      <c r="V283" s="4"/>
      <c r="W283" s="4"/>
      <c r="AD283" s="6"/>
      <c r="AE283" s="6"/>
      <c r="AF283" s="6"/>
      <c r="AG283" s="6"/>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row>
    <row r="284" spans="2:157">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row>
    <row r="285" spans="2:157">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row>
    <row r="286" spans="2:157">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row>
    <row r="287" spans="2:157">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row>
    <row r="288" spans="2:157">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row>
    <row r="289" spans="63:157">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row>
    <row r="290" spans="63:157">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row>
    <row r="291" spans="63:157">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row>
    <row r="292" spans="63:157">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row>
    <row r="293" spans="63:157">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row>
    <row r="294" spans="63:157">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row>
    <row r="295" spans="63:157">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row>
    <row r="296" spans="63:157">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row>
    <row r="297" spans="63:157">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row>
    <row r="298" spans="63:157">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row>
    <row r="299" spans="63:157">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row>
    <row r="300" spans="63:157">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row>
    <row r="301" spans="63:157">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row>
    <row r="302" spans="63:157">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row>
    <row r="303" spans="63:157">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row>
    <row r="304" spans="63:157">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row>
    <row r="305" spans="63:157">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row>
    <row r="306" spans="63:157">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row>
    <row r="307" spans="63:157">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row>
    <row r="308" spans="63:157">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row>
    <row r="309" spans="63:157">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row>
    <row r="310" spans="63:157">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row>
    <row r="311" spans="63:157">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row>
    <row r="312" spans="63:157">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row>
    <row r="313" spans="63:157">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row>
    <row r="314" spans="63:157">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row>
    <row r="315" spans="63:157">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row>
    <row r="316" spans="63:157">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row>
    <row r="317" spans="63:157">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row>
    <row r="318" spans="63:157">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row>
    <row r="319" spans="63:157">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row>
    <row r="320" spans="63:157">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row>
    <row r="321" spans="63:157">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row>
    <row r="322" spans="63:157">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row>
    <row r="323" spans="63:157">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row>
    <row r="324" spans="63:157">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row>
    <row r="325" spans="63:157">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row>
    <row r="326" spans="63:157">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row>
    <row r="327" spans="63:157">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row>
    <row r="328" spans="63:157">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row>
    <row r="329" spans="63:157">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row>
    <row r="330" spans="63:157">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row>
    <row r="331" spans="63:157">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row>
    <row r="332" spans="63:157">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row>
    <row r="333" spans="63:157">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row>
    <row r="334" spans="63:157">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row>
    <row r="335" spans="63:157">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row>
    <row r="336" spans="63:157">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row>
    <row r="337" spans="63:157">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row>
    <row r="338" spans="63:157">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row>
    <row r="339" spans="63:157">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row>
    <row r="340" spans="63:157">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row>
    <row r="341" spans="63:157">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row>
    <row r="342" spans="63:157">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row>
    <row r="343" spans="63:157">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row>
    <row r="344" spans="63:157">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row>
    <row r="345" spans="63:157">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row>
    <row r="346" spans="63:157">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row>
    <row r="347" spans="63:157">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row>
    <row r="348" spans="63:157">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row>
    <row r="349" spans="63:157">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row>
    <row r="350" spans="63:157">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row>
    <row r="351" spans="63:157">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row>
    <row r="352" spans="63:157">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row>
    <row r="353" spans="63:157">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row>
    <row r="354" spans="63:157">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row>
    <row r="355" spans="63:157">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row>
    <row r="356" spans="63:157">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row>
    <row r="357" spans="63:157">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row>
    <row r="358" spans="63:157">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row>
    <row r="359" spans="63:157">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row>
    <row r="360" spans="63:157">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row>
    <row r="361" spans="63:157">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row>
    <row r="362" spans="63:157">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row>
    <row r="363" spans="63:157">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row>
    <row r="364" spans="63:157">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row>
    <row r="365" spans="63:157">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row>
    <row r="366" spans="63:157">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row>
    <row r="367" spans="63:157">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row>
    <row r="368" spans="63:157">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row>
    <row r="369" spans="63:157">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row>
    <row r="370" spans="63:157">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row>
    <row r="371" spans="63:157">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row>
    <row r="372" spans="63:157">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row>
    <row r="373" spans="63:157">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row>
    <row r="374" spans="63:157">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row>
    <row r="375" spans="63:157">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row>
    <row r="376" spans="63:157">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row>
    <row r="377" spans="63:157">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row>
    <row r="378" spans="63:157">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row>
    <row r="379" spans="63:157">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row>
    <row r="380" spans="63:157">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row>
    <row r="381" spans="63:157">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row>
    <row r="382" spans="63:157">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row>
    <row r="383" spans="63:157">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row>
    <row r="384" spans="63:157">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row>
    <row r="385" spans="63:157">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row>
    <row r="386" spans="63:157">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row>
    <row r="387" spans="63:157">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row>
    <row r="388" spans="63:157">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row>
    <row r="389" spans="63:157">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row>
    <row r="390" spans="63:157">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row>
    <row r="391" spans="63:157">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row>
    <row r="392" spans="63:157">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row>
    <row r="393" spans="63:157">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row>
    <row r="394" spans="63:157">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row>
    <row r="395" spans="63:157">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row>
    <row r="396" spans="63:157">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row>
    <row r="397" spans="63:157">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row>
    <row r="398" spans="63:157">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row>
    <row r="399" spans="63:157">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row>
    <row r="400" spans="63:157">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row>
    <row r="401" spans="63:157">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row>
    <row r="402" spans="63:157">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row>
    <row r="403" spans="63:157">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row>
    <row r="404" spans="63:157">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row>
    <row r="405" spans="63:157">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row>
    <row r="406" spans="63:157">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row>
    <row r="407" spans="63:157">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row>
    <row r="408" spans="63:157">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row>
    <row r="409" spans="63:157">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row>
    <row r="410" spans="63:157">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row>
    <row r="411" spans="63:157">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row>
    <row r="412" spans="63:157">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row>
    <row r="413" spans="63:157">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row>
    <row r="414" spans="63:157">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row>
    <row r="415" spans="63:157">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row>
    <row r="416" spans="63:157">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row>
    <row r="417" spans="63:157">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row>
    <row r="418" spans="63:157">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row>
    <row r="419" spans="63:157">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row>
    <row r="420" spans="63:157">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row>
    <row r="421" spans="63:157">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row>
    <row r="422" spans="63:157">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row>
    <row r="423" spans="63:157">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row>
    <row r="424" spans="63:157">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row>
    <row r="425" spans="63:157">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row>
    <row r="426" spans="63:157">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row>
    <row r="427" spans="63:157">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row>
    <row r="428" spans="63:157">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row>
    <row r="429" spans="63:157">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row>
    <row r="430" spans="63:157">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row>
    <row r="431" spans="63:157">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row>
    <row r="432" spans="63:157">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row>
    <row r="433" spans="63:157">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row>
    <row r="434" spans="63:157">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row>
    <row r="435" spans="63:157">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row>
    <row r="436" spans="63:157">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row>
    <row r="437" spans="63:157">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row>
    <row r="438" spans="63:157">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row>
    <row r="439" spans="63:157">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row>
    <row r="440" spans="63:157">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row>
    <row r="441" spans="63:157">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row>
    <row r="442" spans="63:157">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row>
    <row r="443" spans="63:157">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row>
    <row r="444" spans="63:157">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row>
    <row r="445" spans="63:157">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row>
    <row r="446" spans="63:157">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row>
    <row r="447" spans="63:157">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row>
    <row r="448" spans="63:157">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row>
    <row r="449" spans="63:157">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row>
    <row r="450" spans="63:157">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row>
    <row r="451" spans="63:157">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row>
    <row r="452" spans="63:157">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row>
    <row r="453" spans="63:157">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row>
    <row r="454" spans="63:157">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row>
    <row r="455" spans="63:157">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row>
    <row r="456" spans="63:157">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row>
    <row r="457" spans="63:157">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row>
    <row r="458" spans="63:157">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row>
    <row r="459" spans="63:157">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row>
    <row r="460" spans="63:157">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row>
    <row r="461" spans="63:157">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row>
    <row r="462" spans="63:157">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row>
    <row r="463" spans="63:157">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row>
    <row r="464" spans="63:157">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row>
    <row r="465" spans="63:157">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row>
    <row r="466" spans="63:157">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row>
    <row r="467" spans="63:157">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row>
    <row r="468" spans="63:157">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row>
    <row r="469" spans="63:157">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row>
    <row r="470" spans="63:157">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row>
    <row r="471" spans="63:157">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row>
    <row r="472" spans="63:157">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row>
    <row r="473" spans="63:157">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row>
    <row r="474" spans="63:157">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row>
    <row r="475" spans="63:157">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row>
    <row r="476" spans="63:157">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row>
    <row r="477" spans="63:157">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row>
    <row r="478" spans="63:157">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row>
    <row r="479" spans="63:157">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row>
    <row r="480" spans="63:157">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row>
    <row r="481" spans="63:157">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row>
    <row r="482" spans="63:157">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row>
    <row r="483" spans="63:157">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row>
    <row r="484" spans="63:157">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row>
    <row r="485" spans="63:157">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row>
    <row r="486" spans="63:157">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row>
    <row r="487" spans="63:157">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row>
    <row r="488" spans="63:157">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row>
    <row r="489" spans="63:157">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row>
    <row r="490" spans="63:157">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row>
    <row r="491" spans="63:157">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row>
    <row r="492" spans="63:157">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row>
    <row r="493" spans="63:157">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row>
    <row r="494" spans="63:157">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row>
    <row r="495" spans="63:157">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row>
    <row r="496" spans="63:157">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row>
    <row r="497" spans="63:157">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row>
    <row r="498" spans="63:157">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row>
    <row r="499" spans="63:157">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row>
    <row r="500" spans="63:157">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row>
    <row r="501" spans="63:157">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row>
    <row r="502" spans="63:157">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row>
    <row r="503" spans="63:157">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row>
    <row r="504" spans="63:157">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row>
    <row r="505" spans="63:157">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row>
    <row r="506" spans="63:157">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row>
    <row r="507" spans="63:157">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row>
    <row r="508" spans="63:157">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row>
    <row r="509" spans="63:157">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row>
    <row r="510" spans="63:157">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row>
    <row r="511" spans="63:157">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row>
    <row r="512" spans="63:157">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row>
    <row r="513" spans="63:157">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row>
    <row r="514" spans="63:157">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row>
    <row r="515" spans="63:157">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row>
    <row r="516" spans="63:157">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row>
    <row r="517" spans="63:157">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row>
    <row r="518" spans="63:157">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row>
    <row r="519" spans="63:157">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row>
    <row r="520" spans="63:157">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row>
    <row r="521" spans="63:157">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row>
    <row r="522" spans="63:157">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row>
    <row r="523" spans="63:157">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row>
    <row r="524" spans="63:157">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row>
    <row r="525" spans="63:157">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row>
    <row r="526" spans="63:157">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row>
    <row r="527" spans="63:157">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row>
    <row r="528" spans="63:157">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row>
    <row r="529" spans="63:157">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row>
    <row r="530" spans="63:157">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row>
    <row r="531" spans="63:157">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row>
    <row r="532" spans="63:157">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row>
    <row r="533" spans="63:157">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row>
    <row r="534" spans="63:157">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row>
    <row r="535" spans="63:157">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row>
    <row r="536" spans="63:157">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row>
    <row r="537" spans="63:157">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row>
    <row r="538" spans="63:157">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row>
    <row r="539" spans="63:157">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row>
    <row r="540" spans="63:157">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row>
    <row r="541" spans="63:157">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row>
    <row r="542" spans="63:157">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row>
    <row r="543" spans="63:157">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row>
    <row r="544" spans="63:157">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row>
    <row r="545" spans="63:157">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row>
    <row r="546" spans="63:157">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row>
    <row r="547" spans="63:157">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row>
    <row r="548" spans="63:157">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row>
    <row r="549" spans="63:157">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row>
    <row r="550" spans="63:157">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row>
    <row r="551" spans="63:157">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row>
    <row r="552" spans="63:157">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row>
    <row r="553" spans="63:157">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row>
    <row r="554" spans="63:157">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row>
    <row r="555" spans="63:157">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row>
    <row r="556" spans="63:157">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row>
    <row r="557" spans="63:157">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row>
    <row r="558" spans="63:157">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row>
    <row r="559" spans="63:157">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row>
    <row r="560" spans="63:157">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row>
    <row r="561" spans="63:157">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row>
    <row r="562" spans="63:157">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row>
    <row r="563" spans="63:157">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row>
    <row r="564" spans="63:157">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row>
    <row r="565" spans="63:157">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row>
    <row r="566" spans="63:157">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row>
    <row r="567" spans="63:157">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row>
    <row r="568" spans="63:157">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row>
    <row r="569" spans="63:157">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row>
    <row r="570" spans="63:157">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row>
    <row r="571" spans="63:157">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row>
    <row r="572" spans="63:157">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row>
    <row r="573" spans="63:157">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row>
    <row r="574" spans="63:157">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row>
    <row r="575" spans="63:157">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row>
    <row r="576" spans="63:157">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row>
    <row r="577" spans="63:157">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row>
    <row r="578" spans="63:157">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row>
    <row r="579" spans="63:157">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row>
    <row r="580" spans="63:157">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row>
    <row r="581" spans="63:157">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row>
    <row r="582" spans="63:157">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row>
    <row r="583" spans="63:157">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row>
    <row r="584" spans="63:157">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row>
    <row r="585" spans="63:157">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row>
    <row r="586" spans="63:157">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row>
    <row r="587" spans="63:157">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row>
    <row r="588" spans="63:157">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row>
    <row r="589" spans="63:157">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row>
    <row r="590" spans="63:157">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row>
    <row r="591" spans="63:157">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row>
    <row r="1000" spans="648:648" ht="15.75">
      <c r="XX1000" s="267">
        <v>125713</v>
      </c>
    </row>
  </sheetData>
  <mergeCells count="20">
    <mergeCell ref="B24:B25"/>
    <mergeCell ref="C24:C25"/>
    <mergeCell ref="D24:D25"/>
    <mergeCell ref="E24:E25"/>
    <mergeCell ref="B26:B27"/>
    <mergeCell ref="C26:C27"/>
    <mergeCell ref="D26:D27"/>
    <mergeCell ref="E26:E27"/>
    <mergeCell ref="B32:B33"/>
    <mergeCell ref="C32:C33"/>
    <mergeCell ref="D32:D33"/>
    <mergeCell ref="E32:E33"/>
    <mergeCell ref="B28:B29"/>
    <mergeCell ref="C28:C29"/>
    <mergeCell ref="D28:D29"/>
    <mergeCell ref="E28:E29"/>
    <mergeCell ref="B30:B31"/>
    <mergeCell ref="C30:C31"/>
    <mergeCell ref="D30:D31"/>
    <mergeCell ref="E30:E31"/>
  </mergeCell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1" id="{3C3028FB-A1FC-49F7-B6E0-E4EE7914288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F24:F33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81AB-5FB4-4B2B-9402-62CB6642D0D2}">
  <sheetPr codeName="Sheet15"/>
  <dimension ref="A1:Z286"/>
  <sheetViews>
    <sheetView showGridLines="0" topLeftCell="A289" zoomScaleNormal="100" workbookViewId="0">
      <selection activeCell="D6" sqref="D6"/>
    </sheetView>
  </sheetViews>
  <sheetFormatPr defaultColWidth="4.5703125" defaultRowHeight="23.25" customHeight="1"/>
  <cols>
    <col min="1" max="1" width="1.7109375" style="1" customWidth="1"/>
    <col min="2" max="2" width="8.0703125" style="1" customWidth="1"/>
    <col min="3" max="3" width="6.78515625" style="5" customWidth="1"/>
    <col min="4" max="4" width="29.92578125" style="83" customWidth="1"/>
    <col min="5" max="5" width="5.2109375" style="1" customWidth="1"/>
    <col min="6" max="26" width="3" style="1" customWidth="1"/>
    <col min="27" max="50" width="4.5" style="4" customWidth="1"/>
    <col min="51" max="76" width="3.42578125" style="4" customWidth="1"/>
    <col min="77" max="16384" width="4.5703125" style="4"/>
  </cols>
  <sheetData>
    <row r="1" spans="2:26" ht="23.25" customHeight="1" thickBot="1">
      <c r="B1" s="89" t="s">
        <v>46</v>
      </c>
      <c r="C1" s="1"/>
      <c r="D1" s="17"/>
      <c r="H1" s="2"/>
      <c r="I1" s="2"/>
      <c r="J1" s="2"/>
      <c r="K1" s="2"/>
      <c r="L1" s="2"/>
      <c r="M1" s="2"/>
      <c r="N1" s="2"/>
      <c r="O1" s="3"/>
      <c r="P1" s="3"/>
      <c r="Q1" s="4"/>
      <c r="R1" s="4"/>
      <c r="S1" s="4"/>
      <c r="T1" s="4"/>
      <c r="U1" s="4"/>
      <c r="V1" s="4"/>
      <c r="W1" s="4"/>
      <c r="X1" s="4"/>
      <c r="Y1" s="4"/>
      <c r="Z1" s="4"/>
    </row>
    <row r="2" spans="2:26" ht="23.25" customHeight="1" thickBot="1">
      <c r="B2" s="228" t="s">
        <v>43</v>
      </c>
      <c r="C2" s="228" t="s">
        <v>42</v>
      </c>
      <c r="D2" s="251" t="s">
        <v>4</v>
      </c>
      <c r="E2" s="228" t="s">
        <v>3</v>
      </c>
      <c r="W2" s="4"/>
      <c r="X2" s="4"/>
      <c r="Y2" s="4"/>
      <c r="Z2" s="4"/>
    </row>
    <row r="3" spans="2:26" ht="23.25" customHeight="1">
      <c r="B3" s="81" t="s">
        <v>1611</v>
      </c>
      <c r="C3" s="81" t="s">
        <v>10</v>
      </c>
      <c r="D3" s="214">
        <f>IF(ISBLANK('Touchdown Case'!E24),"",'Touchdown Case'!E24)</f>
        <v>925</v>
      </c>
      <c r="E3" s="81">
        <v>20</v>
      </c>
      <c r="G3" s="82"/>
      <c r="W3" s="4"/>
      <c r="X3" s="4"/>
      <c r="Y3" s="4"/>
      <c r="Z3" s="4"/>
    </row>
    <row r="4" spans="2:26" ht="23.25" customHeight="1">
      <c r="B4" s="81" t="s">
        <v>1611</v>
      </c>
      <c r="C4" s="11" t="s">
        <v>11</v>
      </c>
      <c r="D4" s="214">
        <f>IF(ISBLANK('Touchdown Case'!E26),"",'Touchdown Case'!E26)</f>
        <v>5016</v>
      </c>
      <c r="E4" s="81">
        <v>40</v>
      </c>
      <c r="G4" s="82"/>
      <c r="W4" s="4"/>
      <c r="X4" s="4"/>
      <c r="Y4" s="4"/>
      <c r="Z4" s="4"/>
    </row>
    <row r="5" spans="2:26" ht="23.25" customHeight="1">
      <c r="B5" s="81" t="s">
        <v>1611</v>
      </c>
      <c r="C5" s="11" t="s">
        <v>29</v>
      </c>
      <c r="D5" s="214">
        <f>IF(ISBLANK('Touchdown Case'!E28),"",'Touchdown Case'!E28)</f>
        <v>2910</v>
      </c>
      <c r="E5" s="81">
        <v>50</v>
      </c>
      <c r="G5" s="82"/>
      <c r="W5" s="4"/>
      <c r="X5" s="4"/>
      <c r="Y5" s="4"/>
      <c r="Z5" s="4"/>
    </row>
    <row r="6" spans="2:26" ht="23.25" customHeight="1">
      <c r="B6" s="81" t="s">
        <v>1611</v>
      </c>
      <c r="C6" s="11" t="s">
        <v>30</v>
      </c>
      <c r="D6" s="214">
        <f>IF(ISBLANK('Touchdown Case'!E30),"",'Touchdown Case'!E30)</f>
        <v>4881</v>
      </c>
      <c r="E6" s="81">
        <v>60</v>
      </c>
      <c r="G6" s="82"/>
      <c r="W6" s="4"/>
      <c r="X6" s="4"/>
      <c r="Y6" s="4"/>
      <c r="Z6" s="4"/>
    </row>
    <row r="7" spans="2:26" ht="23.25" customHeight="1">
      <c r="B7" s="81" t="s">
        <v>1611</v>
      </c>
      <c r="C7" s="11" t="s">
        <v>31</v>
      </c>
      <c r="D7" s="214">
        <f>IF(ISBLANK('Touchdown Case'!E32),"",'Touchdown Case'!E32)</f>
        <v>1068</v>
      </c>
      <c r="E7" s="81">
        <v>70</v>
      </c>
      <c r="G7" s="82"/>
      <c r="W7" s="4"/>
      <c r="X7" s="4"/>
      <c r="Y7" s="4"/>
      <c r="Z7" s="4"/>
    </row>
    <row r="8" spans="2:26" ht="23.25" customHeight="1">
      <c r="B8" s="81" t="s">
        <v>1611</v>
      </c>
      <c r="C8" s="15">
        <v>1</v>
      </c>
      <c r="D8" s="214">
        <f>IF(ISBLANK('Touchdown Case'!E51),"",'Touchdown Case'!E51)</f>
        <v>13</v>
      </c>
      <c r="E8" s="81">
        <v>2</v>
      </c>
      <c r="F8" s="4"/>
      <c r="G8" s="82"/>
      <c r="H8" s="4"/>
      <c r="I8" s="4"/>
      <c r="J8" s="4"/>
      <c r="K8" s="4"/>
      <c r="L8" s="4"/>
      <c r="M8" s="4"/>
      <c r="N8" s="4"/>
      <c r="O8" s="4"/>
      <c r="P8" s="4"/>
      <c r="Q8" s="4"/>
      <c r="R8" s="4"/>
      <c r="S8" s="4"/>
      <c r="T8" s="4"/>
      <c r="U8" s="4"/>
      <c r="V8" s="4"/>
      <c r="W8" s="4"/>
      <c r="X8" s="4"/>
      <c r="Y8" s="4"/>
      <c r="Z8" s="4"/>
    </row>
    <row r="9" spans="2:26" ht="23.25" customHeight="1">
      <c r="B9" s="81" t="s">
        <v>1611</v>
      </c>
      <c r="C9" s="15">
        <f>C8+1</f>
        <v>2</v>
      </c>
      <c r="D9" s="214">
        <f>IF(ISBLANK('Touchdown Case'!E52),"",'Touchdown Case'!E52)</f>
        <v>3</v>
      </c>
      <c r="E9" s="81">
        <v>2</v>
      </c>
      <c r="F9" s="4"/>
      <c r="G9" s="82"/>
      <c r="H9" s="4"/>
      <c r="I9" s="4"/>
      <c r="J9" s="4"/>
      <c r="K9" s="4"/>
      <c r="L9" s="4"/>
      <c r="M9" s="4"/>
      <c r="N9" s="4"/>
      <c r="O9" s="4"/>
      <c r="P9" s="4"/>
      <c r="Q9" s="4"/>
      <c r="R9" s="4"/>
      <c r="S9" s="4"/>
      <c r="T9" s="4"/>
      <c r="U9" s="4"/>
      <c r="V9" s="4"/>
      <c r="W9" s="4"/>
      <c r="X9" s="4"/>
      <c r="Y9" s="4"/>
      <c r="Z9" s="4"/>
    </row>
    <row r="10" spans="2:26" ht="23.25" customHeight="1">
      <c r="B10" s="81" t="s">
        <v>1611</v>
      </c>
      <c r="C10" s="15">
        <f t="shared" ref="C10:C27" si="0">C9+1</f>
        <v>3</v>
      </c>
      <c r="D10" s="214">
        <f>IF(ISBLANK('Touchdown Case'!E53),"",'Touchdown Case'!E53)</f>
        <v>32</v>
      </c>
      <c r="E10" s="81">
        <v>2</v>
      </c>
      <c r="F10" s="4"/>
      <c r="G10" s="82"/>
      <c r="H10" s="4"/>
      <c r="I10" s="4"/>
      <c r="J10" s="4"/>
      <c r="K10" s="4"/>
      <c r="L10" s="4"/>
      <c r="M10" s="4"/>
      <c r="N10" s="4"/>
      <c r="O10" s="4"/>
      <c r="P10" s="4"/>
      <c r="Q10" s="4"/>
      <c r="R10" s="4"/>
      <c r="S10" s="4"/>
      <c r="T10" s="4"/>
      <c r="U10" s="4"/>
      <c r="V10" s="4"/>
      <c r="W10" s="4"/>
      <c r="X10" s="4"/>
      <c r="Y10" s="4"/>
      <c r="Z10" s="4"/>
    </row>
    <row r="11" spans="2:26" ht="23.25" customHeight="1">
      <c r="B11" s="81" t="s">
        <v>1611</v>
      </c>
      <c r="C11" s="15">
        <f t="shared" si="0"/>
        <v>4</v>
      </c>
      <c r="D11" s="214">
        <f>IF(ISBLANK('Touchdown Case'!E54),"",'Touchdown Case'!E54)</f>
        <v>16</v>
      </c>
      <c r="E11" s="81">
        <v>2</v>
      </c>
      <c r="F11" s="4"/>
      <c r="G11" s="82"/>
      <c r="H11" s="4"/>
      <c r="I11" s="4"/>
      <c r="J11" s="4"/>
      <c r="K11" s="4"/>
      <c r="L11" s="4"/>
      <c r="M11" s="4"/>
      <c r="N11" s="4"/>
      <c r="O11" s="4"/>
      <c r="P11" s="4"/>
      <c r="Q11" s="4"/>
      <c r="R11" s="4"/>
      <c r="S11" s="4"/>
      <c r="T11" s="4"/>
      <c r="U11" s="4"/>
      <c r="V11" s="4"/>
      <c r="W11" s="4"/>
      <c r="X11" s="4"/>
      <c r="Y11" s="4"/>
      <c r="Z11" s="4"/>
    </row>
    <row r="12" spans="2:26" ht="23.25" customHeight="1">
      <c r="B12" s="81" t="s">
        <v>1611</v>
      </c>
      <c r="C12" s="15">
        <f t="shared" si="0"/>
        <v>5</v>
      </c>
      <c r="D12" s="214">
        <f>IF(ISBLANK('Touchdown Case'!E55),"",'Touchdown Case'!E55)</f>
        <v>29</v>
      </c>
      <c r="E12" s="81">
        <v>2</v>
      </c>
      <c r="F12" s="4"/>
      <c r="G12" s="82"/>
      <c r="H12" s="4"/>
      <c r="I12" s="4"/>
      <c r="J12" s="4"/>
      <c r="K12" s="4"/>
      <c r="L12" s="4"/>
      <c r="M12" s="4"/>
      <c r="N12" s="4"/>
      <c r="O12" s="4"/>
      <c r="P12" s="4"/>
      <c r="Q12" s="4"/>
      <c r="R12" s="4"/>
      <c r="S12" s="4"/>
      <c r="T12" s="4"/>
      <c r="U12" s="4"/>
      <c r="V12" s="4"/>
      <c r="W12" s="4"/>
      <c r="X12" s="4"/>
      <c r="Y12" s="4"/>
      <c r="Z12" s="4"/>
    </row>
    <row r="13" spans="2:26" ht="23.25" customHeight="1">
      <c r="B13" s="81" t="s">
        <v>1611</v>
      </c>
      <c r="C13" s="15">
        <f t="shared" si="0"/>
        <v>6</v>
      </c>
      <c r="D13" s="214">
        <f>IF(ISBLANK('Touchdown Case'!E56),"",'Touchdown Case'!E56)</f>
        <v>15</v>
      </c>
      <c r="E13" s="81">
        <v>2</v>
      </c>
      <c r="F13" s="4"/>
      <c r="G13" s="82"/>
      <c r="H13" s="4"/>
      <c r="I13" s="4"/>
      <c r="J13" s="4"/>
      <c r="K13" s="4"/>
      <c r="L13" s="4"/>
      <c r="M13" s="4"/>
      <c r="N13" s="4"/>
      <c r="O13" s="4"/>
      <c r="P13" s="4"/>
      <c r="Q13" s="4"/>
      <c r="R13" s="4"/>
      <c r="S13" s="4"/>
      <c r="T13" s="4"/>
      <c r="U13" s="4"/>
      <c r="V13" s="4"/>
      <c r="W13" s="4"/>
      <c r="X13" s="4"/>
      <c r="Y13" s="4"/>
      <c r="Z13" s="4"/>
    </row>
    <row r="14" spans="2:26" ht="23.25" customHeight="1">
      <c r="B14" s="81" t="s">
        <v>1611</v>
      </c>
      <c r="C14" s="15">
        <f t="shared" si="0"/>
        <v>7</v>
      </c>
      <c r="D14" s="214">
        <f>IF(ISBLANK('Touchdown Case'!E57),"",'Touchdown Case'!E57)</f>
        <v>13</v>
      </c>
      <c r="E14" s="81">
        <v>2</v>
      </c>
      <c r="F14" s="4"/>
      <c r="G14" s="82"/>
      <c r="H14" s="4"/>
      <c r="I14" s="4"/>
      <c r="J14" s="4"/>
      <c r="K14" s="4"/>
      <c r="L14" s="4"/>
      <c r="M14" s="4"/>
      <c r="N14" s="4"/>
      <c r="O14" s="4"/>
      <c r="P14" s="4"/>
      <c r="Q14" s="4"/>
      <c r="R14" s="4"/>
      <c r="S14" s="4"/>
      <c r="T14" s="4"/>
      <c r="U14" s="4"/>
      <c r="V14" s="4"/>
      <c r="W14" s="4"/>
      <c r="X14" s="4"/>
      <c r="Y14" s="4"/>
      <c r="Z14" s="4"/>
    </row>
    <row r="15" spans="2:26" ht="23.25" customHeight="1">
      <c r="B15" s="81" t="s">
        <v>1611</v>
      </c>
      <c r="C15" s="15">
        <f t="shared" si="0"/>
        <v>8</v>
      </c>
      <c r="D15" s="214">
        <f>IF(ISBLANK('Touchdown Case'!E58),"",'Touchdown Case'!E58)</f>
        <v>34</v>
      </c>
      <c r="E15" s="81">
        <v>2</v>
      </c>
      <c r="F15" s="4"/>
      <c r="G15" s="82"/>
      <c r="H15" s="4"/>
      <c r="I15" s="4"/>
      <c r="J15" s="4"/>
      <c r="K15" s="4"/>
      <c r="L15" s="4"/>
      <c r="M15" s="4"/>
      <c r="N15" s="4"/>
      <c r="O15" s="4"/>
      <c r="P15" s="4"/>
      <c r="Q15" s="4"/>
      <c r="R15" s="4"/>
      <c r="S15" s="4"/>
      <c r="T15" s="4"/>
      <c r="U15" s="4"/>
      <c r="V15" s="4"/>
      <c r="W15" s="4"/>
      <c r="X15" s="4"/>
      <c r="Y15" s="4"/>
      <c r="Z15" s="4"/>
    </row>
    <row r="16" spans="2:26" ht="23.25" customHeight="1">
      <c r="B16" s="81" t="s">
        <v>1611</v>
      </c>
      <c r="C16" s="15">
        <f t="shared" si="0"/>
        <v>9</v>
      </c>
      <c r="D16" s="214">
        <f>IF(ISBLANK('Touchdown Case'!E59),"",'Touchdown Case'!E59)</f>
        <v>39</v>
      </c>
      <c r="E16" s="81">
        <v>2</v>
      </c>
      <c r="F16" s="4"/>
      <c r="G16" s="82"/>
      <c r="H16" s="4"/>
      <c r="I16" s="4"/>
      <c r="J16" s="4"/>
      <c r="K16" s="4"/>
      <c r="L16" s="4"/>
      <c r="M16" s="4"/>
      <c r="N16" s="4"/>
      <c r="O16" s="4"/>
      <c r="P16" s="4"/>
      <c r="Q16" s="4"/>
      <c r="R16" s="4"/>
      <c r="S16" s="4"/>
      <c r="T16" s="4"/>
      <c r="U16" s="4"/>
      <c r="V16" s="4"/>
      <c r="W16" s="4"/>
      <c r="X16" s="4"/>
      <c r="Y16" s="4"/>
      <c r="Z16" s="4"/>
    </row>
    <row r="17" spans="2:26" ht="23.25" customHeight="1">
      <c r="B17" s="81" t="s">
        <v>1611</v>
      </c>
      <c r="C17" s="15">
        <f t="shared" si="0"/>
        <v>10</v>
      </c>
      <c r="D17" s="214">
        <f>IF(ISBLANK('Touchdown Case'!E60),"",'Touchdown Case'!E60)</f>
        <v>3</v>
      </c>
      <c r="E17" s="81">
        <v>2</v>
      </c>
      <c r="F17" s="4"/>
      <c r="G17" s="82"/>
      <c r="H17" s="4"/>
      <c r="I17" s="4"/>
      <c r="J17" s="4"/>
      <c r="K17" s="4"/>
      <c r="L17" s="4"/>
      <c r="M17" s="4"/>
      <c r="N17" s="4"/>
      <c r="O17" s="4"/>
      <c r="P17" s="4"/>
      <c r="Q17" s="4"/>
      <c r="R17" s="4"/>
      <c r="S17" s="4"/>
      <c r="T17" s="4"/>
      <c r="U17" s="4"/>
      <c r="V17" s="4"/>
      <c r="W17" s="4"/>
      <c r="X17" s="4"/>
      <c r="Y17" s="4"/>
      <c r="Z17" s="4"/>
    </row>
    <row r="18" spans="2:26" ht="23.25" customHeight="1">
      <c r="B18" s="81" t="s">
        <v>1611</v>
      </c>
      <c r="C18" s="15">
        <f t="shared" si="0"/>
        <v>11</v>
      </c>
      <c r="D18" s="214">
        <f>IF(ISBLANK('Touchdown Case'!E61),"",'Touchdown Case'!E61)</f>
        <v>9</v>
      </c>
      <c r="E18" s="81">
        <v>2</v>
      </c>
      <c r="F18" s="4"/>
      <c r="G18" s="82"/>
      <c r="H18" s="4"/>
      <c r="I18" s="4"/>
      <c r="J18" s="4"/>
      <c r="K18" s="4"/>
      <c r="L18" s="4"/>
      <c r="M18" s="4"/>
      <c r="N18" s="4"/>
      <c r="O18" s="4"/>
      <c r="P18" s="4"/>
      <c r="Q18" s="4"/>
      <c r="R18" s="4"/>
      <c r="S18" s="4"/>
      <c r="T18" s="4"/>
      <c r="U18" s="4"/>
      <c r="V18" s="4"/>
      <c r="W18" s="4"/>
      <c r="X18" s="4"/>
      <c r="Y18" s="4"/>
      <c r="Z18" s="4"/>
    </row>
    <row r="19" spans="2:26" ht="23.25" customHeight="1">
      <c r="B19" s="81" t="s">
        <v>1611</v>
      </c>
      <c r="C19" s="15">
        <f t="shared" si="0"/>
        <v>12</v>
      </c>
      <c r="D19" s="214">
        <f>IF(ISBLANK('Touchdown Case'!E62),"",'Touchdown Case'!E62)</f>
        <v>19</v>
      </c>
      <c r="E19" s="81">
        <v>2</v>
      </c>
      <c r="F19" s="4"/>
      <c r="G19" s="82"/>
      <c r="H19" s="4"/>
      <c r="I19" s="4"/>
      <c r="J19" s="4"/>
      <c r="K19" s="4"/>
      <c r="L19" s="4"/>
      <c r="M19" s="4"/>
      <c r="N19" s="4"/>
      <c r="O19" s="4"/>
      <c r="P19" s="4"/>
      <c r="Q19" s="4"/>
      <c r="R19" s="4"/>
      <c r="S19" s="4"/>
      <c r="T19" s="4"/>
      <c r="U19" s="4"/>
      <c r="V19" s="4"/>
      <c r="W19" s="4"/>
      <c r="X19" s="4"/>
      <c r="Y19" s="4"/>
      <c r="Z19" s="4"/>
    </row>
    <row r="20" spans="2:26" ht="23.25" customHeight="1">
      <c r="B20" s="81" t="s">
        <v>1611</v>
      </c>
      <c r="C20" s="15">
        <f t="shared" si="0"/>
        <v>13</v>
      </c>
      <c r="D20" s="214">
        <f>IF(ISBLANK('Touchdown Case'!E63),"",'Touchdown Case'!E63)</f>
        <v>20</v>
      </c>
      <c r="E20" s="81">
        <v>2</v>
      </c>
      <c r="F20" s="4"/>
      <c r="G20" s="82"/>
      <c r="H20" s="4"/>
      <c r="I20" s="4"/>
      <c r="J20" s="4"/>
      <c r="K20" s="4"/>
      <c r="L20" s="4"/>
      <c r="M20" s="4"/>
      <c r="N20" s="4"/>
      <c r="O20" s="4"/>
      <c r="P20" s="4"/>
      <c r="Q20" s="4"/>
      <c r="R20" s="4"/>
      <c r="S20" s="4"/>
      <c r="T20" s="4"/>
      <c r="U20" s="4"/>
      <c r="V20" s="4"/>
      <c r="W20" s="4"/>
      <c r="X20" s="4"/>
      <c r="Y20" s="4"/>
      <c r="Z20" s="4"/>
    </row>
    <row r="21" spans="2:26" ht="23.25" customHeight="1">
      <c r="B21" s="81" t="s">
        <v>1611</v>
      </c>
      <c r="C21" s="15">
        <f t="shared" si="0"/>
        <v>14</v>
      </c>
      <c r="D21" s="214">
        <f>IF(ISBLANK('Touchdown Case'!E64),"",'Touchdown Case'!E64)</f>
        <v>29</v>
      </c>
      <c r="E21" s="81">
        <v>2</v>
      </c>
      <c r="F21" s="4"/>
      <c r="G21" s="82"/>
      <c r="H21" s="4"/>
      <c r="I21" s="4"/>
      <c r="J21" s="4"/>
      <c r="K21" s="4"/>
      <c r="L21" s="4"/>
      <c r="M21" s="4"/>
      <c r="N21" s="4"/>
      <c r="O21" s="4"/>
      <c r="P21" s="4"/>
      <c r="Q21" s="4"/>
      <c r="R21" s="4"/>
      <c r="S21" s="4"/>
      <c r="T21" s="4"/>
      <c r="U21" s="4"/>
      <c r="V21" s="4"/>
      <c r="W21" s="4"/>
      <c r="X21" s="4"/>
      <c r="Y21" s="4"/>
      <c r="Z21" s="4"/>
    </row>
    <row r="22" spans="2:26" ht="23.25" customHeight="1">
      <c r="B22" s="81" t="s">
        <v>1611</v>
      </c>
      <c r="C22" s="15">
        <f t="shared" si="0"/>
        <v>15</v>
      </c>
      <c r="D22" s="214">
        <f>IF(ISBLANK('Touchdown Case'!E65),"",'Touchdown Case'!E65)</f>
        <v>41</v>
      </c>
      <c r="E22" s="81">
        <v>2</v>
      </c>
      <c r="F22" s="4"/>
      <c r="G22" s="82"/>
      <c r="H22" s="4"/>
      <c r="I22" s="4"/>
      <c r="J22" s="4"/>
      <c r="K22" s="4"/>
      <c r="L22" s="4"/>
      <c r="M22" s="4"/>
      <c r="N22" s="4"/>
      <c r="O22" s="4"/>
      <c r="P22" s="4"/>
      <c r="Q22" s="4"/>
      <c r="R22" s="4"/>
      <c r="S22" s="4"/>
      <c r="T22" s="4"/>
      <c r="U22" s="4"/>
      <c r="V22" s="4"/>
      <c r="W22" s="4"/>
      <c r="X22" s="4"/>
      <c r="Y22" s="4"/>
      <c r="Z22" s="4"/>
    </row>
    <row r="23" spans="2:26" ht="23.25" customHeight="1">
      <c r="B23" s="81" t="s">
        <v>1611</v>
      </c>
      <c r="C23" s="15">
        <f t="shared" si="0"/>
        <v>16</v>
      </c>
      <c r="D23" s="214">
        <f>IF(ISBLANK('Touchdown Case'!E66),"",'Touchdown Case'!E66)</f>
        <v>5</v>
      </c>
      <c r="E23" s="81">
        <v>2</v>
      </c>
      <c r="F23" s="4"/>
      <c r="G23" s="82"/>
      <c r="H23" s="4"/>
      <c r="I23" s="4"/>
      <c r="J23" s="4"/>
      <c r="K23" s="4"/>
      <c r="L23" s="4"/>
      <c r="M23" s="4"/>
      <c r="N23" s="4"/>
      <c r="O23" s="4"/>
      <c r="P23" s="4"/>
      <c r="Q23" s="4"/>
      <c r="R23" s="4"/>
      <c r="S23" s="4"/>
      <c r="T23" s="4"/>
      <c r="U23" s="4"/>
      <c r="V23" s="4"/>
      <c r="W23" s="4"/>
      <c r="X23" s="4"/>
      <c r="Y23" s="4"/>
      <c r="Z23" s="4"/>
    </row>
    <row r="24" spans="2:26" ht="23.25" customHeight="1">
      <c r="B24" s="81" t="s">
        <v>1611</v>
      </c>
      <c r="C24" s="15">
        <f t="shared" si="0"/>
        <v>17</v>
      </c>
      <c r="D24" s="214">
        <f>IF(ISBLANK('Touchdown Case'!E67),"",'Touchdown Case'!E67)</f>
        <v>109</v>
      </c>
      <c r="E24" s="81">
        <v>2</v>
      </c>
      <c r="F24" s="4"/>
      <c r="G24" s="82"/>
      <c r="H24" s="4"/>
      <c r="I24" s="4"/>
      <c r="J24" s="4"/>
      <c r="K24" s="4"/>
      <c r="L24" s="4"/>
      <c r="M24" s="4"/>
      <c r="N24" s="4"/>
      <c r="O24" s="4"/>
      <c r="P24" s="4"/>
      <c r="Q24" s="4"/>
      <c r="R24" s="4"/>
      <c r="S24" s="4"/>
      <c r="T24" s="4"/>
      <c r="U24" s="4"/>
      <c r="V24" s="4"/>
      <c r="W24" s="4"/>
      <c r="X24" s="4"/>
      <c r="Y24" s="4"/>
      <c r="Z24" s="4"/>
    </row>
    <row r="25" spans="2:26" ht="23.25" customHeight="1">
      <c r="B25" s="81" t="s">
        <v>1611</v>
      </c>
      <c r="C25" s="15">
        <f t="shared" si="0"/>
        <v>18</v>
      </c>
      <c r="D25" s="214">
        <f>IF(ISBLANK('Touchdown Case'!E68),"",'Touchdown Case'!E68)</f>
        <v>91</v>
      </c>
      <c r="E25" s="81">
        <v>2</v>
      </c>
      <c r="F25" s="4"/>
      <c r="G25" s="82"/>
      <c r="H25" s="4"/>
      <c r="I25" s="4"/>
      <c r="J25" s="4"/>
      <c r="K25" s="4"/>
      <c r="L25" s="4"/>
      <c r="M25" s="4"/>
      <c r="N25" s="4"/>
      <c r="O25" s="4"/>
      <c r="P25" s="4"/>
      <c r="Q25" s="4"/>
      <c r="R25" s="4"/>
      <c r="S25" s="4"/>
      <c r="T25" s="4"/>
      <c r="U25" s="4"/>
      <c r="V25" s="4"/>
      <c r="W25" s="4"/>
      <c r="X25" s="4"/>
      <c r="Y25" s="4"/>
      <c r="Z25" s="4"/>
    </row>
    <row r="26" spans="2:26" ht="23.25" customHeight="1">
      <c r="B26" s="81" t="s">
        <v>1611</v>
      </c>
      <c r="C26" s="15">
        <f t="shared" si="0"/>
        <v>19</v>
      </c>
      <c r="D26" s="214">
        <f>IF(ISBLANK('Touchdown Case'!E69),"",'Touchdown Case'!E69)</f>
        <v>71</v>
      </c>
      <c r="E26" s="81">
        <v>2</v>
      </c>
      <c r="F26" s="4"/>
      <c r="G26" s="82"/>
      <c r="H26" s="4"/>
      <c r="I26" s="4"/>
      <c r="J26" s="4"/>
      <c r="K26" s="4"/>
      <c r="L26" s="4"/>
      <c r="M26" s="4"/>
      <c r="N26" s="4"/>
      <c r="O26" s="4"/>
      <c r="P26" s="4"/>
      <c r="Q26" s="4"/>
      <c r="R26" s="4"/>
      <c r="S26" s="4"/>
      <c r="T26" s="4"/>
      <c r="U26" s="4"/>
      <c r="V26" s="4"/>
      <c r="W26" s="4"/>
      <c r="X26" s="4"/>
      <c r="Y26" s="4"/>
      <c r="Z26" s="4"/>
    </row>
    <row r="27" spans="2:26" ht="23.25" customHeight="1">
      <c r="B27" s="81" t="s">
        <v>1611</v>
      </c>
      <c r="C27" s="15">
        <f t="shared" si="0"/>
        <v>20</v>
      </c>
      <c r="D27" s="214">
        <f>IF(ISBLANK('Touchdown Case'!E70),"",'Touchdown Case'!E70)</f>
        <v>17</v>
      </c>
      <c r="E27" s="81">
        <v>2</v>
      </c>
      <c r="F27" s="4"/>
      <c r="G27" s="82"/>
      <c r="H27" s="4"/>
      <c r="I27" s="4"/>
      <c r="J27" s="4"/>
      <c r="K27" s="4"/>
      <c r="L27" s="4"/>
      <c r="M27" s="4"/>
      <c r="N27" s="4"/>
      <c r="O27" s="4"/>
      <c r="P27" s="4"/>
      <c r="Q27" s="4"/>
      <c r="R27" s="4"/>
      <c r="S27" s="4"/>
      <c r="T27" s="4"/>
      <c r="U27" s="4"/>
      <c r="V27" s="4"/>
      <c r="W27" s="4"/>
      <c r="X27" s="4"/>
      <c r="Y27" s="4"/>
      <c r="Z27" s="4"/>
    </row>
    <row r="28" spans="2:26" ht="23.25" customHeight="1">
      <c r="B28" s="81" t="s">
        <v>1611</v>
      </c>
      <c r="C28" s="15">
        <v>21</v>
      </c>
      <c r="D28" s="215">
        <f>IF(ISBLANK('Touchdown Case'!E85),"",'Touchdown Case'!E85)</f>
        <v>64</v>
      </c>
      <c r="E28" s="81">
        <v>3</v>
      </c>
      <c r="F28" s="4"/>
      <c r="G28" s="82"/>
      <c r="H28" s="4"/>
      <c r="I28" s="4"/>
      <c r="J28" s="4"/>
      <c r="K28" s="4"/>
      <c r="L28" s="4"/>
      <c r="M28" s="4"/>
      <c r="N28" s="4"/>
      <c r="O28" s="4"/>
      <c r="P28" s="4"/>
      <c r="Q28" s="4"/>
      <c r="R28" s="4"/>
      <c r="S28" s="4"/>
      <c r="T28" s="4"/>
      <c r="U28" s="4"/>
      <c r="V28" s="4"/>
      <c r="W28" s="4"/>
      <c r="X28" s="4"/>
      <c r="Y28" s="4"/>
      <c r="Z28" s="4"/>
    </row>
    <row r="29" spans="2:26" ht="23.25" customHeight="1">
      <c r="B29" s="81" t="s">
        <v>1611</v>
      </c>
      <c r="C29" s="15">
        <f t="shared" ref="C29:C47" si="1">C28+1</f>
        <v>22</v>
      </c>
      <c r="D29" s="215">
        <f>IF(ISBLANK('Touchdown Case'!E86),"",'Touchdown Case'!E86)</f>
        <v>5</v>
      </c>
      <c r="E29" s="81">
        <v>3</v>
      </c>
      <c r="F29" s="4"/>
      <c r="G29" s="82"/>
      <c r="H29" s="4"/>
      <c r="I29" s="4"/>
      <c r="J29" s="4"/>
      <c r="K29" s="4"/>
      <c r="L29" s="4"/>
      <c r="M29" s="4"/>
      <c r="N29" s="4"/>
      <c r="O29" s="4"/>
      <c r="P29" s="4"/>
      <c r="Q29" s="4"/>
      <c r="R29" s="4"/>
      <c r="S29" s="4"/>
      <c r="T29" s="4"/>
      <c r="U29" s="4"/>
      <c r="V29" s="4"/>
      <c r="W29" s="4"/>
      <c r="X29" s="4"/>
      <c r="Y29" s="4"/>
      <c r="Z29" s="4"/>
    </row>
    <row r="30" spans="2:26" ht="23.25" customHeight="1">
      <c r="B30" s="81" t="s">
        <v>1611</v>
      </c>
      <c r="C30" s="15">
        <f t="shared" si="1"/>
        <v>23</v>
      </c>
      <c r="D30" s="215">
        <f>IF(ISBLANK('Touchdown Case'!E87),"",'Touchdown Case'!E87)</f>
        <v>14</v>
      </c>
      <c r="E30" s="81">
        <v>3</v>
      </c>
      <c r="F30" s="4"/>
      <c r="G30" s="82"/>
      <c r="H30" s="4"/>
      <c r="I30" s="4"/>
      <c r="J30" s="4"/>
      <c r="K30" s="4"/>
      <c r="L30" s="4"/>
      <c r="M30" s="4"/>
      <c r="N30" s="4"/>
      <c r="O30" s="4"/>
      <c r="P30" s="4"/>
      <c r="Q30" s="4"/>
      <c r="R30" s="4"/>
      <c r="S30" s="4"/>
      <c r="T30" s="4"/>
      <c r="U30" s="4"/>
      <c r="V30" s="4"/>
      <c r="W30" s="4"/>
      <c r="X30" s="4"/>
      <c r="Y30" s="4"/>
      <c r="Z30" s="4"/>
    </row>
    <row r="31" spans="2:26" ht="23.25" customHeight="1">
      <c r="B31" s="81" t="s">
        <v>1611</v>
      </c>
      <c r="C31" s="15">
        <f t="shared" si="1"/>
        <v>24</v>
      </c>
      <c r="D31" s="215">
        <f>IF(ISBLANK('Touchdown Case'!E88),"",'Touchdown Case'!E88)</f>
        <v>42</v>
      </c>
      <c r="E31" s="81">
        <v>3</v>
      </c>
      <c r="F31" s="4"/>
      <c r="G31" s="82"/>
      <c r="H31" s="4"/>
      <c r="I31" s="4"/>
      <c r="J31" s="4"/>
      <c r="K31" s="4"/>
      <c r="L31" s="4"/>
      <c r="M31" s="4"/>
      <c r="N31" s="4"/>
      <c r="O31" s="4"/>
      <c r="P31" s="4"/>
      <c r="Q31" s="4"/>
      <c r="R31" s="4"/>
      <c r="S31" s="4"/>
      <c r="T31" s="4"/>
      <c r="U31" s="4"/>
      <c r="V31" s="4"/>
      <c r="W31" s="4"/>
      <c r="X31" s="4"/>
      <c r="Y31" s="4"/>
      <c r="Z31" s="4"/>
    </row>
    <row r="32" spans="2:26" ht="23.25" customHeight="1">
      <c r="B32" s="81" t="s">
        <v>1611</v>
      </c>
      <c r="C32" s="15">
        <f t="shared" si="1"/>
        <v>25</v>
      </c>
      <c r="D32" s="215">
        <f>IF(ISBLANK('Touchdown Case'!E89),"",'Touchdown Case'!E89)</f>
        <v>55</v>
      </c>
      <c r="E32" s="81">
        <v>3</v>
      </c>
      <c r="F32" s="4"/>
      <c r="G32" s="82"/>
      <c r="H32" s="4"/>
      <c r="I32" s="4"/>
      <c r="J32" s="4"/>
      <c r="K32" s="4"/>
      <c r="L32" s="4"/>
      <c r="M32" s="4"/>
      <c r="N32" s="4"/>
      <c r="O32" s="4"/>
      <c r="P32" s="4"/>
      <c r="Q32" s="4"/>
      <c r="R32" s="4"/>
      <c r="S32" s="4"/>
      <c r="T32" s="4"/>
      <c r="U32" s="4"/>
      <c r="V32" s="4"/>
      <c r="W32" s="4"/>
      <c r="X32" s="4"/>
      <c r="Y32" s="4"/>
      <c r="Z32" s="4"/>
    </row>
    <row r="33" spans="2:26" ht="23.25" customHeight="1">
      <c r="B33" s="81" t="s">
        <v>1611</v>
      </c>
      <c r="C33" s="15">
        <f t="shared" si="1"/>
        <v>26</v>
      </c>
      <c r="D33" s="215">
        <f>IF(ISBLANK('Touchdown Case'!E90),"",'Touchdown Case'!E90)</f>
        <v>26</v>
      </c>
      <c r="E33" s="81">
        <v>3</v>
      </c>
      <c r="F33" s="4"/>
      <c r="G33" s="82"/>
      <c r="H33" s="4"/>
      <c r="I33" s="4"/>
      <c r="J33" s="4"/>
      <c r="K33" s="4"/>
      <c r="L33" s="4"/>
      <c r="M33" s="4"/>
      <c r="N33" s="4"/>
      <c r="O33" s="4"/>
      <c r="P33" s="4"/>
      <c r="Q33" s="4"/>
      <c r="R33" s="4"/>
      <c r="S33" s="4"/>
      <c r="T33" s="4"/>
      <c r="U33" s="4"/>
      <c r="V33" s="4"/>
      <c r="W33" s="4"/>
      <c r="X33" s="4"/>
      <c r="Y33" s="4"/>
      <c r="Z33" s="4"/>
    </row>
    <row r="34" spans="2:26" ht="23.25" customHeight="1">
      <c r="B34" s="81" t="s">
        <v>1611</v>
      </c>
      <c r="C34" s="15">
        <f t="shared" si="1"/>
        <v>27</v>
      </c>
      <c r="D34" s="215">
        <f>IF(ISBLANK('Touchdown Case'!E91),"",'Touchdown Case'!E91)</f>
        <v>1</v>
      </c>
      <c r="E34" s="81">
        <v>3</v>
      </c>
      <c r="F34" s="4"/>
      <c r="G34" s="82"/>
      <c r="H34" s="4"/>
      <c r="I34" s="4"/>
      <c r="J34" s="4"/>
      <c r="K34" s="4"/>
      <c r="L34" s="4"/>
      <c r="M34" s="4"/>
      <c r="N34" s="4"/>
      <c r="O34" s="4"/>
      <c r="P34" s="4"/>
      <c r="Q34" s="4"/>
      <c r="R34" s="4"/>
      <c r="S34" s="4"/>
      <c r="T34" s="4"/>
      <c r="U34" s="4"/>
      <c r="V34" s="4"/>
      <c r="W34" s="4"/>
      <c r="X34" s="4"/>
      <c r="Y34" s="4"/>
      <c r="Z34" s="4"/>
    </row>
    <row r="35" spans="2:26" ht="23.25" customHeight="1">
      <c r="B35" s="81" t="s">
        <v>1611</v>
      </c>
      <c r="C35" s="15">
        <f t="shared" si="1"/>
        <v>28</v>
      </c>
      <c r="D35" s="215">
        <f>IF(ISBLANK('Touchdown Case'!E92),"",'Touchdown Case'!E92)</f>
        <v>9</v>
      </c>
      <c r="E35" s="81">
        <v>3</v>
      </c>
      <c r="F35" s="4"/>
      <c r="G35" s="82"/>
      <c r="H35" s="4"/>
      <c r="I35" s="4"/>
      <c r="J35" s="4"/>
      <c r="K35" s="4"/>
      <c r="L35" s="4"/>
      <c r="M35" s="4"/>
      <c r="N35" s="4"/>
      <c r="O35" s="4"/>
      <c r="P35" s="4"/>
      <c r="Q35" s="4"/>
      <c r="R35" s="4"/>
      <c r="S35" s="4"/>
      <c r="T35" s="4"/>
      <c r="U35" s="4"/>
      <c r="V35" s="4"/>
      <c r="W35" s="4"/>
      <c r="X35" s="4"/>
      <c r="Y35" s="4"/>
      <c r="Z35" s="4"/>
    </row>
    <row r="36" spans="2:26" ht="23.25" customHeight="1">
      <c r="B36" s="81" t="s">
        <v>1611</v>
      </c>
      <c r="C36" s="15">
        <f t="shared" si="1"/>
        <v>29</v>
      </c>
      <c r="D36" s="215">
        <f>IF(ISBLANK('Touchdown Case'!E93),"",'Touchdown Case'!E93)</f>
        <v>6</v>
      </c>
      <c r="E36" s="81">
        <v>3</v>
      </c>
      <c r="F36" s="4"/>
      <c r="G36" s="82"/>
      <c r="H36" s="4"/>
      <c r="I36" s="4"/>
      <c r="J36" s="4"/>
      <c r="K36" s="4"/>
      <c r="L36" s="4"/>
      <c r="M36" s="4"/>
      <c r="N36" s="4"/>
      <c r="O36" s="4"/>
      <c r="P36" s="4"/>
      <c r="Q36" s="4"/>
      <c r="R36" s="4"/>
      <c r="S36" s="4"/>
      <c r="T36" s="4"/>
      <c r="U36" s="4"/>
      <c r="V36" s="4"/>
      <c r="W36" s="4"/>
      <c r="X36" s="4"/>
      <c r="Y36" s="4"/>
      <c r="Z36" s="4"/>
    </row>
    <row r="37" spans="2:26" ht="23.25" customHeight="1">
      <c r="B37" s="81" t="s">
        <v>1611</v>
      </c>
      <c r="C37" s="15">
        <f t="shared" si="1"/>
        <v>30</v>
      </c>
      <c r="D37" s="215">
        <f>IF(ISBLANK('Touchdown Case'!E94),"",'Touchdown Case'!E94)</f>
        <v>35</v>
      </c>
      <c r="E37" s="81">
        <v>3</v>
      </c>
      <c r="F37" s="4"/>
      <c r="G37" s="82"/>
      <c r="H37" s="4"/>
      <c r="I37" s="4"/>
      <c r="J37" s="4"/>
      <c r="K37" s="4"/>
      <c r="L37" s="4"/>
      <c r="M37" s="4"/>
      <c r="N37" s="4"/>
      <c r="O37" s="4"/>
      <c r="P37" s="4"/>
      <c r="Q37" s="4"/>
      <c r="R37" s="4"/>
      <c r="S37" s="4"/>
      <c r="T37" s="4"/>
      <c r="U37" s="4"/>
      <c r="V37" s="4"/>
      <c r="W37" s="4"/>
      <c r="X37" s="4"/>
      <c r="Y37" s="4"/>
      <c r="Z37" s="4"/>
    </row>
    <row r="38" spans="2:26" ht="23.25" customHeight="1">
      <c r="B38" s="81" t="s">
        <v>1611</v>
      </c>
      <c r="C38" s="15">
        <f t="shared" si="1"/>
        <v>31</v>
      </c>
      <c r="D38" s="215">
        <f>IF(ISBLANK('Touchdown Case'!E95),"",'Touchdown Case'!E95)</f>
        <v>55</v>
      </c>
      <c r="E38" s="81">
        <v>3</v>
      </c>
      <c r="F38" s="4"/>
      <c r="G38" s="82"/>
      <c r="H38" s="4"/>
      <c r="I38" s="4"/>
      <c r="J38" s="4"/>
      <c r="K38" s="4"/>
      <c r="L38" s="4"/>
      <c r="M38" s="4"/>
      <c r="N38" s="4"/>
      <c r="O38" s="4"/>
      <c r="P38" s="4"/>
      <c r="Q38" s="4"/>
      <c r="R38" s="4"/>
      <c r="S38" s="4"/>
      <c r="T38" s="4"/>
      <c r="U38" s="4"/>
      <c r="V38" s="4"/>
      <c r="W38" s="4"/>
      <c r="X38" s="4"/>
      <c r="Y38" s="4"/>
      <c r="Z38" s="4"/>
    </row>
    <row r="39" spans="2:26" ht="23.25" customHeight="1">
      <c r="B39" s="81" t="s">
        <v>1611</v>
      </c>
      <c r="C39" s="15">
        <f t="shared" si="1"/>
        <v>32</v>
      </c>
      <c r="D39" s="215">
        <f>IF(ISBLANK('Touchdown Case'!E96),"",'Touchdown Case'!E96)</f>
        <v>4</v>
      </c>
      <c r="E39" s="81">
        <v>3</v>
      </c>
      <c r="F39" s="4"/>
      <c r="G39" s="82"/>
      <c r="H39" s="4"/>
      <c r="I39" s="4"/>
      <c r="J39" s="4"/>
      <c r="K39" s="4"/>
      <c r="L39" s="4"/>
      <c r="M39" s="4"/>
      <c r="N39" s="4"/>
      <c r="O39" s="4"/>
      <c r="P39" s="4"/>
      <c r="Q39" s="4"/>
      <c r="R39" s="4"/>
      <c r="S39" s="4"/>
      <c r="T39" s="4"/>
      <c r="U39" s="4"/>
      <c r="V39" s="4"/>
      <c r="W39" s="4"/>
      <c r="X39" s="4"/>
      <c r="Y39" s="4"/>
      <c r="Z39" s="4"/>
    </row>
    <row r="40" spans="2:26" ht="23.25" customHeight="1">
      <c r="B40" s="81" t="s">
        <v>1611</v>
      </c>
      <c r="C40" s="15">
        <f t="shared" si="1"/>
        <v>33</v>
      </c>
      <c r="D40" s="215">
        <f>IF(ISBLANK('Touchdown Case'!E97),"",'Touchdown Case'!E97)</f>
        <v>33</v>
      </c>
      <c r="E40" s="81">
        <v>3</v>
      </c>
      <c r="F40" s="4"/>
      <c r="G40" s="82"/>
      <c r="H40" s="4"/>
      <c r="I40" s="4"/>
      <c r="J40" s="4"/>
      <c r="K40" s="4"/>
      <c r="L40" s="4"/>
      <c r="M40" s="4"/>
      <c r="N40" s="4"/>
      <c r="O40" s="4"/>
      <c r="P40" s="4"/>
      <c r="Q40" s="4"/>
      <c r="R40" s="4"/>
      <c r="S40" s="4"/>
      <c r="T40" s="4"/>
      <c r="U40" s="4"/>
      <c r="V40" s="4"/>
      <c r="W40" s="4"/>
      <c r="X40" s="4"/>
      <c r="Y40" s="4"/>
      <c r="Z40" s="4"/>
    </row>
    <row r="41" spans="2:26" ht="23.25" customHeight="1">
      <c r="B41" s="81" t="s">
        <v>1611</v>
      </c>
      <c r="C41" s="15">
        <f t="shared" si="1"/>
        <v>34</v>
      </c>
      <c r="D41" s="215">
        <f>IF(ISBLANK('Touchdown Case'!E98),"",'Touchdown Case'!E98)</f>
        <v>6</v>
      </c>
      <c r="E41" s="81">
        <v>3</v>
      </c>
      <c r="F41" s="4"/>
      <c r="G41" s="82"/>
      <c r="H41" s="4"/>
      <c r="I41" s="4"/>
      <c r="J41" s="4"/>
      <c r="K41" s="4"/>
      <c r="L41" s="4"/>
      <c r="M41" s="4"/>
      <c r="N41" s="4"/>
      <c r="O41" s="4"/>
      <c r="P41" s="4"/>
      <c r="Q41" s="4"/>
      <c r="R41" s="4"/>
      <c r="S41" s="4"/>
      <c r="T41" s="4"/>
      <c r="U41" s="4"/>
      <c r="V41" s="4"/>
      <c r="W41" s="4"/>
      <c r="X41" s="4"/>
      <c r="Y41" s="4"/>
      <c r="Z41" s="4"/>
    </row>
    <row r="42" spans="2:26" ht="23.25" customHeight="1">
      <c r="B42" s="81" t="s">
        <v>1611</v>
      </c>
      <c r="C42" s="15">
        <f t="shared" si="1"/>
        <v>35</v>
      </c>
      <c r="D42" s="215">
        <f>IF(ISBLANK('Touchdown Case'!E99),"",'Touchdown Case'!E99)</f>
        <v>51</v>
      </c>
      <c r="E42" s="81">
        <v>3</v>
      </c>
      <c r="F42" s="4"/>
      <c r="G42" s="82"/>
      <c r="H42" s="4"/>
      <c r="I42" s="4"/>
      <c r="J42" s="4"/>
      <c r="K42" s="4"/>
      <c r="L42" s="4"/>
      <c r="M42" s="4"/>
      <c r="N42" s="4"/>
      <c r="O42" s="4"/>
      <c r="P42" s="4"/>
      <c r="Q42" s="4"/>
      <c r="R42" s="4"/>
      <c r="S42" s="4"/>
      <c r="T42" s="4"/>
      <c r="U42" s="4"/>
      <c r="V42" s="4"/>
      <c r="W42" s="4"/>
      <c r="X42" s="4"/>
      <c r="Y42" s="4"/>
      <c r="Z42" s="4"/>
    </row>
    <row r="43" spans="2:26" ht="23.25" customHeight="1">
      <c r="B43" s="81" t="s">
        <v>1611</v>
      </c>
      <c r="C43" s="15">
        <f t="shared" si="1"/>
        <v>36</v>
      </c>
      <c r="D43" s="215">
        <f>IF(ISBLANK('Touchdown Case'!E100),"",'Touchdown Case'!E100)</f>
        <v>3</v>
      </c>
      <c r="E43" s="81">
        <v>3</v>
      </c>
      <c r="F43" s="4"/>
      <c r="G43" s="82"/>
      <c r="H43" s="4"/>
      <c r="I43" s="4"/>
      <c r="J43" s="4"/>
      <c r="K43" s="4"/>
      <c r="L43" s="4"/>
      <c r="M43" s="4"/>
      <c r="N43" s="4"/>
      <c r="O43" s="4"/>
      <c r="P43" s="4"/>
      <c r="Q43" s="4"/>
      <c r="R43" s="4"/>
      <c r="S43" s="4"/>
      <c r="T43" s="4"/>
      <c r="U43" s="4"/>
      <c r="V43" s="4"/>
      <c r="W43" s="4"/>
      <c r="X43" s="4"/>
      <c r="Y43" s="4"/>
      <c r="Z43" s="4"/>
    </row>
    <row r="44" spans="2:26" ht="23.25" customHeight="1">
      <c r="B44" s="81" t="s">
        <v>1611</v>
      </c>
      <c r="C44" s="15">
        <f t="shared" si="1"/>
        <v>37</v>
      </c>
      <c r="D44" s="215">
        <f>IF(ISBLANK('Touchdown Case'!E101),"",'Touchdown Case'!E101)</f>
        <v>53</v>
      </c>
      <c r="E44" s="81">
        <v>3</v>
      </c>
      <c r="F44" s="4"/>
      <c r="G44" s="82"/>
      <c r="H44" s="4"/>
      <c r="I44" s="4"/>
      <c r="J44" s="4"/>
      <c r="K44" s="4"/>
      <c r="L44" s="4"/>
      <c r="M44" s="4"/>
      <c r="N44" s="4"/>
      <c r="O44" s="4"/>
      <c r="P44" s="4"/>
      <c r="Q44" s="4"/>
      <c r="R44" s="4"/>
      <c r="S44" s="4"/>
      <c r="T44" s="4"/>
      <c r="U44" s="4"/>
      <c r="V44" s="4"/>
      <c r="W44" s="4"/>
      <c r="X44" s="4"/>
      <c r="Y44" s="4"/>
      <c r="Z44" s="4"/>
    </row>
    <row r="45" spans="2:26" ht="23.25" customHeight="1">
      <c r="B45" s="81" t="s">
        <v>1611</v>
      </c>
      <c r="C45" s="15">
        <f t="shared" si="1"/>
        <v>38</v>
      </c>
      <c r="D45" s="215">
        <f>IF(ISBLANK('Touchdown Case'!E102),"",'Touchdown Case'!E102)</f>
        <v>4</v>
      </c>
      <c r="E45" s="81">
        <v>3</v>
      </c>
      <c r="F45" s="4"/>
      <c r="G45" s="82"/>
      <c r="H45" s="4"/>
      <c r="I45" s="4"/>
      <c r="J45" s="4"/>
      <c r="K45" s="4"/>
      <c r="L45" s="4"/>
      <c r="M45" s="4"/>
      <c r="N45" s="4"/>
      <c r="O45" s="4"/>
      <c r="P45" s="4"/>
      <c r="Q45" s="4"/>
      <c r="R45" s="4"/>
      <c r="S45" s="4"/>
      <c r="T45" s="4"/>
      <c r="U45" s="4"/>
      <c r="V45" s="4"/>
      <c r="W45" s="4"/>
      <c r="X45" s="4"/>
      <c r="Y45" s="4"/>
      <c r="Z45" s="4"/>
    </row>
    <row r="46" spans="2:26" ht="23.25" customHeight="1">
      <c r="B46" s="81" t="s">
        <v>1611</v>
      </c>
      <c r="C46" s="15">
        <f t="shared" si="1"/>
        <v>39</v>
      </c>
      <c r="D46" s="215">
        <f>IF(ISBLANK('Touchdown Case'!E103),"",'Touchdown Case'!E103)</f>
        <v>52</v>
      </c>
      <c r="E46" s="81">
        <v>3</v>
      </c>
      <c r="F46" s="4"/>
      <c r="G46" s="82"/>
      <c r="H46" s="4"/>
      <c r="I46" s="4"/>
      <c r="J46" s="4"/>
      <c r="K46" s="4"/>
      <c r="L46" s="4"/>
      <c r="M46" s="4"/>
      <c r="N46" s="4"/>
      <c r="O46" s="4"/>
      <c r="P46" s="4"/>
      <c r="Q46" s="4"/>
      <c r="R46" s="4"/>
      <c r="S46" s="4"/>
      <c r="T46" s="4"/>
      <c r="U46" s="4"/>
      <c r="V46" s="4"/>
      <c r="W46" s="4"/>
      <c r="X46" s="4"/>
      <c r="Y46" s="4"/>
      <c r="Z46" s="4"/>
    </row>
    <row r="47" spans="2:26" ht="23.25" customHeight="1">
      <c r="B47" s="81" t="s">
        <v>1611</v>
      </c>
      <c r="C47" s="15">
        <f t="shared" si="1"/>
        <v>40</v>
      </c>
      <c r="D47" s="215">
        <f>IF(ISBLANK('Touchdown Case'!E104),"",'Touchdown Case'!E104)</f>
        <v>26</v>
      </c>
      <c r="E47" s="81">
        <v>3</v>
      </c>
      <c r="F47" s="4"/>
      <c r="G47" s="82"/>
      <c r="H47" s="4"/>
      <c r="I47" s="4"/>
      <c r="J47" s="4"/>
      <c r="K47" s="4"/>
      <c r="L47" s="4"/>
      <c r="M47" s="4"/>
      <c r="N47" s="4"/>
      <c r="O47" s="4"/>
      <c r="P47" s="4"/>
      <c r="Q47" s="4"/>
      <c r="R47" s="4"/>
      <c r="S47" s="4"/>
      <c r="T47" s="4"/>
      <c r="U47" s="4"/>
      <c r="V47" s="4"/>
      <c r="W47" s="4"/>
      <c r="X47" s="4"/>
      <c r="Y47" s="4"/>
      <c r="Z47" s="4"/>
    </row>
    <row r="48" spans="2:26" ht="23.25" customHeight="1">
      <c r="B48" s="81" t="s">
        <v>1611</v>
      </c>
      <c r="C48" s="15">
        <v>41</v>
      </c>
      <c r="D48" s="216">
        <f>IF(ISBLANK('Touchdown Case'!E121),"",'Touchdown Case'!E121)</f>
        <v>63</v>
      </c>
      <c r="E48" s="81">
        <v>4</v>
      </c>
      <c r="F48" s="4"/>
      <c r="G48" s="82"/>
      <c r="H48" s="4"/>
      <c r="I48" s="4"/>
      <c r="J48" s="4"/>
      <c r="K48" s="4"/>
      <c r="L48" s="4"/>
      <c r="M48" s="4"/>
      <c r="N48" s="4"/>
      <c r="O48" s="4"/>
      <c r="P48" s="4"/>
      <c r="Q48" s="4"/>
      <c r="R48" s="4"/>
      <c r="S48" s="4"/>
      <c r="T48" s="4"/>
      <c r="U48" s="4"/>
      <c r="V48" s="4"/>
      <c r="W48" s="4"/>
      <c r="X48" s="4"/>
      <c r="Y48" s="4"/>
      <c r="Z48" s="4"/>
    </row>
    <row r="49" spans="2:26" ht="23.25" customHeight="1">
      <c r="B49" s="81" t="s">
        <v>1611</v>
      </c>
      <c r="C49" s="15">
        <f t="shared" ref="C49:C67" si="2">C48+1</f>
        <v>42</v>
      </c>
      <c r="D49" s="216">
        <f>IF(ISBLANK('Touchdown Case'!E122),"",'Touchdown Case'!E122)</f>
        <v>48</v>
      </c>
      <c r="E49" s="81">
        <v>4</v>
      </c>
      <c r="F49" s="4"/>
      <c r="G49" s="82"/>
      <c r="H49" s="4"/>
      <c r="I49" s="4"/>
      <c r="J49" s="4"/>
      <c r="K49" s="4"/>
      <c r="L49" s="4"/>
      <c r="M49" s="4"/>
      <c r="N49" s="4"/>
      <c r="O49" s="4"/>
      <c r="P49" s="4"/>
      <c r="Q49" s="4"/>
      <c r="R49" s="4"/>
      <c r="S49" s="4"/>
      <c r="T49" s="4"/>
      <c r="U49" s="4"/>
      <c r="V49" s="4"/>
      <c r="W49" s="4"/>
      <c r="X49" s="4"/>
      <c r="Y49" s="4"/>
      <c r="Z49" s="4"/>
    </row>
    <row r="50" spans="2:26" ht="23.25" customHeight="1">
      <c r="B50" s="81" t="s">
        <v>1611</v>
      </c>
      <c r="C50" s="15">
        <f t="shared" si="2"/>
        <v>43</v>
      </c>
      <c r="D50" s="216">
        <f>IF(ISBLANK('Touchdown Case'!E123),"",'Touchdown Case'!E123)</f>
        <v>51</v>
      </c>
      <c r="E50" s="81">
        <v>4</v>
      </c>
      <c r="F50" s="4"/>
      <c r="G50" s="82"/>
      <c r="H50" s="4"/>
      <c r="I50" s="4"/>
      <c r="J50" s="4"/>
      <c r="K50" s="4"/>
      <c r="L50" s="4"/>
      <c r="M50" s="4"/>
      <c r="N50" s="4"/>
      <c r="O50" s="4"/>
      <c r="P50" s="4"/>
      <c r="Q50" s="4"/>
      <c r="R50" s="4"/>
      <c r="S50" s="4"/>
      <c r="T50" s="4"/>
      <c r="U50" s="4"/>
      <c r="V50" s="4"/>
      <c r="W50" s="4"/>
      <c r="X50" s="4"/>
      <c r="Y50" s="4"/>
      <c r="Z50" s="4"/>
    </row>
    <row r="51" spans="2:26" ht="23.25" customHeight="1">
      <c r="B51" s="81" t="s">
        <v>1611</v>
      </c>
      <c r="C51" s="15">
        <f t="shared" si="2"/>
        <v>44</v>
      </c>
      <c r="D51" s="216">
        <f>IF(ISBLANK('Touchdown Case'!E124),"",'Touchdown Case'!E124)</f>
        <v>30</v>
      </c>
      <c r="E51" s="81">
        <v>4</v>
      </c>
      <c r="F51" s="4"/>
      <c r="G51" s="82"/>
      <c r="H51" s="4"/>
      <c r="I51" s="4"/>
      <c r="J51" s="4"/>
      <c r="K51" s="4"/>
      <c r="L51" s="4"/>
      <c r="M51" s="4"/>
      <c r="N51" s="4"/>
      <c r="O51" s="4"/>
      <c r="P51" s="4"/>
      <c r="Q51" s="4"/>
      <c r="R51" s="4"/>
      <c r="S51" s="4"/>
      <c r="T51" s="4"/>
      <c r="U51" s="4"/>
      <c r="V51" s="4"/>
      <c r="W51" s="4"/>
      <c r="X51" s="4"/>
      <c r="Y51" s="4"/>
      <c r="Z51" s="4"/>
    </row>
    <row r="52" spans="2:26" ht="23.25" customHeight="1">
      <c r="B52" s="81" t="s">
        <v>1611</v>
      </c>
      <c r="C52" s="15">
        <f t="shared" si="2"/>
        <v>45</v>
      </c>
      <c r="D52" s="216">
        <f>IF(ISBLANK('Touchdown Case'!E125),"",'Touchdown Case'!E125)</f>
        <v>45</v>
      </c>
      <c r="E52" s="81">
        <v>4</v>
      </c>
      <c r="F52" s="4"/>
      <c r="G52" s="82"/>
      <c r="H52" s="4"/>
      <c r="I52" s="4"/>
      <c r="J52" s="4"/>
      <c r="K52" s="4"/>
      <c r="L52" s="4"/>
      <c r="M52" s="4"/>
      <c r="N52" s="4"/>
      <c r="O52" s="4"/>
      <c r="P52" s="4"/>
      <c r="Q52" s="4"/>
      <c r="R52" s="4"/>
      <c r="S52" s="4"/>
      <c r="T52" s="4"/>
      <c r="U52" s="4"/>
      <c r="V52" s="4"/>
      <c r="W52" s="4"/>
      <c r="X52" s="4"/>
      <c r="Y52" s="4"/>
      <c r="Z52" s="4"/>
    </row>
    <row r="53" spans="2:26" ht="23.25" customHeight="1">
      <c r="B53" s="81" t="s">
        <v>1611</v>
      </c>
      <c r="C53" s="15">
        <f t="shared" si="2"/>
        <v>46</v>
      </c>
      <c r="D53" s="216">
        <f>IF(ISBLANK('Touchdown Case'!E126),"",'Touchdown Case'!E126)</f>
        <v>42</v>
      </c>
      <c r="E53" s="81">
        <v>4</v>
      </c>
      <c r="F53" s="4"/>
      <c r="G53" s="82"/>
      <c r="H53" s="4"/>
      <c r="I53" s="4"/>
      <c r="J53" s="4"/>
      <c r="K53" s="4"/>
      <c r="L53" s="4"/>
      <c r="M53" s="4"/>
      <c r="N53" s="4"/>
      <c r="O53" s="4"/>
      <c r="P53" s="4"/>
      <c r="Q53" s="4"/>
      <c r="R53" s="4"/>
      <c r="S53" s="4"/>
      <c r="T53" s="4"/>
      <c r="U53" s="4"/>
      <c r="V53" s="4"/>
      <c r="W53" s="4"/>
      <c r="X53" s="4"/>
      <c r="Y53" s="4"/>
      <c r="Z53" s="4"/>
    </row>
    <row r="54" spans="2:26" ht="23.25" customHeight="1">
      <c r="B54" s="81" t="s">
        <v>1611</v>
      </c>
      <c r="C54" s="15">
        <f t="shared" si="2"/>
        <v>47</v>
      </c>
      <c r="D54" s="216">
        <f>IF(ISBLANK('Touchdown Case'!E127),"",'Touchdown Case'!E127)</f>
        <v>63</v>
      </c>
      <c r="E54" s="81">
        <v>4</v>
      </c>
      <c r="F54" s="4"/>
      <c r="G54" s="82"/>
      <c r="H54" s="4"/>
      <c r="I54" s="4"/>
      <c r="J54" s="4"/>
      <c r="K54" s="4"/>
      <c r="L54" s="4"/>
      <c r="M54" s="4"/>
      <c r="N54" s="4"/>
      <c r="O54" s="4"/>
      <c r="P54" s="4"/>
      <c r="Q54" s="4"/>
      <c r="R54" s="4"/>
      <c r="S54" s="4"/>
      <c r="T54" s="4"/>
      <c r="U54" s="4"/>
      <c r="V54" s="4"/>
      <c r="W54" s="4"/>
      <c r="X54" s="4"/>
      <c r="Y54" s="4"/>
      <c r="Z54" s="4"/>
    </row>
    <row r="55" spans="2:26" ht="23.25" customHeight="1">
      <c r="B55" s="81" t="s">
        <v>1611</v>
      </c>
      <c r="C55" s="15">
        <f t="shared" si="2"/>
        <v>48</v>
      </c>
      <c r="D55" s="216">
        <f>IF(ISBLANK('Touchdown Case'!E128),"",'Touchdown Case'!E128)</f>
        <v>21</v>
      </c>
      <c r="E55" s="81">
        <v>4</v>
      </c>
      <c r="F55" s="4"/>
      <c r="G55" s="82"/>
      <c r="H55" s="4"/>
      <c r="I55" s="4"/>
      <c r="J55" s="4"/>
      <c r="K55" s="4"/>
      <c r="L55" s="4"/>
      <c r="M55" s="4"/>
      <c r="N55" s="4"/>
      <c r="O55" s="4"/>
      <c r="P55" s="4"/>
      <c r="Q55" s="4"/>
      <c r="R55" s="4"/>
      <c r="S55" s="4"/>
      <c r="T55" s="4"/>
      <c r="U55" s="4"/>
      <c r="V55" s="4"/>
      <c r="W55" s="4"/>
      <c r="X55" s="4"/>
      <c r="Y55" s="4"/>
      <c r="Z55" s="4"/>
    </row>
    <row r="56" spans="2:26" ht="23.25" customHeight="1">
      <c r="B56" s="81" t="s">
        <v>1611</v>
      </c>
      <c r="C56" s="15">
        <f t="shared" si="2"/>
        <v>49</v>
      </c>
      <c r="D56" s="216">
        <f>IF(ISBLANK('Touchdown Case'!E129),"",'Touchdown Case'!E129)</f>
        <v>102</v>
      </c>
      <c r="E56" s="81">
        <v>4</v>
      </c>
      <c r="F56" s="4"/>
      <c r="G56" s="82"/>
      <c r="H56" s="4"/>
      <c r="I56" s="4"/>
      <c r="J56" s="4"/>
      <c r="K56" s="4"/>
      <c r="L56" s="4"/>
      <c r="M56" s="4"/>
      <c r="N56" s="4"/>
      <c r="O56" s="4"/>
      <c r="P56" s="4"/>
      <c r="Q56" s="4"/>
      <c r="R56" s="4"/>
      <c r="S56" s="4"/>
      <c r="T56" s="4"/>
      <c r="U56" s="4"/>
      <c r="V56" s="4"/>
      <c r="W56" s="4"/>
      <c r="X56" s="4"/>
      <c r="Y56" s="4"/>
      <c r="Z56" s="4"/>
    </row>
    <row r="57" spans="2:26" ht="23.25" customHeight="1">
      <c r="B57" s="81" t="s">
        <v>1611</v>
      </c>
      <c r="C57" s="15">
        <f t="shared" si="2"/>
        <v>50</v>
      </c>
      <c r="D57" s="216">
        <f>IF(ISBLANK('Touchdown Case'!E130),"",'Touchdown Case'!E130)</f>
        <v>99</v>
      </c>
      <c r="E57" s="81">
        <v>4</v>
      </c>
      <c r="F57" s="4"/>
      <c r="G57" s="82"/>
      <c r="H57" s="4"/>
      <c r="I57" s="4"/>
      <c r="J57" s="4"/>
      <c r="K57" s="4"/>
      <c r="L57" s="4"/>
      <c r="M57" s="4"/>
      <c r="N57" s="4"/>
      <c r="O57" s="4"/>
      <c r="P57" s="4"/>
      <c r="Q57" s="4"/>
      <c r="R57" s="4"/>
      <c r="S57" s="4"/>
      <c r="T57" s="4"/>
      <c r="U57" s="4"/>
      <c r="V57" s="4"/>
      <c r="W57" s="4"/>
      <c r="X57" s="4"/>
      <c r="Y57" s="4"/>
      <c r="Z57" s="4"/>
    </row>
    <row r="58" spans="2:26" ht="23.25" customHeight="1">
      <c r="B58" s="81" t="s">
        <v>1611</v>
      </c>
      <c r="C58" s="15">
        <f t="shared" si="2"/>
        <v>51</v>
      </c>
      <c r="D58" s="216">
        <f>IF(ISBLANK('Touchdown Case'!E131),"",'Touchdown Case'!E131)</f>
        <v>78</v>
      </c>
      <c r="E58" s="81">
        <v>4</v>
      </c>
      <c r="F58" s="4"/>
      <c r="G58" s="82"/>
      <c r="H58" s="4"/>
      <c r="I58" s="4"/>
      <c r="J58" s="4"/>
      <c r="K58" s="4"/>
      <c r="L58" s="4"/>
      <c r="M58" s="4"/>
      <c r="N58" s="4"/>
      <c r="O58" s="4"/>
      <c r="P58" s="4"/>
      <c r="Q58" s="4"/>
      <c r="R58" s="4"/>
      <c r="S58" s="4"/>
      <c r="T58" s="4"/>
      <c r="U58" s="4"/>
      <c r="V58" s="4"/>
      <c r="W58" s="4"/>
      <c r="X58" s="4"/>
      <c r="Y58" s="4"/>
      <c r="Z58" s="4"/>
    </row>
    <row r="59" spans="2:26" ht="23.25" customHeight="1">
      <c r="B59" s="81" t="s">
        <v>1611</v>
      </c>
      <c r="C59" s="15">
        <f t="shared" si="2"/>
        <v>52</v>
      </c>
      <c r="D59" s="216">
        <f>IF(ISBLANK('Touchdown Case'!E132),"",'Touchdown Case'!E132)</f>
        <v>27</v>
      </c>
      <c r="E59" s="81">
        <v>4</v>
      </c>
      <c r="F59" s="4"/>
      <c r="G59" s="82"/>
      <c r="H59" s="4"/>
      <c r="I59" s="4"/>
      <c r="J59" s="4"/>
      <c r="K59" s="4"/>
      <c r="L59" s="4"/>
      <c r="M59" s="4"/>
      <c r="N59" s="4"/>
      <c r="O59" s="4"/>
      <c r="P59" s="4"/>
      <c r="Q59" s="4"/>
      <c r="R59" s="4"/>
      <c r="S59" s="4"/>
      <c r="T59" s="4"/>
      <c r="U59" s="4"/>
      <c r="V59" s="4"/>
      <c r="W59" s="4"/>
      <c r="X59" s="4"/>
      <c r="Y59" s="4"/>
      <c r="Z59" s="4"/>
    </row>
    <row r="60" spans="2:26" ht="23.25" customHeight="1">
      <c r="B60" s="81" t="s">
        <v>1611</v>
      </c>
      <c r="C60" s="15">
        <f t="shared" si="2"/>
        <v>53</v>
      </c>
      <c r="D60" s="216">
        <f>IF(ISBLANK('Touchdown Case'!E133),"",'Touchdown Case'!E133)</f>
        <v>33</v>
      </c>
      <c r="E60" s="81">
        <v>4</v>
      </c>
      <c r="F60" s="4"/>
      <c r="G60" s="82"/>
      <c r="H60" s="4"/>
      <c r="I60" s="4"/>
      <c r="J60" s="4"/>
      <c r="K60" s="4"/>
      <c r="L60" s="4"/>
      <c r="M60" s="4"/>
      <c r="N60" s="4"/>
      <c r="O60" s="4"/>
      <c r="P60" s="4"/>
      <c r="Q60" s="4"/>
      <c r="R60" s="4"/>
      <c r="S60" s="4"/>
      <c r="T60" s="4"/>
      <c r="U60" s="4"/>
      <c r="V60" s="4"/>
      <c r="W60" s="4"/>
      <c r="X60" s="4"/>
      <c r="Y60" s="4"/>
      <c r="Z60" s="4"/>
    </row>
    <row r="61" spans="2:26" ht="23.25" customHeight="1">
      <c r="B61" s="81" t="s">
        <v>1611</v>
      </c>
      <c r="C61" s="15">
        <f t="shared" si="2"/>
        <v>54</v>
      </c>
      <c r="D61" s="216">
        <f>IF(ISBLANK('Touchdown Case'!E134),"",'Touchdown Case'!E134)</f>
        <v>84</v>
      </c>
      <c r="E61" s="81">
        <v>4</v>
      </c>
      <c r="F61" s="4"/>
      <c r="G61" s="82"/>
      <c r="H61" s="4"/>
      <c r="I61" s="4"/>
      <c r="J61" s="4"/>
      <c r="K61" s="4"/>
      <c r="L61" s="4"/>
      <c r="M61" s="4"/>
      <c r="N61" s="4"/>
      <c r="O61" s="4"/>
      <c r="P61" s="4"/>
      <c r="Q61" s="4"/>
      <c r="R61" s="4"/>
      <c r="S61" s="4"/>
      <c r="T61" s="4"/>
      <c r="U61" s="4"/>
      <c r="V61" s="4"/>
      <c r="W61" s="4"/>
      <c r="X61" s="4"/>
      <c r="Y61" s="4"/>
      <c r="Z61" s="4"/>
    </row>
    <row r="62" spans="2:26" ht="23.25" customHeight="1">
      <c r="B62" s="81" t="s">
        <v>1611</v>
      </c>
      <c r="C62" s="15">
        <f t="shared" si="2"/>
        <v>55</v>
      </c>
      <c r="D62" s="216">
        <f>IF(ISBLANK('Touchdown Case'!E135),"",'Touchdown Case'!E135)</f>
        <v>66</v>
      </c>
      <c r="E62" s="81">
        <v>4</v>
      </c>
      <c r="F62" s="4"/>
      <c r="G62" s="82"/>
      <c r="H62" s="4"/>
      <c r="I62" s="4"/>
      <c r="J62" s="4"/>
      <c r="K62" s="4"/>
      <c r="L62" s="4"/>
      <c r="M62" s="4"/>
      <c r="N62" s="4"/>
      <c r="O62" s="4"/>
      <c r="P62" s="4"/>
      <c r="Q62" s="4"/>
      <c r="R62" s="4"/>
      <c r="S62" s="4"/>
      <c r="T62" s="4"/>
      <c r="U62" s="4"/>
      <c r="V62" s="4"/>
      <c r="W62" s="4"/>
      <c r="X62" s="4"/>
      <c r="Y62" s="4"/>
      <c r="Z62" s="4"/>
    </row>
    <row r="63" spans="2:26" ht="23.25" customHeight="1">
      <c r="B63" s="81" t="s">
        <v>1611</v>
      </c>
      <c r="C63" s="15">
        <f t="shared" si="2"/>
        <v>56</v>
      </c>
      <c r="D63" s="216">
        <f>IF(ISBLANK('Touchdown Case'!E136),"",'Touchdown Case'!E136)</f>
        <v>81</v>
      </c>
      <c r="E63" s="81">
        <v>4</v>
      </c>
      <c r="F63" s="4"/>
      <c r="G63" s="82"/>
      <c r="H63" s="4"/>
      <c r="I63" s="4"/>
      <c r="J63" s="4"/>
      <c r="K63" s="4"/>
      <c r="L63" s="4"/>
      <c r="M63" s="4"/>
      <c r="N63" s="4"/>
      <c r="O63" s="4"/>
      <c r="P63" s="4"/>
      <c r="Q63" s="4"/>
      <c r="R63" s="4"/>
      <c r="S63" s="4"/>
      <c r="T63" s="4"/>
      <c r="U63" s="4"/>
      <c r="V63" s="4"/>
      <c r="W63" s="4"/>
      <c r="X63" s="4"/>
      <c r="Y63" s="4"/>
      <c r="Z63" s="4"/>
    </row>
    <row r="64" spans="2:26" ht="23.25" customHeight="1">
      <c r="B64" s="81" t="s">
        <v>1611</v>
      </c>
      <c r="C64" s="15">
        <f t="shared" si="2"/>
        <v>57</v>
      </c>
      <c r="D64" s="216">
        <f>IF(ISBLANK('Touchdown Case'!E137),"",'Touchdown Case'!E137)</f>
        <v>36</v>
      </c>
      <c r="E64" s="81">
        <v>4</v>
      </c>
      <c r="F64" s="4"/>
      <c r="G64" s="82"/>
      <c r="H64" s="4"/>
      <c r="I64" s="4"/>
      <c r="J64" s="4"/>
      <c r="K64" s="4"/>
      <c r="L64" s="4"/>
      <c r="M64" s="4"/>
      <c r="N64" s="4"/>
      <c r="O64" s="4"/>
      <c r="P64" s="4"/>
      <c r="Q64" s="4"/>
      <c r="R64" s="4"/>
      <c r="S64" s="4"/>
      <c r="T64" s="4"/>
      <c r="U64" s="4"/>
      <c r="V64" s="4"/>
      <c r="W64" s="4"/>
      <c r="X64" s="4"/>
      <c r="Y64" s="4"/>
      <c r="Z64" s="4"/>
    </row>
    <row r="65" spans="2:26" ht="23.25" customHeight="1">
      <c r="B65" s="81" t="s">
        <v>1611</v>
      </c>
      <c r="C65" s="15">
        <f t="shared" si="2"/>
        <v>58</v>
      </c>
      <c r="D65" s="216">
        <f>IF(ISBLANK('Touchdown Case'!E138),"",'Touchdown Case'!E138)</f>
        <v>12</v>
      </c>
      <c r="E65" s="81">
        <v>4</v>
      </c>
      <c r="F65" s="4"/>
      <c r="G65" s="82"/>
      <c r="H65" s="4"/>
      <c r="I65" s="4"/>
      <c r="J65" s="4"/>
      <c r="K65" s="4"/>
      <c r="L65" s="4"/>
      <c r="M65" s="4"/>
      <c r="N65" s="4"/>
      <c r="O65" s="4"/>
      <c r="P65" s="4"/>
      <c r="Q65" s="4"/>
      <c r="R65" s="4"/>
      <c r="S65" s="4"/>
      <c r="T65" s="4"/>
      <c r="U65" s="4"/>
      <c r="V65" s="4"/>
      <c r="W65" s="4"/>
      <c r="X65" s="4"/>
      <c r="Y65" s="4"/>
      <c r="Z65" s="4"/>
    </row>
    <row r="66" spans="2:26" ht="23.25" customHeight="1">
      <c r="B66" s="81" t="s">
        <v>1611</v>
      </c>
      <c r="C66" s="15">
        <f t="shared" si="2"/>
        <v>59</v>
      </c>
      <c r="D66" s="216">
        <f>IF(ISBLANK('Touchdown Case'!E139),"",'Touchdown Case'!E139)</f>
        <v>6</v>
      </c>
      <c r="E66" s="81">
        <v>4</v>
      </c>
      <c r="F66" s="4"/>
      <c r="G66" s="82"/>
      <c r="H66" s="4"/>
      <c r="I66" s="4"/>
      <c r="J66" s="4"/>
      <c r="K66" s="4"/>
      <c r="L66" s="4"/>
      <c r="M66" s="4"/>
      <c r="N66" s="4"/>
      <c r="O66" s="4"/>
      <c r="P66" s="4"/>
      <c r="Q66" s="4"/>
      <c r="R66" s="4"/>
      <c r="S66" s="4"/>
      <c r="T66" s="4"/>
      <c r="U66" s="4"/>
      <c r="V66" s="4"/>
      <c r="W66" s="4"/>
      <c r="X66" s="4"/>
      <c r="Y66" s="4"/>
      <c r="Z66" s="4"/>
    </row>
    <row r="67" spans="2:26" ht="23.25" customHeight="1">
      <c r="B67" s="81" t="s">
        <v>1611</v>
      </c>
      <c r="C67" s="15">
        <f t="shared" si="2"/>
        <v>60</v>
      </c>
      <c r="D67" s="216">
        <f>IF(ISBLANK('Touchdown Case'!E140),"",'Touchdown Case'!E140)</f>
        <v>108</v>
      </c>
      <c r="E67" s="81">
        <v>4</v>
      </c>
      <c r="F67" s="4"/>
      <c r="G67" s="82"/>
      <c r="H67" s="4"/>
      <c r="I67" s="4"/>
      <c r="J67" s="4"/>
      <c r="K67" s="4"/>
      <c r="L67" s="4"/>
      <c r="M67" s="4"/>
      <c r="N67" s="4"/>
      <c r="O67" s="4"/>
      <c r="P67" s="4"/>
      <c r="Q67" s="4"/>
      <c r="R67" s="4"/>
      <c r="S67" s="4"/>
      <c r="T67" s="4"/>
      <c r="U67" s="4"/>
      <c r="V67" s="4"/>
      <c r="W67" s="4"/>
      <c r="X67" s="4"/>
      <c r="Y67" s="4"/>
      <c r="Z67" s="4"/>
    </row>
    <row r="68" spans="2:26" ht="23.25" customHeight="1">
      <c r="B68" s="81" t="s">
        <v>1611</v>
      </c>
      <c r="C68" s="15">
        <v>61</v>
      </c>
      <c r="D68" s="216">
        <f>IF(ISBLANK('Touchdown Case'!E158),"",'Touchdown Case'!E158)</f>
        <v>8</v>
      </c>
      <c r="E68" s="81">
        <v>5</v>
      </c>
      <c r="F68" s="4"/>
      <c r="G68" s="82"/>
      <c r="H68" s="4"/>
      <c r="I68" s="4"/>
      <c r="J68" s="4"/>
      <c r="K68" s="4"/>
      <c r="L68" s="4"/>
      <c r="M68" s="4"/>
      <c r="N68" s="4"/>
      <c r="O68" s="4"/>
      <c r="P68" s="4"/>
      <c r="Q68" s="4"/>
      <c r="R68" s="4"/>
      <c r="S68" s="4"/>
      <c r="T68" s="4"/>
      <c r="U68" s="4"/>
      <c r="V68" s="4"/>
      <c r="W68" s="4"/>
      <c r="X68" s="4"/>
      <c r="Y68" s="4"/>
      <c r="Z68" s="4"/>
    </row>
    <row r="69" spans="2:26" ht="23.25" customHeight="1">
      <c r="B69" s="81" t="s">
        <v>1611</v>
      </c>
      <c r="C69" s="15">
        <f t="shared" ref="C69:C87" si="3">C68+1</f>
        <v>62</v>
      </c>
      <c r="D69" s="216">
        <f>IF(ISBLANK('Touchdown Case'!E159),"",'Touchdown Case'!E159)</f>
        <v>14</v>
      </c>
      <c r="E69" s="81">
        <v>5</v>
      </c>
      <c r="F69" s="4"/>
      <c r="G69" s="82"/>
      <c r="H69" s="4"/>
      <c r="I69" s="4"/>
      <c r="J69" s="4"/>
      <c r="K69" s="4"/>
      <c r="L69" s="4"/>
      <c r="M69" s="4"/>
      <c r="N69" s="4"/>
      <c r="O69" s="4"/>
      <c r="P69" s="4"/>
      <c r="Q69" s="4"/>
      <c r="R69" s="4"/>
      <c r="S69" s="4"/>
      <c r="T69" s="4"/>
      <c r="U69" s="4"/>
      <c r="V69" s="4"/>
      <c r="W69" s="4"/>
      <c r="X69" s="4"/>
      <c r="Y69" s="4"/>
      <c r="Z69" s="4"/>
    </row>
    <row r="70" spans="2:26" ht="23.25" customHeight="1">
      <c r="B70" s="81" t="s">
        <v>1611</v>
      </c>
      <c r="C70" s="15">
        <f t="shared" si="3"/>
        <v>63</v>
      </c>
      <c r="D70" s="216">
        <f>IF(ISBLANK('Touchdown Case'!E160),"",'Touchdown Case'!E160)</f>
        <v>21</v>
      </c>
      <c r="E70" s="81">
        <v>5</v>
      </c>
      <c r="F70" s="4"/>
      <c r="G70" s="82"/>
      <c r="H70" s="4"/>
      <c r="I70" s="4"/>
      <c r="J70" s="4"/>
      <c r="K70" s="4"/>
      <c r="L70" s="4"/>
      <c r="M70" s="4"/>
      <c r="N70" s="4"/>
      <c r="O70" s="4"/>
      <c r="P70" s="4"/>
      <c r="Q70" s="4"/>
      <c r="R70" s="4"/>
      <c r="S70" s="4"/>
      <c r="T70" s="4"/>
      <c r="U70" s="4"/>
      <c r="V70" s="4"/>
      <c r="W70" s="4"/>
      <c r="X70" s="4"/>
      <c r="Y70" s="4"/>
      <c r="Z70" s="4"/>
    </row>
    <row r="71" spans="2:26" ht="23.25" customHeight="1">
      <c r="B71" s="81" t="s">
        <v>1611</v>
      </c>
      <c r="C71" s="15">
        <f t="shared" si="3"/>
        <v>64</v>
      </c>
      <c r="D71" s="216">
        <f>IF(ISBLANK('Touchdown Case'!E161),"",'Touchdown Case'!E161)</f>
        <v>12</v>
      </c>
      <c r="E71" s="81">
        <v>5</v>
      </c>
      <c r="F71" s="4"/>
      <c r="G71" s="82"/>
      <c r="H71" s="4"/>
      <c r="I71" s="4"/>
      <c r="J71" s="4"/>
      <c r="K71" s="4"/>
      <c r="L71" s="4"/>
      <c r="M71" s="4"/>
      <c r="N71" s="4"/>
      <c r="O71" s="4"/>
      <c r="P71" s="4"/>
      <c r="Q71" s="4"/>
      <c r="R71" s="4"/>
      <c r="S71" s="4"/>
      <c r="T71" s="4"/>
      <c r="U71" s="4"/>
      <c r="V71" s="4"/>
      <c r="W71" s="4"/>
      <c r="X71" s="4"/>
      <c r="Y71" s="4"/>
      <c r="Z71" s="4"/>
    </row>
    <row r="72" spans="2:26" ht="23.25" customHeight="1">
      <c r="B72" s="81" t="s">
        <v>1611</v>
      </c>
      <c r="C72" s="15">
        <f t="shared" si="3"/>
        <v>65</v>
      </c>
      <c r="D72" s="216">
        <f>IF(ISBLANK('Touchdown Case'!E162),"",'Touchdown Case'!E162)</f>
        <v>4</v>
      </c>
      <c r="E72" s="81">
        <v>5</v>
      </c>
      <c r="F72" s="4"/>
      <c r="G72" s="82"/>
      <c r="H72" s="4"/>
      <c r="I72" s="4"/>
      <c r="J72" s="4"/>
      <c r="K72" s="4"/>
      <c r="L72" s="4"/>
      <c r="M72" s="4"/>
      <c r="N72" s="4"/>
      <c r="O72" s="4"/>
      <c r="P72" s="4"/>
      <c r="Q72" s="4"/>
      <c r="R72" s="4"/>
      <c r="S72" s="4"/>
      <c r="T72" s="4"/>
      <c r="U72" s="4"/>
      <c r="V72" s="4"/>
      <c r="W72" s="4"/>
      <c r="X72" s="4"/>
      <c r="Y72" s="4"/>
      <c r="Z72" s="4"/>
    </row>
    <row r="73" spans="2:26" ht="23.25" customHeight="1">
      <c r="B73" s="81" t="s">
        <v>1611</v>
      </c>
      <c r="C73" s="15">
        <f t="shared" si="3"/>
        <v>66</v>
      </c>
      <c r="D73" s="216">
        <f>IF(ISBLANK('Touchdown Case'!E163),"",'Touchdown Case'!E163)</f>
        <v>11</v>
      </c>
      <c r="E73" s="81">
        <v>5</v>
      </c>
      <c r="F73" s="4"/>
      <c r="G73" s="82"/>
      <c r="H73" s="4"/>
      <c r="I73" s="4"/>
      <c r="J73" s="4"/>
      <c r="K73" s="4"/>
      <c r="L73" s="4"/>
      <c r="M73" s="4"/>
      <c r="N73" s="4"/>
      <c r="O73" s="4"/>
      <c r="P73" s="4"/>
      <c r="Q73" s="4"/>
      <c r="R73" s="4"/>
      <c r="S73" s="4"/>
      <c r="T73" s="4"/>
      <c r="U73" s="4"/>
      <c r="V73" s="4"/>
      <c r="W73" s="4"/>
      <c r="X73" s="4"/>
      <c r="Y73" s="4"/>
      <c r="Z73" s="4"/>
    </row>
    <row r="74" spans="2:26" ht="23.25" customHeight="1">
      <c r="B74" s="81" t="s">
        <v>1611</v>
      </c>
      <c r="C74" s="15">
        <f t="shared" si="3"/>
        <v>67</v>
      </c>
      <c r="D74" s="216">
        <f>IF(ISBLANK('Touchdown Case'!E164),"",'Touchdown Case'!E164)</f>
        <v>15</v>
      </c>
      <c r="E74" s="81">
        <v>5</v>
      </c>
      <c r="F74" s="4"/>
      <c r="G74" s="82"/>
      <c r="H74" s="4"/>
      <c r="I74" s="4"/>
      <c r="J74" s="4"/>
      <c r="K74" s="4"/>
      <c r="L74" s="4"/>
      <c r="M74" s="4"/>
      <c r="N74" s="4"/>
      <c r="O74" s="4"/>
      <c r="P74" s="4"/>
      <c r="Q74" s="4"/>
      <c r="R74" s="4"/>
      <c r="S74" s="4"/>
      <c r="T74" s="4"/>
      <c r="U74" s="4"/>
      <c r="V74" s="4"/>
      <c r="W74" s="4"/>
      <c r="X74" s="4"/>
      <c r="Y74" s="4"/>
      <c r="Z74" s="4"/>
    </row>
    <row r="75" spans="2:26" ht="23.25" customHeight="1">
      <c r="B75" s="81" t="s">
        <v>1611</v>
      </c>
      <c r="C75" s="15">
        <f t="shared" si="3"/>
        <v>68</v>
      </c>
      <c r="D75" s="216">
        <f>IF(ISBLANK('Touchdown Case'!E165),"",'Touchdown Case'!E165)</f>
        <v>2</v>
      </c>
      <c r="E75" s="81">
        <v>5</v>
      </c>
      <c r="F75" s="4"/>
      <c r="G75" s="82"/>
      <c r="H75" s="4"/>
      <c r="I75" s="4"/>
      <c r="J75" s="4"/>
      <c r="K75" s="4"/>
      <c r="L75" s="4"/>
      <c r="M75" s="4"/>
      <c r="N75" s="4"/>
      <c r="O75" s="4"/>
      <c r="P75" s="4"/>
      <c r="Q75" s="4"/>
      <c r="R75" s="4"/>
      <c r="S75" s="4"/>
      <c r="T75" s="4"/>
      <c r="U75" s="4"/>
      <c r="V75" s="4"/>
      <c r="W75" s="4"/>
      <c r="X75" s="4"/>
      <c r="Y75" s="4"/>
      <c r="Z75" s="4"/>
    </row>
    <row r="76" spans="2:26" ht="23.25" customHeight="1">
      <c r="B76" s="81" t="s">
        <v>1611</v>
      </c>
      <c r="C76" s="15">
        <f t="shared" si="3"/>
        <v>69</v>
      </c>
      <c r="D76" s="216">
        <f>IF(ISBLANK('Touchdown Case'!E166),"",'Touchdown Case'!E166)</f>
        <v>6</v>
      </c>
      <c r="E76" s="81">
        <v>5</v>
      </c>
      <c r="F76" s="4"/>
      <c r="G76" s="82"/>
      <c r="H76" s="4"/>
      <c r="I76" s="4"/>
      <c r="J76" s="4"/>
      <c r="K76" s="4"/>
      <c r="L76" s="4"/>
      <c r="M76" s="4"/>
      <c r="N76" s="4"/>
      <c r="O76" s="4"/>
      <c r="P76" s="4"/>
      <c r="Q76" s="4"/>
      <c r="R76" s="4"/>
      <c r="S76" s="4"/>
      <c r="T76" s="4"/>
      <c r="U76" s="4"/>
      <c r="V76" s="4"/>
      <c r="W76" s="4"/>
      <c r="X76" s="4"/>
      <c r="Y76" s="4"/>
      <c r="Z76" s="4"/>
    </row>
    <row r="77" spans="2:26" ht="23.25" customHeight="1">
      <c r="B77" s="81" t="s">
        <v>1611</v>
      </c>
      <c r="C77" s="15">
        <f t="shared" si="3"/>
        <v>70</v>
      </c>
      <c r="D77" s="216">
        <f>IF(ISBLANK('Touchdown Case'!E167),"",'Touchdown Case'!E167)</f>
        <v>25</v>
      </c>
      <c r="E77" s="81">
        <v>5</v>
      </c>
      <c r="F77" s="4"/>
      <c r="G77" s="82"/>
      <c r="H77" s="4"/>
      <c r="I77" s="4"/>
      <c r="J77" s="4"/>
      <c r="K77" s="4"/>
      <c r="L77" s="4"/>
      <c r="M77" s="4"/>
      <c r="N77" s="4"/>
      <c r="O77" s="4"/>
      <c r="P77" s="4"/>
      <c r="Q77" s="4"/>
      <c r="R77" s="4"/>
      <c r="S77" s="4"/>
      <c r="T77" s="4"/>
      <c r="U77" s="4"/>
      <c r="V77" s="4"/>
      <c r="W77" s="4"/>
      <c r="X77" s="4"/>
      <c r="Y77" s="4"/>
      <c r="Z77" s="4"/>
    </row>
    <row r="78" spans="2:26" ht="23.25" customHeight="1">
      <c r="B78" s="81" t="s">
        <v>1611</v>
      </c>
      <c r="C78" s="15">
        <f t="shared" si="3"/>
        <v>71</v>
      </c>
      <c r="D78" s="216">
        <f>IF(ISBLANK('Touchdown Case'!E168),"",'Touchdown Case'!E168)</f>
        <v>15</v>
      </c>
      <c r="E78" s="81">
        <v>5</v>
      </c>
      <c r="F78" s="4"/>
      <c r="G78" s="82"/>
      <c r="H78" s="4"/>
      <c r="I78" s="4"/>
      <c r="J78" s="4"/>
      <c r="K78" s="4"/>
      <c r="L78" s="4"/>
      <c r="M78" s="4"/>
      <c r="N78" s="4"/>
      <c r="O78" s="4"/>
      <c r="P78" s="4"/>
      <c r="Q78" s="4"/>
      <c r="R78" s="4"/>
      <c r="S78" s="4"/>
      <c r="T78" s="4"/>
      <c r="U78" s="4"/>
      <c r="V78" s="4"/>
      <c r="W78" s="4"/>
      <c r="X78" s="4"/>
      <c r="Y78" s="4"/>
      <c r="Z78" s="4"/>
    </row>
    <row r="79" spans="2:26" ht="23.25" customHeight="1">
      <c r="B79" s="81" t="s">
        <v>1611</v>
      </c>
      <c r="C79" s="15">
        <f t="shared" si="3"/>
        <v>72</v>
      </c>
      <c r="D79" s="216">
        <f>IF(ISBLANK('Touchdown Case'!E169),"",'Touchdown Case'!E169)</f>
        <v>26</v>
      </c>
      <c r="E79" s="81">
        <v>5</v>
      </c>
      <c r="F79" s="4"/>
      <c r="G79" s="82"/>
      <c r="H79" s="4"/>
      <c r="I79" s="4"/>
      <c r="J79" s="4"/>
      <c r="K79" s="4"/>
      <c r="L79" s="4"/>
      <c r="M79" s="4"/>
      <c r="N79" s="4"/>
      <c r="O79" s="4"/>
      <c r="P79" s="4"/>
      <c r="Q79" s="4"/>
      <c r="R79" s="4"/>
      <c r="S79" s="4"/>
      <c r="T79" s="4"/>
      <c r="U79" s="4"/>
      <c r="V79" s="4"/>
      <c r="W79" s="4"/>
      <c r="X79" s="4"/>
      <c r="Y79" s="4"/>
      <c r="Z79" s="4"/>
    </row>
    <row r="80" spans="2:26" ht="23.25" customHeight="1">
      <c r="B80" s="81" t="s">
        <v>1611</v>
      </c>
      <c r="C80" s="15">
        <f t="shared" si="3"/>
        <v>73</v>
      </c>
      <c r="D80" s="216">
        <f>IF(ISBLANK('Touchdown Case'!E170),"",'Touchdown Case'!E170)</f>
        <v>16</v>
      </c>
      <c r="E80" s="81">
        <v>5</v>
      </c>
      <c r="F80" s="4"/>
      <c r="G80" s="82"/>
      <c r="H80" s="4"/>
      <c r="I80" s="4"/>
      <c r="J80" s="4"/>
      <c r="K80" s="4"/>
      <c r="L80" s="4"/>
      <c r="M80" s="4"/>
      <c r="N80" s="4"/>
      <c r="O80" s="4"/>
      <c r="P80" s="4"/>
      <c r="Q80" s="4"/>
      <c r="R80" s="4"/>
      <c r="S80" s="4"/>
      <c r="T80" s="4"/>
      <c r="U80" s="4"/>
      <c r="V80" s="4"/>
      <c r="W80" s="4"/>
      <c r="X80" s="4"/>
      <c r="Y80" s="4"/>
      <c r="Z80" s="4"/>
    </row>
    <row r="81" spans="2:26" ht="23.25" customHeight="1">
      <c r="B81" s="81" t="s">
        <v>1611</v>
      </c>
      <c r="C81" s="15">
        <f t="shared" si="3"/>
        <v>74</v>
      </c>
      <c r="D81" s="216">
        <f>IF(ISBLANK('Touchdown Case'!E171),"",'Touchdown Case'!E171)</f>
        <v>22</v>
      </c>
      <c r="E81" s="81">
        <v>5</v>
      </c>
      <c r="F81" s="4"/>
      <c r="G81" s="82"/>
      <c r="H81" s="4"/>
      <c r="I81" s="4"/>
      <c r="J81" s="4"/>
      <c r="K81" s="4"/>
      <c r="L81" s="4"/>
      <c r="M81" s="4"/>
      <c r="N81" s="4"/>
      <c r="O81" s="4"/>
      <c r="P81" s="4"/>
      <c r="Q81" s="4"/>
      <c r="R81" s="4"/>
      <c r="S81" s="4"/>
      <c r="T81" s="4"/>
      <c r="U81" s="4"/>
      <c r="V81" s="4"/>
      <c r="W81" s="4"/>
      <c r="X81" s="4"/>
      <c r="Y81" s="4"/>
      <c r="Z81" s="4"/>
    </row>
    <row r="82" spans="2:26" ht="23.25" customHeight="1">
      <c r="B82" s="81" t="s">
        <v>1611</v>
      </c>
      <c r="C82" s="15">
        <f t="shared" si="3"/>
        <v>75</v>
      </c>
      <c r="D82" s="216">
        <f>IF(ISBLANK('Touchdown Case'!E172),"",'Touchdown Case'!E172)</f>
        <v>8</v>
      </c>
      <c r="E82" s="81">
        <v>5</v>
      </c>
      <c r="F82" s="4"/>
      <c r="G82" s="82"/>
      <c r="H82" s="4"/>
      <c r="I82" s="4"/>
      <c r="J82" s="4"/>
      <c r="K82" s="4"/>
      <c r="L82" s="4"/>
      <c r="M82" s="4"/>
      <c r="N82" s="4"/>
      <c r="O82" s="4"/>
      <c r="P82" s="4"/>
      <c r="Q82" s="4"/>
      <c r="R82" s="4"/>
      <c r="S82" s="4"/>
      <c r="T82" s="4"/>
      <c r="U82" s="4"/>
      <c r="V82" s="4"/>
      <c r="W82" s="4"/>
      <c r="X82" s="4"/>
      <c r="Y82" s="4"/>
      <c r="Z82" s="4"/>
    </row>
    <row r="83" spans="2:26" ht="23.25" customHeight="1">
      <c r="B83" s="81" t="s">
        <v>1611</v>
      </c>
      <c r="C83" s="15">
        <f t="shared" si="3"/>
        <v>76</v>
      </c>
      <c r="D83" s="216">
        <f>IF(ISBLANK('Touchdown Case'!E173),"",'Touchdown Case'!E173)</f>
        <v>13</v>
      </c>
      <c r="E83" s="81">
        <v>5</v>
      </c>
      <c r="F83" s="4"/>
      <c r="G83" s="82"/>
      <c r="H83" s="4"/>
      <c r="I83" s="4"/>
      <c r="J83" s="4"/>
      <c r="K83" s="4"/>
      <c r="L83" s="4"/>
      <c r="M83" s="4"/>
      <c r="N83" s="4"/>
      <c r="O83" s="4"/>
      <c r="P83" s="4"/>
      <c r="Q83" s="4"/>
      <c r="R83" s="4"/>
      <c r="S83" s="4"/>
      <c r="T83" s="4"/>
      <c r="U83" s="4"/>
      <c r="V83" s="4"/>
      <c r="W83" s="4"/>
      <c r="X83" s="4"/>
      <c r="Y83" s="4"/>
      <c r="Z83" s="4"/>
    </row>
    <row r="84" spans="2:26" ht="23.25" customHeight="1">
      <c r="B84" s="81" t="s">
        <v>1611</v>
      </c>
      <c r="C84" s="15">
        <f t="shared" si="3"/>
        <v>77</v>
      </c>
      <c r="D84" s="216">
        <f>IF(ISBLANK('Touchdown Case'!E174),"",'Touchdown Case'!E174)</f>
        <v>7</v>
      </c>
      <c r="E84" s="81">
        <v>5</v>
      </c>
      <c r="F84" s="4"/>
      <c r="G84" s="82"/>
      <c r="H84" s="4"/>
      <c r="I84" s="4"/>
      <c r="J84" s="4"/>
      <c r="K84" s="4"/>
      <c r="L84" s="4"/>
      <c r="M84" s="4"/>
      <c r="N84" s="4"/>
      <c r="O84" s="4"/>
      <c r="P84" s="4"/>
      <c r="Q84" s="4"/>
      <c r="R84" s="4"/>
      <c r="S84" s="4"/>
      <c r="T84" s="4"/>
      <c r="U84" s="4"/>
      <c r="V84" s="4"/>
      <c r="W84" s="4"/>
      <c r="X84" s="4"/>
      <c r="Y84" s="4"/>
      <c r="Z84" s="4"/>
    </row>
    <row r="85" spans="2:26" ht="23.25" customHeight="1">
      <c r="B85" s="81" t="s">
        <v>1611</v>
      </c>
      <c r="C85" s="15">
        <f t="shared" si="3"/>
        <v>78</v>
      </c>
      <c r="D85" s="216">
        <f>IF(ISBLANK('Touchdown Case'!E175),"",'Touchdown Case'!E175)</f>
        <v>18</v>
      </c>
      <c r="E85" s="81">
        <v>5</v>
      </c>
      <c r="F85" s="4"/>
      <c r="G85" s="82"/>
      <c r="H85" s="4"/>
      <c r="I85" s="4"/>
      <c r="J85" s="4"/>
      <c r="K85" s="4"/>
      <c r="L85" s="4"/>
      <c r="M85" s="4"/>
      <c r="N85" s="4"/>
      <c r="O85" s="4"/>
      <c r="P85" s="4"/>
      <c r="Q85" s="4"/>
      <c r="R85" s="4"/>
      <c r="S85" s="4"/>
      <c r="T85" s="4"/>
      <c r="U85" s="4"/>
      <c r="V85" s="4"/>
      <c r="W85" s="4"/>
      <c r="X85" s="4"/>
      <c r="Y85" s="4"/>
      <c r="Z85" s="4"/>
    </row>
    <row r="86" spans="2:26" ht="23.25" customHeight="1">
      <c r="B86" s="81" t="s">
        <v>1611</v>
      </c>
      <c r="C86" s="15">
        <f t="shared" si="3"/>
        <v>79</v>
      </c>
      <c r="D86" s="216">
        <f>IF(ISBLANK('Touchdown Case'!E176),"",'Touchdown Case'!E176)</f>
        <v>6</v>
      </c>
      <c r="E86" s="81">
        <v>5</v>
      </c>
      <c r="F86" s="4"/>
      <c r="G86" s="82"/>
      <c r="H86" s="4"/>
      <c r="I86" s="4"/>
      <c r="J86" s="4"/>
      <c r="K86" s="4"/>
      <c r="L86" s="4"/>
      <c r="M86" s="4"/>
      <c r="N86" s="4"/>
      <c r="O86" s="4"/>
      <c r="P86" s="4"/>
      <c r="Q86" s="4"/>
      <c r="R86" s="4"/>
      <c r="S86" s="4"/>
      <c r="T86" s="4"/>
      <c r="U86" s="4"/>
      <c r="V86" s="4"/>
      <c r="W86" s="4"/>
      <c r="X86" s="4"/>
      <c r="Y86" s="4"/>
      <c r="Z86" s="4"/>
    </row>
    <row r="87" spans="2:26" ht="23.25" customHeight="1">
      <c r="B87" s="81" t="s">
        <v>1611</v>
      </c>
      <c r="C87" s="15">
        <f t="shared" si="3"/>
        <v>80</v>
      </c>
      <c r="D87" s="216">
        <f>IF(ISBLANK('Touchdown Case'!E177),"",'Touchdown Case'!E177)</f>
        <v>10</v>
      </c>
      <c r="E87" s="81">
        <v>5</v>
      </c>
      <c r="F87" s="4"/>
      <c r="G87" s="82"/>
      <c r="H87" s="4"/>
      <c r="I87" s="4"/>
      <c r="J87" s="4"/>
      <c r="K87" s="4"/>
      <c r="L87" s="4"/>
      <c r="M87" s="4"/>
      <c r="N87" s="4"/>
      <c r="O87" s="4"/>
      <c r="P87" s="4"/>
      <c r="Q87" s="4"/>
      <c r="R87" s="4"/>
      <c r="S87" s="4"/>
      <c r="T87" s="4"/>
      <c r="U87" s="4"/>
      <c r="V87" s="4"/>
      <c r="W87" s="4"/>
      <c r="X87" s="4"/>
      <c r="Y87" s="4"/>
      <c r="Z87" s="4"/>
    </row>
    <row r="88" spans="2:26" ht="23.25" customHeight="1">
      <c r="B88" s="81" t="s">
        <v>1611</v>
      </c>
      <c r="C88" s="15">
        <v>81</v>
      </c>
      <c r="D88" s="216">
        <f>IF(ISBLANK('Touchdown Case'!E190),"",'Touchdown Case'!E190)</f>
        <v>3</v>
      </c>
      <c r="E88" s="81">
        <v>5</v>
      </c>
      <c r="F88" s="4"/>
      <c r="G88" s="82"/>
      <c r="H88" s="4"/>
      <c r="I88" s="4"/>
      <c r="J88" s="4"/>
      <c r="K88" s="4"/>
      <c r="L88" s="4"/>
      <c r="M88" s="4"/>
      <c r="N88" s="4"/>
      <c r="O88" s="4"/>
      <c r="P88" s="4"/>
      <c r="Q88" s="4"/>
      <c r="R88" s="4"/>
      <c r="S88" s="4"/>
      <c r="T88" s="4"/>
      <c r="U88" s="4"/>
      <c r="V88" s="4"/>
      <c r="W88" s="4"/>
      <c r="X88" s="4"/>
      <c r="Y88" s="4"/>
      <c r="Z88" s="4"/>
    </row>
    <row r="89" spans="2:26" ht="23.25" customHeight="1">
      <c r="B89" s="81" t="s">
        <v>1611</v>
      </c>
      <c r="C89" s="15">
        <f t="shared" ref="C89:C107" si="4">C88+1</f>
        <v>82</v>
      </c>
      <c r="D89" s="216">
        <f>IF(ISBLANK('Touchdown Case'!E191),"",'Touchdown Case'!E191)</f>
        <v>5</v>
      </c>
      <c r="E89" s="81">
        <v>5</v>
      </c>
      <c r="F89" s="4"/>
      <c r="G89" s="82"/>
      <c r="H89" s="4"/>
      <c r="I89" s="4"/>
      <c r="J89" s="4"/>
      <c r="K89" s="4"/>
      <c r="L89" s="4"/>
      <c r="M89" s="4"/>
      <c r="N89" s="4"/>
      <c r="O89" s="4"/>
      <c r="P89" s="4"/>
      <c r="Q89" s="4"/>
      <c r="R89" s="4"/>
      <c r="S89" s="4"/>
      <c r="T89" s="4"/>
      <c r="U89" s="4"/>
      <c r="V89" s="4"/>
      <c r="W89" s="4"/>
      <c r="X89" s="4"/>
      <c r="Y89" s="4"/>
      <c r="Z89" s="4"/>
    </row>
    <row r="90" spans="2:26" ht="23.25" customHeight="1">
      <c r="B90" s="81" t="s">
        <v>1611</v>
      </c>
      <c r="C90" s="15">
        <f t="shared" si="4"/>
        <v>83</v>
      </c>
      <c r="D90" s="216">
        <f>IF(ISBLANK('Touchdown Case'!E192),"",'Touchdown Case'!E192)</f>
        <v>3</v>
      </c>
      <c r="E90" s="81">
        <v>5</v>
      </c>
      <c r="F90" s="4"/>
      <c r="G90" s="82"/>
      <c r="H90" s="4"/>
      <c r="I90" s="4"/>
      <c r="J90" s="4"/>
      <c r="K90" s="4"/>
      <c r="L90" s="4"/>
      <c r="M90" s="4"/>
      <c r="N90" s="4"/>
      <c r="O90" s="4"/>
      <c r="P90" s="4"/>
      <c r="Q90" s="4"/>
      <c r="R90" s="4"/>
      <c r="S90" s="4"/>
      <c r="T90" s="4"/>
      <c r="U90" s="4"/>
      <c r="V90" s="4"/>
      <c r="W90" s="4"/>
      <c r="X90" s="4"/>
      <c r="Y90" s="4"/>
      <c r="Z90" s="4"/>
    </row>
    <row r="91" spans="2:26" ht="23.25" customHeight="1">
      <c r="B91" s="81" t="s">
        <v>1611</v>
      </c>
      <c r="C91" s="15">
        <f t="shared" si="4"/>
        <v>84</v>
      </c>
      <c r="D91" s="216">
        <f>IF(ISBLANK('Touchdown Case'!E193),"",'Touchdown Case'!E193)</f>
        <v>3</v>
      </c>
      <c r="E91" s="81">
        <v>5</v>
      </c>
      <c r="F91" s="4"/>
      <c r="G91" s="82"/>
      <c r="H91" s="4"/>
      <c r="I91" s="4"/>
      <c r="J91" s="4"/>
      <c r="K91" s="4"/>
      <c r="L91" s="4"/>
      <c r="M91" s="4"/>
      <c r="N91" s="4"/>
      <c r="O91" s="4"/>
      <c r="P91" s="4"/>
      <c r="Q91" s="4"/>
      <c r="R91" s="4"/>
      <c r="S91" s="4"/>
      <c r="T91" s="4"/>
      <c r="U91" s="4"/>
      <c r="V91" s="4"/>
      <c r="W91" s="4"/>
      <c r="X91" s="4"/>
      <c r="Y91" s="4"/>
      <c r="Z91" s="4"/>
    </row>
    <row r="92" spans="2:26" ht="23.25" customHeight="1">
      <c r="B92" s="81" t="s">
        <v>1611</v>
      </c>
      <c r="C92" s="15">
        <f t="shared" si="4"/>
        <v>85</v>
      </c>
      <c r="D92" s="216">
        <f>IF(ISBLANK('Touchdown Case'!E194),"",'Touchdown Case'!E194)</f>
        <v>3</v>
      </c>
      <c r="E92" s="81">
        <v>5</v>
      </c>
      <c r="F92" s="4"/>
      <c r="G92" s="82"/>
      <c r="H92" s="4"/>
      <c r="I92" s="4"/>
      <c r="J92" s="4"/>
      <c r="K92" s="4"/>
      <c r="L92" s="4"/>
      <c r="M92" s="4"/>
      <c r="N92" s="4"/>
      <c r="O92" s="4"/>
      <c r="P92" s="4"/>
      <c r="Q92" s="4"/>
      <c r="R92" s="4"/>
      <c r="S92" s="4"/>
      <c r="T92" s="4"/>
      <c r="U92" s="4"/>
      <c r="V92" s="4"/>
      <c r="W92" s="4"/>
      <c r="X92" s="4"/>
      <c r="Y92" s="4"/>
      <c r="Z92" s="4"/>
    </row>
    <row r="93" spans="2:26" ht="23.25" customHeight="1">
      <c r="B93" s="81" t="s">
        <v>1611</v>
      </c>
      <c r="C93" s="15">
        <f t="shared" si="4"/>
        <v>86</v>
      </c>
      <c r="D93" s="216">
        <f>IF(ISBLANK('Touchdown Case'!E195),"",'Touchdown Case'!E195)</f>
        <v>4</v>
      </c>
      <c r="E93" s="81">
        <v>5</v>
      </c>
      <c r="F93" s="4"/>
      <c r="G93" s="82"/>
      <c r="H93" s="4"/>
      <c r="I93" s="4"/>
      <c r="J93" s="4"/>
      <c r="K93" s="4"/>
      <c r="L93" s="4"/>
      <c r="M93" s="4"/>
      <c r="N93" s="4"/>
      <c r="O93" s="4"/>
      <c r="P93" s="4"/>
      <c r="Q93" s="4"/>
      <c r="R93" s="4"/>
      <c r="S93" s="4"/>
      <c r="T93" s="4"/>
      <c r="U93" s="4"/>
      <c r="V93" s="4"/>
      <c r="W93" s="4"/>
      <c r="X93" s="4"/>
      <c r="Y93" s="4"/>
      <c r="Z93" s="4"/>
    </row>
    <row r="94" spans="2:26" ht="23.25" customHeight="1">
      <c r="B94" s="81" t="s">
        <v>1611</v>
      </c>
      <c r="C94" s="15">
        <f t="shared" si="4"/>
        <v>87</v>
      </c>
      <c r="D94" s="216">
        <f>IF(ISBLANK('Touchdown Case'!E196),"",'Touchdown Case'!E196)</f>
        <v>4</v>
      </c>
      <c r="E94" s="81">
        <v>5</v>
      </c>
      <c r="F94" s="4"/>
      <c r="G94" s="82"/>
      <c r="H94" s="4"/>
      <c r="I94" s="4"/>
      <c r="J94" s="4"/>
      <c r="K94" s="4"/>
      <c r="L94" s="4"/>
      <c r="M94" s="4"/>
      <c r="N94" s="4"/>
      <c r="O94" s="4"/>
      <c r="P94" s="4"/>
      <c r="Q94" s="4"/>
      <c r="R94" s="4"/>
      <c r="S94" s="4"/>
      <c r="T94" s="4"/>
      <c r="U94" s="4"/>
      <c r="V94" s="4"/>
      <c r="W94" s="4"/>
      <c r="X94" s="4"/>
      <c r="Y94" s="4"/>
      <c r="Z94" s="4"/>
    </row>
    <row r="95" spans="2:26" ht="23.25" customHeight="1">
      <c r="B95" s="81" t="s">
        <v>1611</v>
      </c>
      <c r="C95" s="15">
        <f t="shared" si="4"/>
        <v>88</v>
      </c>
      <c r="D95" s="216">
        <f>IF(ISBLANK('Touchdown Case'!E197),"",'Touchdown Case'!E197)</f>
        <v>4</v>
      </c>
      <c r="E95" s="81">
        <v>5</v>
      </c>
      <c r="F95" s="4"/>
      <c r="G95" s="82"/>
      <c r="H95" s="4"/>
      <c r="I95" s="4"/>
      <c r="J95" s="4"/>
      <c r="K95" s="4"/>
      <c r="L95" s="4"/>
      <c r="M95" s="4"/>
      <c r="N95" s="4"/>
      <c r="O95" s="4"/>
      <c r="P95" s="4"/>
      <c r="Q95" s="4"/>
      <c r="R95" s="4"/>
      <c r="S95" s="4"/>
      <c r="T95" s="4"/>
      <c r="U95" s="4"/>
      <c r="V95" s="4"/>
      <c r="W95" s="4"/>
      <c r="X95" s="4"/>
      <c r="Y95" s="4"/>
      <c r="Z95" s="4"/>
    </row>
    <row r="96" spans="2:26" ht="23.25" customHeight="1">
      <c r="B96" s="81" t="s">
        <v>1611</v>
      </c>
      <c r="C96" s="15">
        <f t="shared" si="4"/>
        <v>89</v>
      </c>
      <c r="D96" s="216">
        <f>IF(ISBLANK('Touchdown Case'!E198),"",'Touchdown Case'!E198)</f>
        <v>3</v>
      </c>
      <c r="E96" s="81">
        <v>5</v>
      </c>
      <c r="F96" s="4"/>
      <c r="G96" s="82"/>
      <c r="H96" s="4"/>
      <c r="I96" s="4"/>
      <c r="J96" s="4"/>
      <c r="K96" s="4"/>
      <c r="L96" s="4"/>
      <c r="M96" s="4"/>
      <c r="N96" s="4"/>
      <c r="O96" s="4"/>
      <c r="P96" s="4"/>
      <c r="Q96" s="4"/>
      <c r="R96" s="4"/>
      <c r="S96" s="4"/>
      <c r="T96" s="4"/>
      <c r="U96" s="4"/>
      <c r="V96" s="4"/>
      <c r="W96" s="4"/>
      <c r="X96" s="4"/>
      <c r="Y96" s="4"/>
      <c r="Z96" s="4"/>
    </row>
    <row r="97" spans="2:26" ht="23.25" customHeight="1">
      <c r="B97" s="81" t="s">
        <v>1611</v>
      </c>
      <c r="C97" s="15">
        <f t="shared" si="4"/>
        <v>90</v>
      </c>
      <c r="D97" s="216">
        <f>IF(ISBLANK('Touchdown Case'!E199),"",'Touchdown Case'!E199)</f>
        <v>4</v>
      </c>
      <c r="E97" s="81">
        <v>5</v>
      </c>
      <c r="F97" s="4"/>
      <c r="G97" s="82"/>
      <c r="H97" s="4"/>
      <c r="I97" s="4"/>
      <c r="J97" s="4"/>
      <c r="K97" s="4"/>
      <c r="L97" s="4"/>
      <c r="M97" s="4"/>
      <c r="N97" s="4"/>
      <c r="O97" s="4"/>
      <c r="P97" s="4"/>
      <c r="Q97" s="4"/>
      <c r="R97" s="4"/>
      <c r="S97" s="4"/>
      <c r="T97" s="4"/>
      <c r="U97" s="4"/>
      <c r="V97" s="4"/>
      <c r="W97" s="4"/>
      <c r="X97" s="4"/>
      <c r="Y97" s="4"/>
      <c r="Z97" s="4"/>
    </row>
    <row r="98" spans="2:26" ht="23.25" customHeight="1">
      <c r="B98" s="81" t="s">
        <v>1611</v>
      </c>
      <c r="C98" s="15">
        <f t="shared" si="4"/>
        <v>91</v>
      </c>
      <c r="D98" s="216">
        <f>IF(ISBLANK('Touchdown Case'!E200),"",'Touchdown Case'!E200)</f>
        <v>4</v>
      </c>
      <c r="E98" s="81">
        <v>5</v>
      </c>
      <c r="F98" s="4"/>
      <c r="G98" s="82"/>
      <c r="H98" s="4"/>
      <c r="I98" s="4"/>
      <c r="J98" s="4"/>
      <c r="K98" s="4"/>
      <c r="L98" s="4"/>
      <c r="M98" s="4"/>
      <c r="N98" s="4"/>
      <c r="O98" s="4"/>
      <c r="P98" s="4"/>
      <c r="Q98" s="4"/>
      <c r="R98" s="4"/>
      <c r="S98" s="4"/>
      <c r="T98" s="4"/>
      <c r="U98" s="4"/>
      <c r="V98" s="4"/>
      <c r="W98" s="4"/>
      <c r="X98" s="4"/>
      <c r="Y98" s="4"/>
      <c r="Z98" s="4"/>
    </row>
    <row r="99" spans="2:26" ht="23.25" customHeight="1">
      <c r="B99" s="81" t="s">
        <v>1611</v>
      </c>
      <c r="C99" s="15">
        <f t="shared" si="4"/>
        <v>92</v>
      </c>
      <c r="D99" s="216">
        <f>IF(ISBLANK('Touchdown Case'!E201),"",'Touchdown Case'!E201)</f>
        <v>5</v>
      </c>
      <c r="E99" s="81">
        <v>5</v>
      </c>
      <c r="F99" s="4"/>
      <c r="G99" s="82"/>
      <c r="H99" s="4"/>
      <c r="I99" s="4"/>
      <c r="J99" s="4"/>
      <c r="K99" s="4"/>
      <c r="L99" s="4"/>
      <c r="M99" s="4"/>
      <c r="N99" s="4"/>
      <c r="O99" s="4"/>
      <c r="P99" s="4"/>
      <c r="Q99" s="4"/>
      <c r="R99" s="4"/>
      <c r="S99" s="4"/>
      <c r="T99" s="4"/>
      <c r="U99" s="4"/>
      <c r="V99" s="4"/>
      <c r="W99" s="4"/>
      <c r="X99" s="4"/>
      <c r="Y99" s="4"/>
      <c r="Z99" s="4"/>
    </row>
    <row r="100" spans="2:26" ht="23.25" customHeight="1">
      <c r="B100" s="81" t="s">
        <v>1611</v>
      </c>
      <c r="C100" s="15">
        <f t="shared" si="4"/>
        <v>93</v>
      </c>
      <c r="D100" s="216">
        <f>IF(ISBLANK('Touchdown Case'!E202),"",'Touchdown Case'!E202)</f>
        <v>3</v>
      </c>
      <c r="E100" s="81">
        <v>5</v>
      </c>
      <c r="F100" s="4"/>
      <c r="G100" s="82"/>
      <c r="H100" s="4"/>
      <c r="I100" s="4"/>
      <c r="J100" s="4"/>
      <c r="K100" s="4"/>
      <c r="L100" s="4"/>
      <c r="M100" s="4"/>
      <c r="N100" s="4"/>
      <c r="O100" s="4"/>
      <c r="P100" s="4"/>
      <c r="Q100" s="4"/>
      <c r="R100" s="4"/>
      <c r="S100" s="4"/>
      <c r="T100" s="4"/>
      <c r="U100" s="4"/>
      <c r="V100" s="4"/>
      <c r="W100" s="4"/>
      <c r="X100" s="4"/>
      <c r="Y100" s="4"/>
      <c r="Z100" s="4"/>
    </row>
    <row r="101" spans="2:26" ht="23.25" customHeight="1">
      <c r="B101" s="81" t="s">
        <v>1611</v>
      </c>
      <c r="C101" s="15">
        <f t="shared" si="4"/>
        <v>94</v>
      </c>
      <c r="D101" s="216">
        <f>IF(ISBLANK('Touchdown Case'!E203),"",'Touchdown Case'!E203)</f>
        <v>4</v>
      </c>
      <c r="E101" s="81">
        <v>5</v>
      </c>
      <c r="F101" s="4"/>
      <c r="G101" s="82"/>
      <c r="H101" s="4"/>
      <c r="I101" s="4"/>
      <c r="J101" s="4"/>
      <c r="K101" s="4"/>
      <c r="L101" s="4"/>
      <c r="M101" s="4"/>
      <c r="N101" s="4"/>
      <c r="O101" s="4"/>
      <c r="P101" s="4"/>
      <c r="Q101" s="4"/>
      <c r="R101" s="4"/>
      <c r="S101" s="4"/>
      <c r="T101" s="4"/>
      <c r="U101" s="4"/>
      <c r="V101" s="4"/>
      <c r="W101" s="4"/>
      <c r="X101" s="4"/>
      <c r="Y101" s="4"/>
      <c r="Z101" s="4"/>
    </row>
    <row r="102" spans="2:26" ht="23.25" customHeight="1">
      <c r="B102" s="81" t="s">
        <v>1611</v>
      </c>
      <c r="C102" s="15">
        <f t="shared" si="4"/>
        <v>95</v>
      </c>
      <c r="D102" s="216">
        <f>IF(ISBLANK('Touchdown Case'!E204),"",'Touchdown Case'!E204)</f>
        <v>3</v>
      </c>
      <c r="E102" s="81">
        <v>5</v>
      </c>
      <c r="F102" s="4"/>
      <c r="G102" s="82"/>
      <c r="H102" s="4"/>
      <c r="I102" s="4"/>
      <c r="J102" s="4"/>
      <c r="K102" s="4"/>
      <c r="L102" s="4"/>
      <c r="M102" s="4"/>
      <c r="N102" s="4"/>
      <c r="O102" s="4"/>
      <c r="P102" s="4"/>
      <c r="Q102" s="4"/>
      <c r="R102" s="4"/>
      <c r="S102" s="4"/>
      <c r="T102" s="4"/>
      <c r="U102" s="4"/>
      <c r="V102" s="4"/>
      <c r="W102" s="4"/>
      <c r="X102" s="4"/>
      <c r="Y102" s="4"/>
      <c r="Z102" s="4"/>
    </row>
    <row r="103" spans="2:26" ht="23.25" customHeight="1">
      <c r="B103" s="81" t="s">
        <v>1611</v>
      </c>
      <c r="C103" s="15">
        <f t="shared" si="4"/>
        <v>96</v>
      </c>
      <c r="D103" s="216">
        <f>IF(ISBLANK('Touchdown Case'!E205),"",'Touchdown Case'!E205)</f>
        <v>3</v>
      </c>
      <c r="E103" s="81">
        <v>5</v>
      </c>
      <c r="F103" s="4"/>
      <c r="G103" s="82"/>
      <c r="H103" s="4"/>
      <c r="I103" s="4"/>
      <c r="J103" s="4"/>
      <c r="K103" s="4"/>
      <c r="L103" s="4"/>
      <c r="M103" s="4"/>
      <c r="N103" s="4"/>
      <c r="O103" s="4"/>
      <c r="P103" s="4"/>
      <c r="Q103" s="4"/>
      <c r="R103" s="4"/>
      <c r="S103" s="4"/>
      <c r="T103" s="4"/>
      <c r="U103" s="4"/>
      <c r="V103" s="4"/>
      <c r="W103" s="4"/>
      <c r="X103" s="4"/>
      <c r="Y103" s="4"/>
      <c r="Z103" s="4"/>
    </row>
    <row r="104" spans="2:26" ht="23.25" customHeight="1">
      <c r="B104" s="81" t="s">
        <v>1611</v>
      </c>
      <c r="C104" s="15">
        <f t="shared" si="4"/>
        <v>97</v>
      </c>
      <c r="D104" s="216">
        <f>IF(ISBLANK('Touchdown Case'!E206),"",'Touchdown Case'!E206)</f>
        <v>4</v>
      </c>
      <c r="E104" s="81">
        <v>5</v>
      </c>
      <c r="F104" s="4"/>
      <c r="G104" s="82"/>
      <c r="H104" s="4"/>
      <c r="I104" s="4"/>
      <c r="J104" s="4"/>
      <c r="K104" s="4"/>
      <c r="L104" s="4"/>
      <c r="M104" s="4"/>
      <c r="N104" s="4"/>
      <c r="O104" s="4"/>
      <c r="P104" s="4"/>
      <c r="Q104" s="4"/>
      <c r="R104" s="4"/>
      <c r="S104" s="4"/>
      <c r="T104" s="4"/>
      <c r="U104" s="4"/>
      <c r="V104" s="4"/>
      <c r="W104" s="4"/>
      <c r="X104" s="4"/>
      <c r="Y104" s="4"/>
      <c r="Z104" s="4"/>
    </row>
    <row r="105" spans="2:26" ht="23.25" customHeight="1">
      <c r="B105" s="81" t="s">
        <v>1611</v>
      </c>
      <c r="C105" s="15">
        <f t="shared" si="4"/>
        <v>98</v>
      </c>
      <c r="D105" s="216">
        <f>IF(ISBLANK('Touchdown Case'!E207),"",'Touchdown Case'!E207)</f>
        <v>8</v>
      </c>
      <c r="E105" s="81">
        <v>5</v>
      </c>
      <c r="F105" s="4"/>
      <c r="G105" s="82"/>
      <c r="H105" s="4"/>
      <c r="I105" s="4"/>
      <c r="J105" s="4"/>
      <c r="K105" s="4"/>
      <c r="L105" s="4"/>
      <c r="M105" s="4"/>
      <c r="N105" s="4"/>
      <c r="O105" s="4"/>
      <c r="P105" s="4"/>
      <c r="Q105" s="4"/>
      <c r="R105" s="4"/>
      <c r="S105" s="4"/>
      <c r="T105" s="4"/>
      <c r="U105" s="4"/>
      <c r="V105" s="4"/>
      <c r="W105" s="4"/>
      <c r="X105" s="4"/>
      <c r="Y105" s="4"/>
      <c r="Z105" s="4"/>
    </row>
    <row r="106" spans="2:26" ht="23.25" customHeight="1">
      <c r="B106" s="81" t="s">
        <v>1611</v>
      </c>
      <c r="C106" s="15">
        <f t="shared" si="4"/>
        <v>99</v>
      </c>
      <c r="D106" s="216">
        <f>IF(ISBLANK('Touchdown Case'!E208),"",'Touchdown Case'!E208)</f>
        <v>4</v>
      </c>
      <c r="E106" s="81">
        <v>5</v>
      </c>
      <c r="F106" s="4"/>
      <c r="G106" s="82"/>
      <c r="H106" s="4"/>
      <c r="I106" s="4"/>
      <c r="J106" s="4"/>
      <c r="K106" s="4"/>
      <c r="L106" s="4"/>
      <c r="M106" s="4"/>
      <c r="N106" s="4"/>
      <c r="O106" s="4"/>
      <c r="P106" s="4"/>
      <c r="Q106" s="4"/>
      <c r="R106" s="4"/>
      <c r="S106" s="4"/>
      <c r="T106" s="4"/>
      <c r="U106" s="4"/>
      <c r="V106" s="4"/>
      <c r="W106" s="4"/>
      <c r="X106" s="4"/>
      <c r="Y106" s="4"/>
      <c r="Z106" s="4"/>
    </row>
    <row r="107" spans="2:26" ht="23.25" customHeight="1">
      <c r="B107" s="81" t="s">
        <v>1611</v>
      </c>
      <c r="C107" s="15">
        <f t="shared" si="4"/>
        <v>100</v>
      </c>
      <c r="D107" s="216">
        <f>IF(ISBLANK('Touchdown Case'!E209),"",'Touchdown Case'!E209)</f>
        <v>2</v>
      </c>
      <c r="E107" s="81">
        <v>5</v>
      </c>
      <c r="F107" s="4"/>
      <c r="G107" s="82"/>
      <c r="H107" s="4"/>
      <c r="I107" s="4"/>
      <c r="J107" s="4"/>
      <c r="K107" s="4"/>
      <c r="L107" s="4"/>
      <c r="M107" s="4"/>
      <c r="N107" s="4"/>
      <c r="O107" s="4"/>
      <c r="P107" s="4"/>
      <c r="Q107" s="4"/>
      <c r="R107" s="4"/>
      <c r="S107" s="4"/>
      <c r="T107" s="4"/>
      <c r="U107" s="4"/>
      <c r="V107" s="4"/>
      <c r="W107" s="4"/>
      <c r="X107" s="4"/>
      <c r="Y107" s="4"/>
      <c r="Z107" s="4"/>
    </row>
    <row r="108" spans="2:26" ht="23.25" customHeight="1">
      <c r="B108" s="81" t="s">
        <v>1611</v>
      </c>
      <c r="C108" s="15">
        <v>101</v>
      </c>
      <c r="D108" s="214">
        <f>IF(ISBLANK('Touchdown Case'!E226),"",'Touchdown Case'!E226)</f>
        <v>135</v>
      </c>
      <c r="E108" s="81">
        <v>6</v>
      </c>
      <c r="F108" s="4"/>
      <c r="G108" s="82"/>
      <c r="H108" s="4"/>
      <c r="I108" s="4"/>
      <c r="J108" s="4"/>
      <c r="K108" s="4"/>
      <c r="L108" s="4"/>
      <c r="M108" s="4"/>
      <c r="N108" s="4"/>
      <c r="O108" s="4"/>
      <c r="P108" s="4"/>
      <c r="Q108" s="4"/>
      <c r="R108" s="4"/>
      <c r="S108" s="4"/>
      <c r="T108" s="4"/>
      <c r="U108" s="4"/>
      <c r="V108" s="4"/>
      <c r="W108" s="4"/>
      <c r="X108" s="4"/>
      <c r="Y108" s="4"/>
      <c r="Z108" s="4"/>
    </row>
    <row r="109" spans="2:26" ht="23.25" customHeight="1">
      <c r="B109" s="81" t="s">
        <v>1611</v>
      </c>
      <c r="C109" s="15">
        <f t="shared" ref="C109:C127" si="5">C108+1</f>
        <v>102</v>
      </c>
      <c r="D109" s="214">
        <f>IF(ISBLANK('Touchdown Case'!E227),"",'Touchdown Case'!E227)</f>
        <v>87</v>
      </c>
      <c r="E109" s="81">
        <v>6</v>
      </c>
      <c r="F109" s="4"/>
      <c r="G109" s="82"/>
      <c r="H109" s="4"/>
      <c r="I109" s="4"/>
      <c r="J109" s="4"/>
      <c r="K109" s="4"/>
      <c r="L109" s="4"/>
      <c r="M109" s="4"/>
      <c r="N109" s="4"/>
      <c r="O109" s="4"/>
      <c r="P109" s="4"/>
      <c r="Q109" s="4"/>
      <c r="R109" s="4"/>
      <c r="S109" s="4"/>
      <c r="T109" s="4"/>
      <c r="U109" s="4"/>
      <c r="V109" s="4"/>
      <c r="W109" s="4"/>
      <c r="X109" s="4"/>
      <c r="Y109" s="4"/>
      <c r="Z109" s="4"/>
    </row>
    <row r="110" spans="2:26" ht="23.25" customHeight="1">
      <c r="B110" s="81" t="s">
        <v>1611</v>
      </c>
      <c r="C110" s="15">
        <f t="shared" si="5"/>
        <v>103</v>
      </c>
      <c r="D110" s="214">
        <f>IF(ISBLANK('Touchdown Case'!E228),"",'Touchdown Case'!E228)</f>
        <v>37</v>
      </c>
      <c r="E110" s="81">
        <v>6</v>
      </c>
      <c r="F110" s="4"/>
      <c r="G110" s="82"/>
      <c r="H110" s="4"/>
      <c r="I110" s="4"/>
      <c r="J110" s="4"/>
      <c r="K110" s="4"/>
      <c r="L110" s="4"/>
      <c r="M110" s="4"/>
      <c r="N110" s="4"/>
      <c r="O110" s="4"/>
      <c r="P110" s="4"/>
      <c r="Q110" s="4"/>
      <c r="R110" s="4"/>
      <c r="S110" s="4"/>
      <c r="T110" s="4"/>
      <c r="U110" s="4"/>
      <c r="V110" s="4"/>
      <c r="W110" s="4"/>
      <c r="X110" s="4"/>
      <c r="Y110" s="4"/>
      <c r="Z110" s="4"/>
    </row>
    <row r="111" spans="2:26" ht="23.25" customHeight="1">
      <c r="B111" s="81" t="s">
        <v>1611</v>
      </c>
      <c r="C111" s="15">
        <f t="shared" si="5"/>
        <v>104</v>
      </c>
      <c r="D111" s="214">
        <f>IF(ISBLANK('Touchdown Case'!E229),"",'Touchdown Case'!E229)</f>
        <v>110</v>
      </c>
      <c r="E111" s="81">
        <v>6</v>
      </c>
      <c r="F111" s="4"/>
      <c r="G111" s="82"/>
      <c r="H111" s="4"/>
      <c r="I111" s="4"/>
      <c r="J111" s="4"/>
      <c r="K111" s="4"/>
      <c r="L111" s="4"/>
      <c r="M111" s="4"/>
      <c r="N111" s="4"/>
      <c r="O111" s="4"/>
      <c r="P111" s="4"/>
      <c r="Q111" s="4"/>
      <c r="R111" s="4"/>
      <c r="S111" s="4"/>
      <c r="T111" s="4"/>
      <c r="U111" s="4"/>
      <c r="V111" s="4"/>
      <c r="W111" s="4"/>
      <c r="X111" s="4"/>
      <c r="Y111" s="4"/>
      <c r="Z111" s="4"/>
    </row>
    <row r="112" spans="2:26" ht="23.25" customHeight="1">
      <c r="B112" s="81" t="s">
        <v>1611</v>
      </c>
      <c r="C112" s="15">
        <f t="shared" si="5"/>
        <v>105</v>
      </c>
      <c r="D112" s="214">
        <f>IF(ISBLANK('Touchdown Case'!E230),"",'Touchdown Case'!E230)</f>
        <v>106</v>
      </c>
      <c r="E112" s="81">
        <v>6</v>
      </c>
      <c r="F112" s="4"/>
      <c r="G112" s="82"/>
      <c r="H112" s="4"/>
      <c r="I112" s="4"/>
      <c r="J112" s="4"/>
      <c r="K112" s="4"/>
      <c r="L112" s="4"/>
      <c r="M112" s="4"/>
      <c r="N112" s="4"/>
      <c r="O112" s="4"/>
      <c r="P112" s="4"/>
      <c r="Q112" s="4"/>
      <c r="R112" s="4"/>
      <c r="S112" s="4"/>
      <c r="T112" s="4"/>
      <c r="U112" s="4"/>
      <c r="V112" s="4"/>
      <c r="W112" s="4"/>
      <c r="X112" s="4"/>
      <c r="Y112" s="4"/>
      <c r="Z112" s="4"/>
    </row>
    <row r="113" spans="2:26" ht="23.25" customHeight="1">
      <c r="B113" s="81" t="s">
        <v>1611</v>
      </c>
      <c r="C113" s="15">
        <f t="shared" si="5"/>
        <v>106</v>
      </c>
      <c r="D113" s="214">
        <f>IF(ISBLANK('Touchdown Case'!E231),"",'Touchdown Case'!E231)</f>
        <v>35</v>
      </c>
      <c r="E113" s="81">
        <v>6</v>
      </c>
      <c r="F113" s="4"/>
      <c r="G113" s="82"/>
      <c r="H113" s="4"/>
      <c r="I113" s="4"/>
      <c r="J113" s="4"/>
      <c r="K113" s="4"/>
      <c r="L113" s="4"/>
      <c r="M113" s="4"/>
      <c r="N113" s="4"/>
      <c r="O113" s="4"/>
      <c r="P113" s="4"/>
      <c r="Q113" s="4"/>
      <c r="R113" s="4"/>
      <c r="S113" s="4"/>
      <c r="T113" s="4"/>
      <c r="U113" s="4"/>
      <c r="V113" s="4"/>
      <c r="W113" s="4"/>
      <c r="X113" s="4"/>
      <c r="Y113" s="4"/>
      <c r="Z113" s="4"/>
    </row>
    <row r="114" spans="2:26" ht="23.25" customHeight="1">
      <c r="B114" s="81" t="s">
        <v>1611</v>
      </c>
      <c r="C114" s="15">
        <f t="shared" si="5"/>
        <v>107</v>
      </c>
      <c r="D114" s="214">
        <f>IF(ISBLANK('Touchdown Case'!E232),"",'Touchdown Case'!E232)</f>
        <v>112</v>
      </c>
      <c r="E114" s="81">
        <v>6</v>
      </c>
      <c r="F114" s="4"/>
      <c r="G114" s="82"/>
      <c r="H114" s="4"/>
      <c r="I114" s="4"/>
      <c r="J114" s="4"/>
      <c r="K114" s="4"/>
      <c r="L114" s="4"/>
      <c r="M114" s="4"/>
      <c r="N114" s="4"/>
      <c r="O114" s="4"/>
      <c r="P114" s="4"/>
      <c r="Q114" s="4"/>
      <c r="R114" s="4"/>
      <c r="S114" s="4"/>
      <c r="T114" s="4"/>
      <c r="U114" s="4"/>
      <c r="V114" s="4"/>
      <c r="W114" s="4"/>
      <c r="X114" s="4"/>
      <c r="Y114" s="4"/>
      <c r="Z114" s="4"/>
    </row>
    <row r="115" spans="2:26" ht="23.25" customHeight="1">
      <c r="B115" s="81" t="s">
        <v>1611</v>
      </c>
      <c r="C115" s="15">
        <f t="shared" si="5"/>
        <v>108</v>
      </c>
      <c r="D115" s="214">
        <f>IF(ISBLANK('Touchdown Case'!E233),"",'Touchdown Case'!E233)</f>
        <v>3</v>
      </c>
      <c r="E115" s="81">
        <v>6</v>
      </c>
      <c r="F115" s="4"/>
      <c r="G115" s="82"/>
      <c r="H115" s="4"/>
      <c r="I115" s="4"/>
      <c r="J115" s="4"/>
      <c r="K115" s="4"/>
      <c r="L115" s="4"/>
      <c r="M115" s="4"/>
      <c r="N115" s="4"/>
      <c r="O115" s="4"/>
      <c r="P115" s="4"/>
      <c r="Q115" s="4"/>
      <c r="R115" s="4"/>
      <c r="S115" s="4"/>
      <c r="T115" s="4"/>
      <c r="U115" s="4"/>
      <c r="V115" s="4"/>
      <c r="W115" s="4"/>
      <c r="X115" s="4"/>
      <c r="Y115" s="4"/>
      <c r="Z115" s="4"/>
    </row>
    <row r="116" spans="2:26" ht="23.25" customHeight="1">
      <c r="B116" s="81" t="s">
        <v>1611</v>
      </c>
      <c r="C116" s="15">
        <f t="shared" si="5"/>
        <v>109</v>
      </c>
      <c r="D116" s="214">
        <f>IF(ISBLANK('Touchdown Case'!E234),"",'Touchdown Case'!E234)</f>
        <v>104</v>
      </c>
      <c r="E116" s="81">
        <v>6</v>
      </c>
      <c r="F116" s="4"/>
      <c r="G116" s="82"/>
      <c r="H116" s="4"/>
      <c r="I116" s="4"/>
      <c r="J116" s="4"/>
      <c r="K116" s="4"/>
      <c r="L116" s="4"/>
      <c r="M116" s="4"/>
      <c r="N116" s="4"/>
      <c r="O116" s="4"/>
      <c r="P116" s="4"/>
      <c r="Q116" s="4"/>
      <c r="R116" s="4"/>
      <c r="S116" s="4"/>
      <c r="T116" s="4"/>
      <c r="U116" s="4"/>
      <c r="V116" s="4"/>
      <c r="W116" s="4"/>
      <c r="X116" s="4"/>
      <c r="Y116" s="4"/>
      <c r="Z116" s="4"/>
    </row>
    <row r="117" spans="2:26" ht="23.25" customHeight="1">
      <c r="B117" s="81" t="s">
        <v>1611</v>
      </c>
      <c r="C117" s="15">
        <f t="shared" si="5"/>
        <v>110</v>
      </c>
      <c r="D117" s="214">
        <f>IF(ISBLANK('Touchdown Case'!E235),"",'Touchdown Case'!E235)</f>
        <v>110</v>
      </c>
      <c r="E117" s="81">
        <v>6</v>
      </c>
      <c r="F117" s="4"/>
      <c r="G117" s="82"/>
      <c r="H117" s="4"/>
      <c r="I117" s="4"/>
      <c r="J117" s="4"/>
      <c r="K117" s="4"/>
      <c r="L117" s="4"/>
      <c r="M117" s="4"/>
      <c r="N117" s="4"/>
      <c r="O117" s="4"/>
      <c r="P117" s="4"/>
      <c r="Q117" s="4"/>
      <c r="R117" s="4"/>
      <c r="S117" s="4"/>
      <c r="T117" s="4"/>
      <c r="U117" s="4"/>
      <c r="V117" s="4"/>
      <c r="W117" s="4"/>
      <c r="X117" s="4"/>
      <c r="Y117" s="4"/>
      <c r="Z117" s="4"/>
    </row>
    <row r="118" spans="2:26" ht="23.25" customHeight="1">
      <c r="B118" s="81" t="s">
        <v>1611</v>
      </c>
      <c r="C118" s="15">
        <f t="shared" si="5"/>
        <v>111</v>
      </c>
      <c r="D118" s="214">
        <f>IF(ISBLANK('Touchdown Case'!E236),"",'Touchdown Case'!E236)</f>
        <v>36</v>
      </c>
      <c r="E118" s="81">
        <v>6</v>
      </c>
      <c r="F118" s="4"/>
      <c r="G118" s="82"/>
      <c r="H118" s="4"/>
      <c r="I118" s="4"/>
      <c r="J118" s="4"/>
      <c r="K118" s="4"/>
      <c r="L118" s="4"/>
      <c r="M118" s="4"/>
      <c r="N118" s="4"/>
      <c r="O118" s="4"/>
      <c r="P118" s="4"/>
      <c r="Q118" s="4"/>
      <c r="R118" s="4"/>
      <c r="S118" s="4"/>
      <c r="T118" s="4"/>
      <c r="U118" s="4"/>
      <c r="V118" s="4"/>
      <c r="W118" s="4"/>
      <c r="X118" s="4"/>
      <c r="Y118" s="4"/>
      <c r="Z118" s="4"/>
    </row>
    <row r="119" spans="2:26" ht="23.25" customHeight="1">
      <c r="B119" s="81" t="s">
        <v>1611</v>
      </c>
      <c r="C119" s="15">
        <f t="shared" si="5"/>
        <v>112</v>
      </c>
      <c r="D119" s="214">
        <f>IF(ISBLANK('Touchdown Case'!E237),"",'Touchdown Case'!E237)</f>
        <v>103</v>
      </c>
      <c r="E119" s="81">
        <v>6</v>
      </c>
      <c r="F119" s="4"/>
      <c r="G119" s="82"/>
      <c r="H119" s="4"/>
      <c r="I119" s="4"/>
      <c r="J119" s="4"/>
      <c r="K119" s="4"/>
      <c r="L119" s="4"/>
      <c r="M119" s="4"/>
      <c r="N119" s="4"/>
      <c r="O119" s="4"/>
      <c r="P119" s="4"/>
      <c r="Q119" s="4"/>
      <c r="R119" s="4"/>
      <c r="S119" s="4"/>
      <c r="T119" s="4"/>
      <c r="U119" s="4"/>
      <c r="V119" s="4"/>
      <c r="W119" s="4"/>
      <c r="X119" s="4"/>
      <c r="Y119" s="4"/>
      <c r="Z119" s="4"/>
    </row>
    <row r="120" spans="2:26" ht="23.25" customHeight="1">
      <c r="B120" s="81" t="s">
        <v>1611</v>
      </c>
      <c r="C120" s="15">
        <f t="shared" si="5"/>
        <v>113</v>
      </c>
      <c r="D120" s="214">
        <f>IF(ISBLANK('Touchdown Case'!E238),"",'Touchdown Case'!E238)</f>
        <v>118</v>
      </c>
      <c r="E120" s="81">
        <v>6</v>
      </c>
      <c r="F120" s="4"/>
      <c r="G120" s="82"/>
      <c r="H120" s="4"/>
      <c r="I120" s="4"/>
      <c r="J120" s="4"/>
      <c r="K120" s="4"/>
      <c r="L120" s="4"/>
      <c r="M120" s="4"/>
      <c r="N120" s="4"/>
      <c r="O120" s="4"/>
      <c r="P120" s="4"/>
      <c r="Q120" s="4"/>
      <c r="R120" s="4"/>
      <c r="S120" s="4"/>
      <c r="T120" s="4"/>
      <c r="U120" s="4"/>
      <c r="V120" s="4"/>
      <c r="W120" s="4"/>
      <c r="X120" s="4"/>
      <c r="Y120" s="4"/>
      <c r="Z120" s="4"/>
    </row>
    <row r="121" spans="2:26" ht="23.25" customHeight="1">
      <c r="B121" s="81" t="s">
        <v>1611</v>
      </c>
      <c r="C121" s="15">
        <f t="shared" si="5"/>
        <v>114</v>
      </c>
      <c r="D121" s="214">
        <f>IF(ISBLANK('Touchdown Case'!E239),"",'Touchdown Case'!E239)</f>
        <v>115</v>
      </c>
      <c r="E121" s="81">
        <v>6</v>
      </c>
      <c r="F121" s="4"/>
      <c r="G121" s="82"/>
      <c r="H121" s="4"/>
      <c r="I121" s="4"/>
      <c r="J121" s="4"/>
      <c r="K121" s="4"/>
      <c r="L121" s="4"/>
      <c r="M121" s="4"/>
      <c r="N121" s="4"/>
      <c r="O121" s="4"/>
      <c r="P121" s="4"/>
      <c r="Q121" s="4"/>
      <c r="R121" s="4"/>
      <c r="S121" s="4"/>
      <c r="T121" s="4"/>
      <c r="U121" s="4"/>
      <c r="V121" s="4"/>
      <c r="W121" s="4"/>
      <c r="X121" s="4"/>
      <c r="Y121" s="4"/>
      <c r="Z121" s="4"/>
    </row>
    <row r="122" spans="2:26" ht="23.25" customHeight="1">
      <c r="B122" s="81" t="s">
        <v>1611</v>
      </c>
      <c r="C122" s="15">
        <f t="shared" si="5"/>
        <v>115</v>
      </c>
      <c r="D122" s="214">
        <f>IF(ISBLANK('Touchdown Case'!E240),"",'Touchdown Case'!E240)</f>
        <v>42</v>
      </c>
      <c r="E122" s="81">
        <v>6</v>
      </c>
      <c r="F122" s="4"/>
      <c r="G122" s="82"/>
      <c r="H122" s="4"/>
      <c r="I122" s="4"/>
      <c r="J122" s="4"/>
      <c r="K122" s="4"/>
      <c r="L122" s="4"/>
      <c r="M122" s="4"/>
      <c r="N122" s="4"/>
      <c r="O122" s="4"/>
      <c r="P122" s="4"/>
      <c r="Q122" s="4"/>
      <c r="R122" s="4"/>
      <c r="S122" s="4"/>
      <c r="T122" s="4"/>
      <c r="U122" s="4"/>
      <c r="V122" s="4"/>
      <c r="W122" s="4"/>
      <c r="X122" s="4"/>
      <c r="Y122" s="4"/>
      <c r="Z122" s="4"/>
    </row>
    <row r="123" spans="2:26" ht="23.25" customHeight="1">
      <c r="B123" s="81" t="s">
        <v>1611</v>
      </c>
      <c r="C123" s="15">
        <f t="shared" si="5"/>
        <v>116</v>
      </c>
      <c r="D123" s="214">
        <f>IF(ISBLANK('Touchdown Case'!E241),"",'Touchdown Case'!E241)</f>
        <v>93</v>
      </c>
      <c r="E123" s="81">
        <v>6</v>
      </c>
      <c r="F123" s="4"/>
      <c r="G123" s="82"/>
      <c r="H123" s="4"/>
      <c r="I123" s="4"/>
      <c r="J123" s="4"/>
      <c r="K123" s="4"/>
      <c r="L123" s="4"/>
      <c r="M123" s="4"/>
      <c r="N123" s="4"/>
      <c r="O123" s="4"/>
      <c r="P123" s="4"/>
      <c r="Q123" s="4"/>
      <c r="R123" s="4"/>
      <c r="S123" s="4"/>
      <c r="T123" s="4"/>
      <c r="U123" s="4"/>
      <c r="V123" s="4"/>
      <c r="W123" s="4"/>
      <c r="X123" s="4"/>
      <c r="Y123" s="4"/>
      <c r="Z123" s="4"/>
    </row>
    <row r="124" spans="2:26" ht="23.25" customHeight="1">
      <c r="B124" s="81" t="s">
        <v>1611</v>
      </c>
      <c r="C124" s="15">
        <f t="shared" si="5"/>
        <v>117</v>
      </c>
      <c r="D124" s="214">
        <f>IF(ISBLANK('Touchdown Case'!E242),"",'Touchdown Case'!E242)</f>
        <v>133</v>
      </c>
      <c r="E124" s="81">
        <v>6</v>
      </c>
      <c r="F124" s="4"/>
      <c r="G124" s="82"/>
      <c r="H124" s="4"/>
      <c r="I124" s="4"/>
      <c r="J124" s="4"/>
      <c r="K124" s="4"/>
      <c r="L124" s="4"/>
      <c r="M124" s="4"/>
      <c r="N124" s="4"/>
      <c r="O124" s="4"/>
      <c r="P124" s="4"/>
      <c r="Q124" s="4"/>
      <c r="R124" s="4"/>
      <c r="S124" s="4"/>
      <c r="T124" s="4"/>
      <c r="U124" s="4"/>
      <c r="V124" s="4"/>
      <c r="W124" s="4"/>
      <c r="X124" s="4"/>
      <c r="Y124" s="4"/>
      <c r="Z124" s="4"/>
    </row>
    <row r="125" spans="2:26" ht="23.25" customHeight="1">
      <c r="B125" s="81" t="s">
        <v>1611</v>
      </c>
      <c r="C125" s="15">
        <f t="shared" si="5"/>
        <v>118</v>
      </c>
      <c r="D125" s="214">
        <f>IF(ISBLANK('Touchdown Case'!E243),"",'Touchdown Case'!E243)</f>
        <v>115</v>
      </c>
      <c r="E125" s="81">
        <v>6</v>
      </c>
      <c r="F125" s="4"/>
      <c r="G125" s="82"/>
      <c r="H125" s="4"/>
      <c r="I125" s="4"/>
      <c r="J125" s="4"/>
      <c r="K125" s="4"/>
      <c r="L125" s="4"/>
      <c r="M125" s="4"/>
      <c r="N125" s="4"/>
      <c r="O125" s="4"/>
      <c r="P125" s="4"/>
      <c r="Q125" s="4"/>
      <c r="R125" s="4"/>
      <c r="S125" s="4"/>
      <c r="T125" s="4"/>
      <c r="U125" s="4"/>
      <c r="V125" s="4"/>
      <c r="W125" s="4"/>
      <c r="X125" s="4"/>
      <c r="Y125" s="4"/>
      <c r="Z125" s="4"/>
    </row>
    <row r="126" spans="2:26" ht="23.25" customHeight="1">
      <c r="B126" s="81" t="s">
        <v>1611</v>
      </c>
      <c r="C126" s="15">
        <f t="shared" si="5"/>
        <v>119</v>
      </c>
      <c r="D126" s="214">
        <f>IF(ISBLANK('Touchdown Case'!E244),"",'Touchdown Case'!E244)</f>
        <v>98</v>
      </c>
      <c r="E126" s="81">
        <v>6</v>
      </c>
      <c r="F126" s="4"/>
      <c r="G126" s="82"/>
      <c r="H126" s="4"/>
      <c r="I126" s="4"/>
      <c r="J126" s="4"/>
      <c r="K126" s="4"/>
      <c r="L126" s="4"/>
      <c r="M126" s="4"/>
      <c r="N126" s="4"/>
      <c r="O126" s="4"/>
      <c r="P126" s="4"/>
      <c r="Q126" s="4"/>
      <c r="R126" s="4"/>
      <c r="S126" s="4"/>
      <c r="T126" s="4"/>
      <c r="U126" s="4"/>
      <c r="V126" s="4"/>
      <c r="W126" s="4"/>
      <c r="X126" s="4"/>
      <c r="Y126" s="4"/>
      <c r="Z126" s="4"/>
    </row>
    <row r="127" spans="2:26" ht="23.25" customHeight="1">
      <c r="B127" s="81" t="s">
        <v>1611</v>
      </c>
      <c r="C127" s="15">
        <f t="shared" si="5"/>
        <v>120</v>
      </c>
      <c r="D127" s="214">
        <f>IF(ISBLANK('Touchdown Case'!E245),"",'Touchdown Case'!E245)</f>
        <v>125</v>
      </c>
      <c r="E127" s="81">
        <v>6</v>
      </c>
      <c r="F127" s="4"/>
      <c r="G127" s="82"/>
      <c r="H127" s="4"/>
      <c r="I127" s="4"/>
      <c r="J127" s="4"/>
      <c r="K127" s="4"/>
      <c r="L127" s="4"/>
      <c r="M127" s="4"/>
      <c r="N127" s="4"/>
      <c r="O127" s="4"/>
      <c r="P127" s="4"/>
      <c r="Q127" s="4"/>
      <c r="R127" s="4"/>
      <c r="S127" s="4"/>
      <c r="T127" s="4"/>
      <c r="U127" s="4"/>
      <c r="V127" s="4"/>
      <c r="W127" s="4"/>
      <c r="X127" s="4"/>
      <c r="Y127" s="4"/>
      <c r="Z127" s="4"/>
    </row>
    <row r="128" spans="2:26" ht="23.25" customHeight="1">
      <c r="B128" s="81" t="s">
        <v>1611</v>
      </c>
      <c r="C128" s="15">
        <v>121</v>
      </c>
      <c r="D128" s="215">
        <f>IF(ISBLANK('Touchdown Case'!E263),"",'Touchdown Case'!E263)</f>
        <v>27</v>
      </c>
      <c r="E128" s="81">
        <v>8</v>
      </c>
      <c r="F128" s="4"/>
      <c r="G128" s="82"/>
      <c r="H128" s="4"/>
      <c r="I128" s="4"/>
      <c r="J128" s="4"/>
      <c r="K128" s="4"/>
      <c r="L128" s="4"/>
      <c r="M128" s="4"/>
      <c r="N128" s="4"/>
      <c r="O128" s="4"/>
      <c r="P128" s="4"/>
      <c r="Q128" s="4"/>
      <c r="R128" s="4"/>
      <c r="S128" s="4"/>
      <c r="T128" s="4"/>
      <c r="U128" s="4"/>
      <c r="V128" s="4"/>
      <c r="W128" s="4"/>
      <c r="X128" s="4"/>
      <c r="Y128" s="4"/>
      <c r="Z128" s="4"/>
    </row>
    <row r="129" spans="2:26" ht="23.25" customHeight="1">
      <c r="B129" s="81" t="s">
        <v>1611</v>
      </c>
      <c r="C129" s="15">
        <f t="shared" ref="C129:C147" si="6">C128+1</f>
        <v>122</v>
      </c>
      <c r="D129" s="215">
        <f>IF(ISBLANK('Touchdown Case'!E264),"",'Touchdown Case'!E264)</f>
        <v>18</v>
      </c>
      <c r="E129" s="81">
        <v>8</v>
      </c>
      <c r="F129" s="4"/>
      <c r="G129" s="82"/>
      <c r="H129" s="4"/>
      <c r="I129" s="4"/>
      <c r="J129" s="4"/>
      <c r="K129" s="4"/>
      <c r="L129" s="4"/>
      <c r="M129" s="4"/>
      <c r="N129" s="4"/>
      <c r="O129" s="4"/>
      <c r="P129" s="4"/>
      <c r="Q129" s="4"/>
      <c r="R129" s="4"/>
      <c r="S129" s="4"/>
      <c r="T129" s="4"/>
      <c r="U129" s="4"/>
      <c r="V129" s="4"/>
      <c r="W129" s="4"/>
      <c r="X129" s="4"/>
      <c r="Y129" s="4"/>
      <c r="Z129" s="4"/>
    </row>
    <row r="130" spans="2:26" ht="23.25" customHeight="1">
      <c r="B130" s="81" t="s">
        <v>1611</v>
      </c>
      <c r="C130" s="15">
        <f t="shared" si="6"/>
        <v>123</v>
      </c>
      <c r="D130" s="215">
        <f>IF(ISBLANK('Touchdown Case'!E265),"",'Touchdown Case'!E265)</f>
        <v>39</v>
      </c>
      <c r="E130" s="81">
        <v>8</v>
      </c>
      <c r="F130" s="4"/>
      <c r="G130" s="82"/>
      <c r="H130" s="4"/>
      <c r="I130" s="4"/>
      <c r="J130" s="4"/>
      <c r="K130" s="4"/>
      <c r="L130" s="4"/>
      <c r="M130" s="4"/>
      <c r="N130" s="4"/>
      <c r="O130" s="4"/>
      <c r="P130" s="4"/>
      <c r="Q130" s="4"/>
      <c r="R130" s="4"/>
      <c r="S130" s="4"/>
      <c r="T130" s="4"/>
      <c r="U130" s="4"/>
      <c r="V130" s="4"/>
      <c r="W130" s="4"/>
      <c r="X130" s="4"/>
      <c r="Y130" s="4"/>
      <c r="Z130" s="4"/>
    </row>
    <row r="131" spans="2:26" ht="23.25" customHeight="1">
      <c r="B131" s="81" t="s">
        <v>1611</v>
      </c>
      <c r="C131" s="15">
        <f t="shared" si="6"/>
        <v>124</v>
      </c>
      <c r="D131" s="215">
        <f>IF(ISBLANK('Touchdown Case'!E266),"",'Touchdown Case'!E266)</f>
        <v>42</v>
      </c>
      <c r="E131" s="81">
        <v>8</v>
      </c>
      <c r="F131" s="4"/>
      <c r="G131" s="82"/>
      <c r="H131" s="4"/>
      <c r="I131" s="4"/>
      <c r="J131" s="4"/>
      <c r="K131" s="4"/>
      <c r="L131" s="4"/>
      <c r="M131" s="4"/>
      <c r="N131" s="4"/>
      <c r="O131" s="4"/>
      <c r="P131" s="4"/>
      <c r="Q131" s="4"/>
      <c r="R131" s="4"/>
      <c r="S131" s="4"/>
      <c r="T131" s="4"/>
      <c r="U131" s="4"/>
      <c r="V131" s="4"/>
      <c r="W131" s="4"/>
      <c r="X131" s="4"/>
      <c r="Y131" s="4"/>
      <c r="Z131" s="4"/>
    </row>
    <row r="132" spans="2:26" ht="23.25" customHeight="1">
      <c r="B132" s="81" t="s">
        <v>1611</v>
      </c>
      <c r="C132" s="15">
        <f t="shared" si="6"/>
        <v>125</v>
      </c>
      <c r="D132" s="215">
        <f>IF(ISBLANK('Touchdown Case'!E267),"",'Touchdown Case'!E267)</f>
        <v>30</v>
      </c>
      <c r="E132" s="81">
        <v>8</v>
      </c>
      <c r="F132" s="4"/>
      <c r="G132" s="82"/>
      <c r="H132" s="4"/>
      <c r="I132" s="4"/>
      <c r="J132" s="4"/>
      <c r="K132" s="4"/>
      <c r="L132" s="4"/>
      <c r="M132" s="4"/>
      <c r="N132" s="4"/>
      <c r="O132" s="4"/>
      <c r="P132" s="4"/>
      <c r="Q132" s="4"/>
      <c r="R132" s="4"/>
      <c r="S132" s="4"/>
      <c r="T132" s="4"/>
      <c r="U132" s="4"/>
      <c r="V132" s="4"/>
      <c r="W132" s="4"/>
      <c r="X132" s="4"/>
      <c r="Y132" s="4"/>
      <c r="Z132" s="4"/>
    </row>
    <row r="133" spans="2:26" ht="23.25" customHeight="1">
      <c r="B133" s="81" t="s">
        <v>1611</v>
      </c>
      <c r="C133" s="15">
        <f t="shared" si="6"/>
        <v>126</v>
      </c>
      <c r="D133" s="215">
        <f>IF(ISBLANK('Touchdown Case'!E268),"",'Touchdown Case'!E268)</f>
        <v>33</v>
      </c>
      <c r="E133" s="81">
        <v>8</v>
      </c>
      <c r="F133" s="4"/>
      <c r="G133" s="82"/>
      <c r="H133" s="4"/>
      <c r="I133" s="4"/>
      <c r="J133" s="4"/>
      <c r="K133" s="4"/>
      <c r="L133" s="4"/>
      <c r="M133" s="4"/>
      <c r="N133" s="4"/>
      <c r="O133" s="4"/>
      <c r="P133" s="4"/>
      <c r="Q133" s="4"/>
      <c r="R133" s="4"/>
      <c r="S133" s="4"/>
      <c r="T133" s="4"/>
      <c r="U133" s="4"/>
      <c r="V133" s="4"/>
      <c r="W133" s="4"/>
      <c r="X133" s="4"/>
      <c r="Y133" s="4"/>
      <c r="Z133" s="4"/>
    </row>
    <row r="134" spans="2:26" ht="23.25" customHeight="1">
      <c r="B134" s="81" t="s">
        <v>1611</v>
      </c>
      <c r="C134" s="15">
        <f t="shared" si="6"/>
        <v>127</v>
      </c>
      <c r="D134" s="215">
        <f>IF(ISBLANK('Touchdown Case'!E269),"",'Touchdown Case'!E269)</f>
        <v>57</v>
      </c>
      <c r="E134" s="81">
        <v>8</v>
      </c>
      <c r="F134" s="4"/>
      <c r="G134" s="82"/>
      <c r="H134" s="4"/>
      <c r="I134" s="4"/>
      <c r="J134" s="4"/>
      <c r="K134" s="4"/>
      <c r="L134" s="4"/>
      <c r="M134" s="4"/>
      <c r="N134" s="4"/>
      <c r="O134" s="4"/>
      <c r="P134" s="4"/>
      <c r="Q134" s="4"/>
      <c r="R134" s="4"/>
      <c r="S134" s="4"/>
      <c r="T134" s="4"/>
      <c r="U134" s="4"/>
      <c r="V134" s="4"/>
      <c r="W134" s="4"/>
      <c r="X134" s="4"/>
      <c r="Y134" s="4"/>
      <c r="Z134" s="4"/>
    </row>
    <row r="135" spans="2:26" ht="23.25" customHeight="1">
      <c r="B135" s="81" t="s">
        <v>1611</v>
      </c>
      <c r="C135" s="15">
        <f t="shared" si="6"/>
        <v>128</v>
      </c>
      <c r="D135" s="215">
        <f>IF(ISBLANK('Touchdown Case'!E270),"",'Touchdown Case'!E270)</f>
        <v>24</v>
      </c>
      <c r="E135" s="81">
        <v>8</v>
      </c>
      <c r="F135" s="4"/>
      <c r="G135" s="82"/>
      <c r="H135" s="4"/>
      <c r="I135" s="4"/>
      <c r="J135" s="4"/>
      <c r="K135" s="4"/>
      <c r="L135" s="4"/>
      <c r="M135" s="4"/>
      <c r="N135" s="4"/>
      <c r="O135" s="4"/>
      <c r="P135" s="4"/>
      <c r="Q135" s="4"/>
      <c r="R135" s="4"/>
      <c r="S135" s="4"/>
      <c r="T135" s="4"/>
      <c r="U135" s="4"/>
      <c r="V135" s="4"/>
      <c r="W135" s="4"/>
      <c r="X135" s="4"/>
      <c r="Y135" s="4"/>
      <c r="Z135" s="4"/>
    </row>
    <row r="136" spans="2:26" ht="23.25" customHeight="1">
      <c r="B136" s="81" t="s">
        <v>1611</v>
      </c>
      <c r="C136" s="15">
        <f t="shared" si="6"/>
        <v>129</v>
      </c>
      <c r="D136" s="215">
        <f>IF(ISBLANK('Touchdown Case'!E271),"",'Touchdown Case'!E271)</f>
        <v>39</v>
      </c>
      <c r="E136" s="81">
        <v>8</v>
      </c>
      <c r="F136" s="4"/>
      <c r="G136" s="82"/>
      <c r="H136" s="4"/>
      <c r="I136" s="4"/>
      <c r="J136" s="4"/>
      <c r="K136" s="4"/>
      <c r="L136" s="4"/>
      <c r="M136" s="4"/>
      <c r="N136" s="4"/>
      <c r="O136" s="4"/>
      <c r="P136" s="4"/>
      <c r="Q136" s="4"/>
      <c r="R136" s="4"/>
      <c r="S136" s="4"/>
      <c r="T136" s="4"/>
      <c r="U136" s="4"/>
      <c r="V136" s="4"/>
      <c r="W136" s="4"/>
      <c r="X136" s="4"/>
      <c r="Y136" s="4"/>
      <c r="Z136" s="4"/>
    </row>
    <row r="137" spans="2:26" ht="23.25" customHeight="1">
      <c r="B137" s="81" t="s">
        <v>1611</v>
      </c>
      <c r="C137" s="15">
        <f t="shared" si="6"/>
        <v>130</v>
      </c>
      <c r="D137" s="215">
        <f>IF(ISBLANK('Touchdown Case'!E272),"",'Touchdown Case'!E272)</f>
        <v>15</v>
      </c>
      <c r="E137" s="81">
        <v>8</v>
      </c>
      <c r="F137" s="4"/>
      <c r="G137" s="82"/>
      <c r="H137" s="4"/>
      <c r="I137" s="4"/>
      <c r="J137" s="4"/>
      <c r="K137" s="4"/>
      <c r="L137" s="4"/>
      <c r="M137" s="4"/>
      <c r="N137" s="4"/>
      <c r="O137" s="4"/>
      <c r="P137" s="4"/>
      <c r="Q137" s="4"/>
      <c r="R137" s="4"/>
      <c r="S137" s="4"/>
      <c r="T137" s="4"/>
      <c r="U137" s="4"/>
      <c r="V137" s="4"/>
      <c r="W137" s="4"/>
      <c r="X137" s="4"/>
      <c r="Y137" s="4"/>
      <c r="Z137" s="4"/>
    </row>
    <row r="138" spans="2:26" ht="23.25" customHeight="1">
      <c r="B138" s="81" t="s">
        <v>1611</v>
      </c>
      <c r="C138" s="15">
        <f t="shared" si="6"/>
        <v>131</v>
      </c>
      <c r="D138" s="215">
        <f>IF(ISBLANK('Touchdown Case'!E273),"",'Touchdown Case'!E273)</f>
        <v>57</v>
      </c>
      <c r="E138" s="81">
        <v>8</v>
      </c>
      <c r="F138" s="4"/>
      <c r="G138" s="82"/>
      <c r="H138" s="4"/>
      <c r="I138" s="4"/>
      <c r="J138" s="4"/>
      <c r="K138" s="4"/>
      <c r="L138" s="4"/>
      <c r="M138" s="4"/>
      <c r="N138" s="4"/>
      <c r="O138" s="4"/>
      <c r="P138" s="4"/>
      <c r="Q138" s="4"/>
      <c r="R138" s="4"/>
      <c r="S138" s="4"/>
      <c r="T138" s="4"/>
      <c r="U138" s="4"/>
      <c r="V138" s="4"/>
      <c r="W138" s="4"/>
      <c r="X138" s="4"/>
      <c r="Y138" s="4"/>
      <c r="Z138" s="4"/>
    </row>
    <row r="139" spans="2:26" ht="23.25" customHeight="1">
      <c r="B139" s="81" t="s">
        <v>1611</v>
      </c>
      <c r="C139" s="15">
        <f t="shared" si="6"/>
        <v>132</v>
      </c>
      <c r="D139" s="215">
        <f>IF(ISBLANK('Touchdown Case'!E274),"",'Touchdown Case'!E274)</f>
        <v>24</v>
      </c>
      <c r="E139" s="81">
        <v>8</v>
      </c>
      <c r="F139" s="4"/>
      <c r="G139" s="82"/>
      <c r="H139" s="4"/>
      <c r="I139" s="4"/>
      <c r="J139" s="4"/>
      <c r="K139" s="4"/>
      <c r="L139" s="4"/>
      <c r="M139" s="4"/>
      <c r="N139" s="4"/>
      <c r="O139" s="4"/>
      <c r="P139" s="4"/>
      <c r="Q139" s="4"/>
      <c r="R139" s="4"/>
      <c r="S139" s="4"/>
      <c r="T139" s="4"/>
      <c r="U139" s="4"/>
      <c r="V139" s="4"/>
      <c r="W139" s="4"/>
      <c r="X139" s="4"/>
      <c r="Y139" s="4"/>
      <c r="Z139" s="4"/>
    </row>
    <row r="140" spans="2:26" ht="23.25" customHeight="1">
      <c r="B140" s="81" t="s">
        <v>1611</v>
      </c>
      <c r="C140" s="15">
        <f t="shared" si="6"/>
        <v>133</v>
      </c>
      <c r="D140" s="215">
        <f>IF(ISBLANK('Touchdown Case'!E275),"",'Touchdown Case'!E275)</f>
        <v>36</v>
      </c>
      <c r="E140" s="81">
        <v>8</v>
      </c>
      <c r="F140" s="4"/>
      <c r="G140" s="82"/>
      <c r="H140" s="4"/>
      <c r="I140" s="4"/>
      <c r="J140" s="4"/>
      <c r="K140" s="4"/>
      <c r="L140" s="4"/>
      <c r="M140" s="4"/>
      <c r="N140" s="4"/>
      <c r="O140" s="4"/>
      <c r="P140" s="4"/>
      <c r="Q140" s="4"/>
      <c r="R140" s="4"/>
      <c r="S140" s="4"/>
      <c r="T140" s="4"/>
      <c r="U140" s="4"/>
      <c r="V140" s="4"/>
      <c r="W140" s="4"/>
      <c r="X140" s="4"/>
      <c r="Y140" s="4"/>
      <c r="Z140" s="4"/>
    </row>
    <row r="141" spans="2:26" ht="23.25" customHeight="1">
      <c r="B141" s="81" t="s">
        <v>1611</v>
      </c>
      <c r="C141" s="15">
        <f t="shared" si="6"/>
        <v>134</v>
      </c>
      <c r="D141" s="215">
        <f>IF(ISBLANK('Touchdown Case'!E276),"",'Touchdown Case'!E276)</f>
        <v>21</v>
      </c>
      <c r="E141" s="81">
        <v>8</v>
      </c>
      <c r="F141" s="4"/>
      <c r="G141" s="82"/>
      <c r="H141" s="4"/>
      <c r="I141" s="4"/>
      <c r="J141" s="4"/>
      <c r="K141" s="4"/>
      <c r="L141" s="4"/>
      <c r="M141" s="4"/>
      <c r="N141" s="4"/>
      <c r="O141" s="4"/>
      <c r="P141" s="4"/>
      <c r="Q141" s="4"/>
      <c r="R141" s="4"/>
      <c r="S141" s="4"/>
      <c r="T141" s="4"/>
      <c r="U141" s="4"/>
      <c r="V141" s="4"/>
      <c r="W141" s="4"/>
      <c r="X141" s="4"/>
      <c r="Y141" s="4"/>
      <c r="Z141" s="4"/>
    </row>
    <row r="142" spans="2:26" ht="23.25" customHeight="1">
      <c r="B142" s="81" t="s">
        <v>1611</v>
      </c>
      <c r="C142" s="15">
        <f t="shared" si="6"/>
        <v>135</v>
      </c>
      <c r="D142" s="215">
        <f>IF(ISBLANK('Touchdown Case'!E277),"",'Touchdown Case'!E277)</f>
        <v>42</v>
      </c>
      <c r="E142" s="81">
        <v>8</v>
      </c>
      <c r="F142" s="4"/>
      <c r="G142" s="82"/>
      <c r="H142" s="4"/>
      <c r="I142" s="4"/>
      <c r="J142" s="4"/>
      <c r="K142" s="4"/>
      <c r="L142" s="4"/>
      <c r="M142" s="4"/>
      <c r="N142" s="4"/>
      <c r="O142" s="4"/>
      <c r="P142" s="4"/>
      <c r="Q142" s="4"/>
      <c r="R142" s="4"/>
      <c r="S142" s="4"/>
      <c r="T142" s="4"/>
      <c r="U142" s="4"/>
      <c r="V142" s="4"/>
      <c r="W142" s="4"/>
      <c r="X142" s="4"/>
      <c r="Y142" s="4"/>
      <c r="Z142" s="4"/>
    </row>
    <row r="143" spans="2:26" ht="23.25" customHeight="1">
      <c r="B143" s="81" t="s">
        <v>1611</v>
      </c>
      <c r="C143" s="15">
        <f t="shared" si="6"/>
        <v>136</v>
      </c>
      <c r="D143" s="215">
        <f>IF(ISBLANK('Touchdown Case'!E278),"",'Touchdown Case'!E278)</f>
        <v>36</v>
      </c>
      <c r="E143" s="81">
        <v>8</v>
      </c>
      <c r="F143" s="4"/>
      <c r="G143" s="82"/>
      <c r="H143" s="4"/>
      <c r="I143" s="4"/>
      <c r="J143" s="4"/>
      <c r="K143" s="4"/>
      <c r="L143" s="4"/>
      <c r="M143" s="4"/>
      <c r="N143" s="4"/>
      <c r="O143" s="4"/>
      <c r="P143" s="4"/>
      <c r="Q143" s="4"/>
      <c r="R143" s="4"/>
      <c r="S143" s="4"/>
      <c r="T143" s="4"/>
      <c r="U143" s="4"/>
      <c r="V143" s="4"/>
      <c r="W143" s="4"/>
      <c r="X143" s="4"/>
      <c r="Y143" s="4"/>
      <c r="Z143" s="4"/>
    </row>
    <row r="144" spans="2:26" ht="23.25" customHeight="1">
      <c r="B144" s="81" t="s">
        <v>1611</v>
      </c>
      <c r="C144" s="15">
        <f t="shared" si="6"/>
        <v>137</v>
      </c>
      <c r="D144" s="215">
        <f>IF(ISBLANK('Touchdown Case'!E279),"",'Touchdown Case'!E279)</f>
        <v>33</v>
      </c>
      <c r="E144" s="81">
        <v>8</v>
      </c>
      <c r="F144" s="4"/>
      <c r="G144" s="82"/>
      <c r="H144" s="4"/>
      <c r="I144" s="4"/>
      <c r="J144" s="4"/>
      <c r="K144" s="4"/>
      <c r="L144" s="4"/>
      <c r="M144" s="4"/>
      <c r="N144" s="4"/>
      <c r="O144" s="4"/>
      <c r="P144" s="4"/>
      <c r="Q144" s="4"/>
      <c r="R144" s="4"/>
      <c r="S144" s="4"/>
      <c r="T144" s="4"/>
      <c r="U144" s="4"/>
      <c r="V144" s="4"/>
      <c r="W144" s="4"/>
      <c r="X144" s="4"/>
      <c r="Y144" s="4"/>
      <c r="Z144" s="4"/>
    </row>
    <row r="145" spans="2:26" ht="23.25" customHeight="1">
      <c r="B145" s="81" t="s">
        <v>1611</v>
      </c>
      <c r="C145" s="15">
        <f t="shared" si="6"/>
        <v>138</v>
      </c>
      <c r="D145" s="215">
        <f>IF(ISBLANK('Touchdown Case'!E280),"",'Touchdown Case'!E280)</f>
        <v>54</v>
      </c>
      <c r="E145" s="81">
        <v>8</v>
      </c>
      <c r="F145" s="4"/>
      <c r="G145" s="82"/>
      <c r="H145" s="4"/>
      <c r="I145" s="4"/>
      <c r="J145" s="4"/>
      <c r="K145" s="4"/>
      <c r="L145" s="4"/>
      <c r="M145" s="4"/>
      <c r="N145" s="4"/>
      <c r="O145" s="4"/>
      <c r="P145" s="4"/>
      <c r="Q145" s="4"/>
      <c r="R145" s="4"/>
      <c r="S145" s="4"/>
      <c r="T145" s="4"/>
      <c r="U145" s="4"/>
      <c r="V145" s="4"/>
      <c r="W145" s="4"/>
      <c r="X145" s="4"/>
      <c r="Y145" s="4"/>
      <c r="Z145" s="4"/>
    </row>
    <row r="146" spans="2:26" ht="23.25" customHeight="1">
      <c r="B146" s="81" t="s">
        <v>1611</v>
      </c>
      <c r="C146" s="15">
        <f t="shared" si="6"/>
        <v>139</v>
      </c>
      <c r="D146" s="215">
        <f>IF(ISBLANK('Touchdown Case'!E281),"",'Touchdown Case'!E281)</f>
        <v>9</v>
      </c>
      <c r="E146" s="81">
        <v>8</v>
      </c>
      <c r="F146" s="4"/>
      <c r="G146" s="82"/>
      <c r="H146" s="4"/>
      <c r="I146" s="4"/>
      <c r="J146" s="4"/>
      <c r="K146" s="4"/>
      <c r="L146" s="4"/>
      <c r="M146" s="4"/>
      <c r="N146" s="4"/>
      <c r="O146" s="4"/>
      <c r="P146" s="4"/>
      <c r="Q146" s="4"/>
      <c r="R146" s="4"/>
      <c r="S146" s="4"/>
      <c r="T146" s="4"/>
      <c r="U146" s="4"/>
      <c r="V146" s="4"/>
      <c r="W146" s="4"/>
      <c r="X146" s="4"/>
      <c r="Y146" s="4"/>
      <c r="Z146" s="4"/>
    </row>
    <row r="147" spans="2:26" ht="23.25" customHeight="1">
      <c r="B147" s="81" t="s">
        <v>1611</v>
      </c>
      <c r="C147" s="15">
        <f t="shared" si="6"/>
        <v>140</v>
      </c>
      <c r="D147" s="215">
        <f>IF(ISBLANK('Touchdown Case'!E282),"",'Touchdown Case'!E282)</f>
        <v>51</v>
      </c>
      <c r="E147" s="81">
        <v>8</v>
      </c>
      <c r="F147" s="4"/>
      <c r="G147" s="82"/>
      <c r="H147" s="4"/>
      <c r="I147" s="4"/>
      <c r="J147" s="4"/>
      <c r="K147" s="4"/>
      <c r="L147" s="4"/>
      <c r="M147" s="4"/>
      <c r="N147" s="4"/>
      <c r="O147" s="4"/>
      <c r="P147" s="4"/>
      <c r="Q147" s="4"/>
      <c r="R147" s="4"/>
      <c r="S147" s="4"/>
      <c r="T147" s="4"/>
      <c r="U147" s="4"/>
      <c r="V147" s="4"/>
      <c r="W147" s="4"/>
      <c r="X147" s="4"/>
      <c r="Y147" s="4"/>
      <c r="Z147" s="4"/>
    </row>
    <row r="148" spans="2:26" ht="23.25" customHeight="1">
      <c r="B148" s="81" t="s">
        <v>1704</v>
      </c>
      <c r="C148" s="81" t="s">
        <v>10</v>
      </c>
      <c r="D148" s="214">
        <f>IF(ISBLANK('Horse Racing Case'!E25),"",'Horse Racing Case'!E25)</f>
        <v>90</v>
      </c>
      <c r="E148" s="81">
        <v>20</v>
      </c>
      <c r="F148" s="4"/>
      <c r="G148" s="82"/>
      <c r="H148" s="4"/>
      <c r="I148" s="4"/>
      <c r="J148" s="4"/>
      <c r="K148" s="4"/>
      <c r="L148" s="4"/>
      <c r="M148" s="4"/>
      <c r="N148" s="4"/>
      <c r="O148" s="4"/>
      <c r="P148" s="4"/>
      <c r="Q148" s="4"/>
      <c r="R148" s="4"/>
      <c r="S148" s="4"/>
      <c r="T148" s="4"/>
      <c r="U148" s="4"/>
      <c r="V148" s="4"/>
      <c r="W148" s="4"/>
      <c r="X148" s="4"/>
      <c r="Y148" s="4"/>
      <c r="Z148" s="4"/>
    </row>
    <row r="149" spans="2:26" ht="23.25" customHeight="1">
      <c r="B149" s="81" t="s">
        <v>1704</v>
      </c>
      <c r="C149" s="11" t="s">
        <v>11</v>
      </c>
      <c r="D149" s="214" t="str">
        <f>IF(ISBLANK('Horse Racing Case'!E26),"",'Horse Racing Case'!E26)</f>
        <v>Whimsical Whirlwind</v>
      </c>
      <c r="E149" s="81">
        <v>25</v>
      </c>
      <c r="F149" s="4"/>
      <c r="G149" s="82"/>
      <c r="H149" s="4"/>
      <c r="I149" s="4"/>
      <c r="J149" s="4"/>
      <c r="K149" s="4"/>
      <c r="L149" s="4"/>
      <c r="M149" s="4"/>
      <c r="N149" s="4"/>
      <c r="O149" s="4"/>
      <c r="P149" s="4"/>
      <c r="Q149" s="4"/>
      <c r="R149" s="4"/>
      <c r="S149" s="4"/>
      <c r="T149" s="4"/>
      <c r="U149" s="4"/>
      <c r="V149" s="4"/>
      <c r="W149" s="4"/>
      <c r="X149" s="4"/>
      <c r="Y149" s="4"/>
      <c r="Z149" s="4"/>
    </row>
    <row r="150" spans="2:26" ht="23.25" customHeight="1">
      <c r="B150" s="81" t="s">
        <v>1704</v>
      </c>
      <c r="C150" s="11" t="s">
        <v>29</v>
      </c>
      <c r="D150" s="214" t="str">
        <f>IF(ISBLANK('Horse Racing Case'!E27),"",'Horse Racing Case'!E27)</f>
        <v>Blazing Blaze</v>
      </c>
      <c r="E150" s="81">
        <v>25</v>
      </c>
      <c r="F150" s="4"/>
      <c r="G150" s="82"/>
      <c r="H150" s="4"/>
      <c r="I150" s="4"/>
      <c r="J150" s="4"/>
      <c r="K150" s="4"/>
      <c r="L150" s="4"/>
      <c r="M150" s="4"/>
      <c r="N150" s="4"/>
      <c r="O150" s="4"/>
      <c r="P150" s="4"/>
      <c r="Q150" s="4"/>
      <c r="R150" s="4"/>
      <c r="S150" s="4"/>
      <c r="T150" s="4"/>
      <c r="U150" s="4"/>
      <c r="V150" s="4"/>
      <c r="W150" s="4"/>
      <c r="X150" s="4"/>
      <c r="Y150" s="4"/>
      <c r="Z150" s="4"/>
    </row>
    <row r="151" spans="2:26" ht="23.25" customHeight="1">
      <c r="B151" s="81" t="s">
        <v>1704</v>
      </c>
      <c r="C151" s="11" t="s">
        <v>30</v>
      </c>
      <c r="D151" s="214">
        <f>IF(ISBLANK('Horse Racing Case'!E28),"",'Horse Racing Case'!E28)</f>
        <v>58</v>
      </c>
      <c r="E151" s="81">
        <v>30</v>
      </c>
      <c r="F151" s="4"/>
      <c r="G151" s="82"/>
      <c r="H151" s="4"/>
      <c r="I151" s="4"/>
      <c r="J151" s="4"/>
      <c r="K151" s="4"/>
      <c r="L151" s="4"/>
      <c r="M151" s="4"/>
      <c r="N151" s="4"/>
      <c r="O151" s="4"/>
      <c r="P151" s="4"/>
      <c r="Q151" s="4"/>
      <c r="R151" s="4"/>
      <c r="S151" s="4"/>
      <c r="T151" s="4"/>
      <c r="U151" s="4"/>
      <c r="V151" s="4"/>
      <c r="W151" s="4"/>
      <c r="X151" s="4"/>
      <c r="Y151" s="4"/>
      <c r="Z151" s="4"/>
    </row>
    <row r="152" spans="2:26" ht="23.25" customHeight="1">
      <c r="B152" s="81" t="s">
        <v>1704</v>
      </c>
      <c r="C152" s="11" t="s">
        <v>31</v>
      </c>
      <c r="D152" s="214" t="str">
        <f>IF(ISBLANK('Horse Racing Case'!E29),"",'Horse Racing Case'!E29)</f>
        <v>Whispering Willow</v>
      </c>
      <c r="E152" s="81">
        <v>40</v>
      </c>
      <c r="F152" s="4"/>
      <c r="G152" s="82"/>
      <c r="H152" s="4"/>
      <c r="I152" s="4"/>
      <c r="J152" s="4"/>
      <c r="K152" s="4"/>
      <c r="L152" s="4"/>
      <c r="M152" s="4"/>
      <c r="N152" s="4"/>
      <c r="O152" s="4"/>
      <c r="P152" s="4"/>
      <c r="Q152" s="4"/>
      <c r="R152" s="4"/>
      <c r="S152" s="4"/>
      <c r="T152" s="4"/>
      <c r="U152" s="4"/>
      <c r="V152" s="4"/>
      <c r="W152" s="4"/>
      <c r="X152" s="4"/>
      <c r="Y152" s="4"/>
      <c r="Z152" s="4"/>
    </row>
    <row r="153" spans="2:26" ht="23.25" customHeight="1">
      <c r="B153" s="81" t="s">
        <v>1704</v>
      </c>
      <c r="C153" s="15">
        <v>1</v>
      </c>
      <c r="D153" s="218">
        <f>IF(ISBLANK('Horse Racing Case'!E44),"",'Horse Racing Case'!E44)</f>
        <v>6</v>
      </c>
      <c r="E153" s="81">
        <v>1</v>
      </c>
      <c r="G153" s="82"/>
      <c r="H153" s="4"/>
      <c r="I153" s="4"/>
      <c r="J153" s="4"/>
      <c r="K153" s="4"/>
      <c r="L153" s="4"/>
      <c r="M153" s="4"/>
      <c r="N153" s="4"/>
      <c r="O153" s="4"/>
      <c r="P153" s="4"/>
      <c r="Q153" s="4"/>
      <c r="R153" s="4"/>
      <c r="S153" s="4"/>
      <c r="T153" s="4"/>
      <c r="U153" s="4"/>
      <c r="V153" s="4"/>
      <c r="W153" s="4"/>
      <c r="X153" s="4"/>
      <c r="Y153" s="4"/>
      <c r="Z153" s="4"/>
    </row>
    <row r="154" spans="2:26" ht="23.25" customHeight="1">
      <c r="B154" s="81" t="s">
        <v>1704</v>
      </c>
      <c r="C154" s="15">
        <f t="shared" ref="C154:C283" si="7">C153+1</f>
        <v>2</v>
      </c>
      <c r="D154" s="218">
        <f>IF(ISBLANK('Horse Racing Case'!E45),"",'Horse Racing Case'!E45)</f>
        <v>11.2</v>
      </c>
      <c r="E154" s="81">
        <v>1</v>
      </c>
      <c r="G154" s="82"/>
      <c r="H154" s="4"/>
      <c r="I154" s="4"/>
      <c r="J154" s="4"/>
      <c r="K154" s="4"/>
      <c r="L154" s="4"/>
      <c r="M154" s="4"/>
      <c r="N154" s="4"/>
      <c r="O154" s="4"/>
      <c r="P154" s="4"/>
      <c r="Q154" s="4"/>
      <c r="R154" s="4"/>
      <c r="S154" s="4"/>
      <c r="T154" s="4"/>
      <c r="U154" s="4"/>
      <c r="V154" s="4"/>
      <c r="W154" s="4"/>
      <c r="X154" s="4"/>
      <c r="Y154" s="4"/>
      <c r="Z154" s="4"/>
    </row>
    <row r="155" spans="2:26" ht="23.25" customHeight="1">
      <c r="B155" s="81" t="s">
        <v>1704</v>
      </c>
      <c r="C155" s="15">
        <f t="shared" si="7"/>
        <v>3</v>
      </c>
      <c r="D155" s="218">
        <f>IF(ISBLANK('Horse Racing Case'!E46),"",'Horse Racing Case'!E46)</f>
        <v>10.4</v>
      </c>
      <c r="E155" s="81">
        <v>1</v>
      </c>
      <c r="G155" s="82"/>
      <c r="H155" s="4"/>
      <c r="I155" s="4"/>
      <c r="J155" s="4"/>
      <c r="K155" s="4"/>
      <c r="L155" s="4"/>
      <c r="M155" s="4"/>
      <c r="N155" s="4"/>
      <c r="O155" s="4"/>
      <c r="P155" s="4"/>
      <c r="Q155" s="4"/>
      <c r="R155" s="4"/>
      <c r="S155" s="4"/>
      <c r="T155" s="4"/>
      <c r="U155" s="4"/>
      <c r="V155" s="4"/>
      <c r="W155" s="4"/>
      <c r="X155" s="4"/>
      <c r="Y155" s="4"/>
      <c r="Z155" s="4"/>
    </row>
    <row r="156" spans="2:26" ht="23.25" customHeight="1">
      <c r="B156" s="81" t="s">
        <v>1704</v>
      </c>
      <c r="C156" s="15">
        <f t="shared" si="7"/>
        <v>4</v>
      </c>
      <c r="D156" s="218">
        <f>IF(ISBLANK('Horse Racing Case'!E47),"",'Horse Racing Case'!E47)</f>
        <v>8.8000000000000007</v>
      </c>
      <c r="E156" s="81">
        <v>1</v>
      </c>
      <c r="G156" s="82"/>
      <c r="H156" s="4"/>
      <c r="I156" s="4"/>
      <c r="J156" s="4"/>
      <c r="K156" s="4"/>
      <c r="L156" s="4"/>
      <c r="M156" s="4"/>
      <c r="N156" s="4"/>
      <c r="O156" s="4"/>
      <c r="P156" s="4"/>
      <c r="Q156" s="4"/>
      <c r="R156" s="4"/>
      <c r="S156" s="4"/>
      <c r="T156" s="4"/>
      <c r="U156" s="4"/>
      <c r="V156" s="4"/>
      <c r="W156" s="4"/>
      <c r="X156" s="4"/>
      <c r="Y156" s="4"/>
      <c r="Z156" s="4"/>
    </row>
    <row r="157" spans="2:26" ht="23.25" customHeight="1">
      <c r="B157" s="81" t="s">
        <v>1704</v>
      </c>
      <c r="C157" s="15">
        <f t="shared" si="7"/>
        <v>5</v>
      </c>
      <c r="D157" s="218">
        <f>IF(ISBLANK('Horse Racing Case'!E48),"",'Horse Racing Case'!E48)</f>
        <v>10.199999999999999</v>
      </c>
      <c r="E157" s="81">
        <v>1</v>
      </c>
      <c r="G157" s="82"/>
      <c r="H157" s="4"/>
      <c r="I157" s="4"/>
      <c r="J157" s="4"/>
      <c r="K157" s="4"/>
      <c r="L157" s="4"/>
      <c r="M157" s="4"/>
      <c r="N157" s="4"/>
      <c r="O157" s="4"/>
      <c r="P157" s="4"/>
      <c r="Q157" s="4"/>
      <c r="R157" s="4"/>
      <c r="S157" s="4"/>
      <c r="T157" s="4"/>
      <c r="U157" s="4"/>
      <c r="V157" s="4"/>
      <c r="W157" s="4"/>
      <c r="X157" s="4"/>
      <c r="Y157" s="4"/>
      <c r="Z157" s="4"/>
    </row>
    <row r="158" spans="2:26" ht="23.25" customHeight="1">
      <c r="B158" s="81" t="s">
        <v>1704</v>
      </c>
      <c r="C158" s="15">
        <f t="shared" si="7"/>
        <v>6</v>
      </c>
      <c r="D158" s="218">
        <f>IF(ISBLANK('Horse Racing Case'!E49),"",'Horse Racing Case'!E49)</f>
        <v>12.4</v>
      </c>
      <c r="E158" s="81">
        <v>1</v>
      </c>
      <c r="G158" s="82"/>
      <c r="H158" s="4"/>
      <c r="I158" s="4"/>
      <c r="J158" s="4"/>
      <c r="K158" s="4"/>
      <c r="L158" s="4"/>
      <c r="M158" s="4"/>
      <c r="N158" s="4"/>
      <c r="O158" s="4"/>
      <c r="P158" s="4"/>
      <c r="Q158" s="4"/>
      <c r="R158" s="4"/>
      <c r="S158" s="4"/>
      <c r="T158" s="4"/>
      <c r="U158" s="4"/>
      <c r="V158" s="4"/>
      <c r="W158" s="4"/>
      <c r="X158" s="4"/>
      <c r="Y158" s="4"/>
      <c r="Z158" s="4"/>
    </row>
    <row r="159" spans="2:26" ht="23.25" customHeight="1">
      <c r="B159" s="81" t="s">
        <v>1704</v>
      </c>
      <c r="C159" s="15">
        <f t="shared" si="7"/>
        <v>7</v>
      </c>
      <c r="D159" s="218">
        <f>IF(ISBLANK('Horse Racing Case'!E50),"",'Horse Racing Case'!E50)</f>
        <v>9.6</v>
      </c>
      <c r="E159" s="81">
        <v>1</v>
      </c>
      <c r="G159" s="82"/>
      <c r="H159" s="4"/>
      <c r="I159" s="4"/>
      <c r="J159" s="4"/>
      <c r="K159" s="4"/>
      <c r="L159" s="4"/>
      <c r="M159" s="4"/>
      <c r="N159" s="4"/>
      <c r="O159" s="4"/>
      <c r="P159" s="4"/>
      <c r="Q159" s="4"/>
      <c r="R159" s="4"/>
      <c r="S159" s="4"/>
      <c r="T159" s="4"/>
      <c r="U159" s="4"/>
      <c r="V159" s="4"/>
      <c r="W159" s="4"/>
      <c r="X159" s="4"/>
      <c r="Y159" s="4"/>
      <c r="Z159" s="4"/>
    </row>
    <row r="160" spans="2:26" ht="23.25" customHeight="1">
      <c r="B160" s="81" t="s">
        <v>1704</v>
      </c>
      <c r="C160" s="15">
        <f t="shared" si="7"/>
        <v>8</v>
      </c>
      <c r="D160" s="218">
        <f>IF(ISBLANK('Horse Racing Case'!E51),"",'Horse Racing Case'!E51)</f>
        <v>7</v>
      </c>
      <c r="E160" s="81">
        <v>1</v>
      </c>
      <c r="G160" s="82"/>
      <c r="H160" s="4"/>
      <c r="I160" s="4"/>
      <c r="J160" s="4"/>
      <c r="K160" s="4"/>
      <c r="L160" s="4"/>
      <c r="M160" s="4"/>
      <c r="N160" s="4"/>
      <c r="O160" s="4"/>
      <c r="P160" s="4"/>
      <c r="Q160" s="4"/>
      <c r="R160" s="4"/>
      <c r="S160" s="4"/>
      <c r="T160" s="4"/>
      <c r="U160" s="4"/>
      <c r="V160" s="4"/>
      <c r="W160" s="4"/>
      <c r="X160" s="4"/>
      <c r="Y160" s="4"/>
      <c r="Z160" s="4"/>
    </row>
    <row r="161" spans="2:26" ht="23.25" customHeight="1">
      <c r="B161" s="81" t="s">
        <v>1704</v>
      </c>
      <c r="C161" s="15">
        <f t="shared" si="7"/>
        <v>9</v>
      </c>
      <c r="D161" s="218">
        <f>IF(ISBLANK('Horse Racing Case'!E52),"",'Horse Racing Case'!E52)</f>
        <v>9</v>
      </c>
      <c r="E161" s="81">
        <v>1</v>
      </c>
      <c r="G161" s="82"/>
      <c r="H161" s="4"/>
      <c r="I161" s="4"/>
      <c r="J161" s="4"/>
      <c r="K161" s="4"/>
      <c r="L161" s="4"/>
      <c r="M161" s="4"/>
      <c r="N161" s="4"/>
      <c r="O161" s="4"/>
      <c r="P161" s="4"/>
      <c r="Q161" s="4"/>
      <c r="R161" s="4"/>
      <c r="S161" s="4"/>
      <c r="T161" s="4"/>
      <c r="U161" s="4"/>
      <c r="V161" s="4"/>
      <c r="W161" s="4"/>
      <c r="X161" s="4"/>
      <c r="Y161" s="4"/>
      <c r="Z161" s="4"/>
    </row>
    <row r="162" spans="2:26" ht="23.25" customHeight="1">
      <c r="B162" s="81" t="s">
        <v>1704</v>
      </c>
      <c r="C162" s="15">
        <f t="shared" si="7"/>
        <v>10</v>
      </c>
      <c r="D162" s="218">
        <f>IF(ISBLANK('Horse Racing Case'!E53),"",'Horse Racing Case'!E53)</f>
        <v>16.8</v>
      </c>
      <c r="E162" s="81">
        <v>1</v>
      </c>
      <c r="G162" s="82"/>
      <c r="H162" s="4"/>
      <c r="I162" s="4"/>
      <c r="J162" s="4"/>
      <c r="K162" s="4"/>
      <c r="L162" s="4"/>
      <c r="M162" s="4"/>
      <c r="N162" s="4"/>
      <c r="O162" s="4"/>
      <c r="P162" s="4"/>
      <c r="Q162" s="4"/>
      <c r="R162" s="4"/>
      <c r="S162" s="4"/>
      <c r="T162" s="4"/>
      <c r="U162" s="4"/>
      <c r="V162" s="4"/>
      <c r="W162" s="4"/>
      <c r="X162" s="4"/>
      <c r="Y162" s="4"/>
      <c r="Z162" s="4"/>
    </row>
    <row r="163" spans="2:26" ht="23.25" customHeight="1">
      <c r="B163" s="81" t="s">
        <v>1704</v>
      </c>
      <c r="C163" s="15">
        <f t="shared" si="7"/>
        <v>11</v>
      </c>
      <c r="D163" s="218">
        <f>IF(ISBLANK('Horse Racing Case'!E54),"",'Horse Racing Case'!E54)</f>
        <v>16.399999999999999</v>
      </c>
      <c r="E163" s="81">
        <v>1</v>
      </c>
      <c r="G163" s="82"/>
      <c r="H163" s="4"/>
      <c r="I163" s="4"/>
      <c r="J163" s="4"/>
      <c r="K163" s="4"/>
      <c r="L163" s="4"/>
      <c r="M163" s="4"/>
      <c r="N163" s="4"/>
      <c r="O163" s="4"/>
      <c r="P163" s="4"/>
      <c r="Q163" s="4"/>
      <c r="R163" s="4"/>
      <c r="S163" s="4"/>
      <c r="T163" s="4"/>
      <c r="U163" s="4"/>
      <c r="V163" s="4"/>
      <c r="W163" s="4"/>
      <c r="X163" s="4"/>
      <c r="Y163" s="4"/>
      <c r="Z163" s="4"/>
    </row>
    <row r="164" spans="2:26" ht="23.25" customHeight="1">
      <c r="B164" s="81" t="s">
        <v>1704</v>
      </c>
      <c r="C164" s="15">
        <f t="shared" si="7"/>
        <v>12</v>
      </c>
      <c r="D164" s="218">
        <f>IF(ISBLANK('Horse Racing Case'!E55),"",'Horse Racing Case'!E55)</f>
        <v>8.4</v>
      </c>
      <c r="E164" s="81">
        <v>1</v>
      </c>
      <c r="G164" s="82"/>
      <c r="H164" s="4"/>
      <c r="I164" s="4"/>
      <c r="J164" s="4"/>
      <c r="K164" s="4"/>
      <c r="L164" s="4"/>
      <c r="M164" s="4"/>
      <c r="N164" s="4"/>
      <c r="O164" s="4"/>
      <c r="P164" s="4"/>
      <c r="Q164" s="4"/>
      <c r="R164" s="4"/>
      <c r="S164" s="4"/>
      <c r="T164" s="4"/>
      <c r="U164" s="4"/>
      <c r="V164" s="4"/>
      <c r="W164" s="4"/>
      <c r="X164" s="4"/>
      <c r="Y164" s="4"/>
      <c r="Z164" s="4"/>
    </row>
    <row r="165" spans="2:26" ht="23.25" customHeight="1">
      <c r="B165" s="81" t="s">
        <v>1704</v>
      </c>
      <c r="C165" s="15">
        <f t="shared" si="7"/>
        <v>13</v>
      </c>
      <c r="D165" s="218">
        <f>IF(ISBLANK('Horse Racing Case'!E56),"",'Horse Racing Case'!E56)</f>
        <v>6.6</v>
      </c>
      <c r="E165" s="81">
        <v>1</v>
      </c>
      <c r="G165" s="82"/>
      <c r="H165" s="4"/>
      <c r="I165" s="4"/>
      <c r="J165" s="4"/>
      <c r="K165" s="4"/>
      <c r="L165" s="4"/>
      <c r="M165" s="4"/>
      <c r="N165" s="4"/>
      <c r="O165" s="4"/>
      <c r="P165" s="4"/>
      <c r="Q165" s="4"/>
      <c r="R165" s="4"/>
      <c r="S165" s="4"/>
      <c r="T165" s="4"/>
      <c r="U165" s="4"/>
      <c r="V165" s="4"/>
      <c r="W165" s="4"/>
      <c r="X165" s="4"/>
      <c r="Y165" s="4"/>
      <c r="Z165" s="4"/>
    </row>
    <row r="166" spans="2:26" ht="23.25" customHeight="1">
      <c r="B166" s="81" t="s">
        <v>1704</v>
      </c>
      <c r="C166" s="15">
        <f t="shared" si="7"/>
        <v>14</v>
      </c>
      <c r="D166" s="218">
        <f>IF(ISBLANK('Horse Racing Case'!E57),"",'Horse Racing Case'!E57)</f>
        <v>17.2</v>
      </c>
      <c r="E166" s="81">
        <v>1</v>
      </c>
      <c r="G166" s="82"/>
      <c r="H166" s="4"/>
      <c r="I166" s="4"/>
      <c r="J166" s="4"/>
      <c r="K166" s="4"/>
      <c r="L166" s="4"/>
      <c r="M166" s="4"/>
      <c r="N166" s="4"/>
      <c r="O166" s="4"/>
      <c r="P166" s="4"/>
      <c r="Q166" s="4"/>
      <c r="R166" s="4"/>
      <c r="S166" s="4"/>
      <c r="T166" s="4"/>
      <c r="U166" s="4"/>
      <c r="V166" s="4"/>
      <c r="W166" s="4"/>
      <c r="X166" s="4"/>
      <c r="Y166" s="4"/>
      <c r="Z166" s="4"/>
    </row>
    <row r="167" spans="2:26" ht="23.25" customHeight="1">
      <c r="B167" s="81" t="s">
        <v>1704</v>
      </c>
      <c r="C167" s="15">
        <f t="shared" si="7"/>
        <v>15</v>
      </c>
      <c r="D167" s="218">
        <f>IF(ISBLANK('Horse Racing Case'!E58),"",'Horse Racing Case'!E58)</f>
        <v>8.6</v>
      </c>
      <c r="E167" s="81">
        <v>1</v>
      </c>
      <c r="G167" s="82"/>
      <c r="H167" s="4"/>
      <c r="I167" s="4"/>
      <c r="J167" s="4"/>
      <c r="K167" s="4"/>
      <c r="L167" s="4"/>
      <c r="M167" s="4"/>
      <c r="N167" s="4"/>
      <c r="O167" s="4"/>
      <c r="P167" s="4"/>
      <c r="Q167" s="4"/>
      <c r="R167" s="4"/>
      <c r="S167" s="4"/>
      <c r="T167" s="4"/>
      <c r="U167" s="4"/>
      <c r="V167" s="4"/>
      <c r="W167" s="4"/>
      <c r="X167" s="4"/>
      <c r="Y167" s="4"/>
      <c r="Z167" s="4"/>
    </row>
    <row r="168" spans="2:26" ht="23.25" customHeight="1">
      <c r="B168" s="81" t="s">
        <v>1704</v>
      </c>
      <c r="C168" s="15">
        <f t="shared" si="7"/>
        <v>16</v>
      </c>
      <c r="D168" s="218">
        <f>IF(ISBLANK('Horse Racing Case'!E59),"",'Horse Racing Case'!E59)</f>
        <v>17.600000000000001</v>
      </c>
      <c r="E168" s="81">
        <v>1</v>
      </c>
      <c r="G168" s="82"/>
      <c r="H168" s="4"/>
      <c r="I168" s="4"/>
      <c r="J168" s="4"/>
      <c r="K168" s="4"/>
      <c r="L168" s="4"/>
      <c r="M168" s="4"/>
      <c r="N168" s="4"/>
      <c r="O168" s="4"/>
      <c r="P168" s="4"/>
      <c r="Q168" s="4"/>
      <c r="R168" s="4"/>
      <c r="S168" s="4"/>
      <c r="T168" s="4"/>
      <c r="U168" s="4"/>
      <c r="V168" s="4"/>
      <c r="W168" s="4"/>
      <c r="X168" s="4"/>
      <c r="Y168" s="4"/>
      <c r="Z168" s="4"/>
    </row>
    <row r="169" spans="2:26" ht="23.25" customHeight="1">
      <c r="B169" s="81" t="s">
        <v>1704</v>
      </c>
      <c r="C169" s="15">
        <f t="shared" si="7"/>
        <v>17</v>
      </c>
      <c r="D169" s="218">
        <f>IF(ISBLANK('Horse Racing Case'!E60),"",'Horse Racing Case'!E60)</f>
        <v>11.4</v>
      </c>
      <c r="E169" s="81">
        <v>1</v>
      </c>
      <c r="G169" s="82"/>
      <c r="H169" s="4"/>
      <c r="I169" s="4"/>
      <c r="J169" s="4"/>
      <c r="K169" s="4"/>
      <c r="L169" s="4"/>
      <c r="M169" s="4"/>
      <c r="N169" s="4"/>
      <c r="O169" s="4"/>
      <c r="P169" s="4"/>
      <c r="Q169" s="4"/>
      <c r="R169" s="4"/>
      <c r="S169" s="4"/>
      <c r="T169" s="4"/>
      <c r="U169" s="4"/>
      <c r="V169" s="4"/>
      <c r="W169" s="4"/>
      <c r="X169" s="4"/>
      <c r="Y169" s="4"/>
      <c r="Z169" s="4"/>
    </row>
    <row r="170" spans="2:26" ht="23.25" customHeight="1">
      <c r="B170" s="81" t="s">
        <v>1704</v>
      </c>
      <c r="C170" s="15">
        <f t="shared" si="7"/>
        <v>18</v>
      </c>
      <c r="D170" s="218">
        <f>IF(ISBLANK('Horse Racing Case'!E61),"",'Horse Racing Case'!E61)</f>
        <v>15.8</v>
      </c>
      <c r="E170" s="81">
        <v>1</v>
      </c>
      <c r="G170" s="82"/>
      <c r="H170" s="4"/>
      <c r="I170" s="4"/>
      <c r="J170" s="4"/>
      <c r="K170" s="4"/>
      <c r="L170" s="4"/>
      <c r="M170" s="4"/>
      <c r="N170" s="4"/>
      <c r="O170" s="4"/>
      <c r="P170" s="4"/>
      <c r="Q170" s="4"/>
      <c r="R170" s="4"/>
      <c r="S170" s="4"/>
      <c r="T170" s="4"/>
      <c r="U170" s="4"/>
      <c r="V170" s="4"/>
      <c r="W170" s="4"/>
      <c r="X170" s="4"/>
      <c r="Y170" s="4"/>
      <c r="Z170" s="4"/>
    </row>
    <row r="171" spans="2:26" ht="23.25" customHeight="1">
      <c r="B171" s="81" t="s">
        <v>1704</v>
      </c>
      <c r="C171" s="15">
        <f t="shared" si="7"/>
        <v>19</v>
      </c>
      <c r="D171" s="218">
        <f>IF(ISBLANK('Horse Racing Case'!E62),"",'Horse Racing Case'!E62)</f>
        <v>17.8</v>
      </c>
      <c r="E171" s="81">
        <v>1</v>
      </c>
      <c r="G171" s="82"/>
      <c r="H171" s="4"/>
      <c r="I171" s="4"/>
      <c r="J171" s="4"/>
      <c r="K171" s="4"/>
      <c r="L171" s="4"/>
      <c r="M171" s="4"/>
      <c r="N171" s="4"/>
      <c r="O171" s="4"/>
      <c r="P171" s="4"/>
      <c r="Q171" s="4"/>
      <c r="R171" s="4"/>
      <c r="S171" s="4"/>
      <c r="T171" s="4"/>
      <c r="U171" s="4"/>
      <c r="V171" s="4"/>
      <c r="W171" s="4"/>
      <c r="X171" s="4"/>
      <c r="Y171" s="4"/>
      <c r="Z171" s="4"/>
    </row>
    <row r="172" spans="2:26" ht="23.25" customHeight="1">
      <c r="B172" s="81" t="s">
        <v>1704</v>
      </c>
      <c r="C172" s="15">
        <f t="shared" si="7"/>
        <v>20</v>
      </c>
      <c r="D172" s="218">
        <f>IF(ISBLANK('Horse Racing Case'!E63),"",'Horse Racing Case'!E63)</f>
        <v>15.8</v>
      </c>
      <c r="E172" s="81">
        <v>1</v>
      </c>
      <c r="G172" s="82"/>
      <c r="H172" s="4"/>
      <c r="I172" s="4"/>
      <c r="J172" s="4"/>
      <c r="K172" s="4"/>
      <c r="L172" s="4"/>
      <c r="M172" s="4"/>
      <c r="N172" s="4"/>
      <c r="O172" s="4"/>
      <c r="P172" s="4"/>
      <c r="Q172" s="4"/>
      <c r="R172" s="4"/>
      <c r="S172" s="4"/>
      <c r="T172" s="4"/>
      <c r="U172" s="4"/>
      <c r="V172" s="4"/>
      <c r="W172" s="4"/>
      <c r="X172" s="4"/>
      <c r="Y172" s="4"/>
      <c r="Z172" s="4"/>
    </row>
    <row r="173" spans="2:26" ht="23.25" customHeight="1">
      <c r="B173" s="81" t="s">
        <v>1704</v>
      </c>
      <c r="C173" s="15">
        <f t="shared" si="7"/>
        <v>21</v>
      </c>
      <c r="D173" s="214">
        <f>IF(ISBLANK('Horse Racing Case'!E79),"",'Horse Racing Case'!E79)</f>
        <v>980.00000000000011</v>
      </c>
      <c r="E173" s="81">
        <v>2</v>
      </c>
    </row>
    <row r="174" spans="2:26" ht="23.25" customHeight="1">
      <c r="B174" s="81" t="s">
        <v>1704</v>
      </c>
      <c r="C174" s="15">
        <f t="shared" si="7"/>
        <v>22</v>
      </c>
      <c r="D174" s="214">
        <f>IF(ISBLANK('Horse Racing Case'!E80),"",'Horse Racing Case'!E80)</f>
        <v>760</v>
      </c>
      <c r="E174" s="81">
        <v>2</v>
      </c>
    </row>
    <row r="175" spans="2:26" ht="23.25" customHeight="1">
      <c r="B175" s="81" t="s">
        <v>1704</v>
      </c>
      <c r="C175" s="15">
        <f t="shared" si="7"/>
        <v>23</v>
      </c>
      <c r="D175" s="214">
        <f>IF(ISBLANK('Horse Racing Case'!E81),"",'Horse Racing Case'!E81)</f>
        <v>720</v>
      </c>
      <c r="E175" s="81">
        <v>2</v>
      </c>
    </row>
    <row r="176" spans="2:26" ht="23.25" customHeight="1">
      <c r="B176" s="81" t="s">
        <v>1704</v>
      </c>
      <c r="C176" s="15">
        <f t="shared" si="7"/>
        <v>24</v>
      </c>
      <c r="D176" s="214">
        <f>IF(ISBLANK('Horse Racing Case'!E82),"",'Horse Racing Case'!E82)</f>
        <v>330</v>
      </c>
      <c r="E176" s="81">
        <v>2</v>
      </c>
    </row>
    <row r="177" spans="2:5" ht="23.25" customHeight="1">
      <c r="B177" s="81" t="s">
        <v>1704</v>
      </c>
      <c r="C177" s="15">
        <f t="shared" si="7"/>
        <v>25</v>
      </c>
      <c r="D177" s="214">
        <f>IF(ISBLANK('Horse Racing Case'!E83),"",'Horse Racing Case'!E83)</f>
        <v>819.99999999999989</v>
      </c>
      <c r="E177" s="81">
        <v>2</v>
      </c>
    </row>
    <row r="178" spans="2:5" ht="23.25" customHeight="1">
      <c r="B178" s="81" t="s">
        <v>1704</v>
      </c>
      <c r="C178" s="15">
        <f t="shared" si="7"/>
        <v>26</v>
      </c>
      <c r="D178" s="214">
        <f>IF(ISBLANK('Horse Racing Case'!E84),"",'Horse Racing Case'!E84)</f>
        <v>810</v>
      </c>
      <c r="E178" s="81">
        <v>2</v>
      </c>
    </row>
    <row r="179" spans="2:5" ht="23.25" customHeight="1">
      <c r="B179" s="81" t="s">
        <v>1704</v>
      </c>
      <c r="C179" s="15">
        <f t="shared" si="7"/>
        <v>27</v>
      </c>
      <c r="D179" s="214">
        <f>IF(ISBLANK('Horse Racing Case'!E85),"",'Horse Racing Case'!E85)</f>
        <v>680</v>
      </c>
      <c r="E179" s="81">
        <v>2</v>
      </c>
    </row>
    <row r="180" spans="2:5" ht="23.25" customHeight="1">
      <c r="B180" s="81" t="s">
        <v>1704</v>
      </c>
      <c r="C180" s="15">
        <f t="shared" si="7"/>
        <v>28</v>
      </c>
      <c r="D180" s="214">
        <f>IF(ISBLANK('Horse Racing Case'!E86),"",'Horse Racing Case'!E86)</f>
        <v>819.99999999999989</v>
      </c>
      <c r="E180" s="81">
        <v>2</v>
      </c>
    </row>
    <row r="181" spans="2:5" ht="23.25" customHeight="1">
      <c r="B181" s="81" t="s">
        <v>1704</v>
      </c>
      <c r="C181" s="15">
        <f t="shared" si="7"/>
        <v>29</v>
      </c>
      <c r="D181" s="214">
        <f>IF(ISBLANK('Horse Racing Case'!E87),"",'Horse Racing Case'!E87)</f>
        <v>800</v>
      </c>
      <c r="E181" s="81">
        <v>2</v>
      </c>
    </row>
    <row r="182" spans="2:5" ht="23.25" customHeight="1">
      <c r="B182" s="81" t="s">
        <v>1704</v>
      </c>
      <c r="C182" s="15">
        <f t="shared" si="7"/>
        <v>30</v>
      </c>
      <c r="D182" s="214">
        <f>IF(ISBLANK('Horse Racing Case'!E88),"",'Horse Racing Case'!E88)</f>
        <v>700</v>
      </c>
      <c r="E182" s="81">
        <v>2</v>
      </c>
    </row>
    <row r="183" spans="2:5" ht="23.25" customHeight="1">
      <c r="B183" s="81" t="s">
        <v>1704</v>
      </c>
      <c r="C183" s="15">
        <f t="shared" si="7"/>
        <v>31</v>
      </c>
      <c r="D183" s="214">
        <f>IF(ISBLANK('Horse Racing Case'!E89),"",'Horse Racing Case'!E89)</f>
        <v>630</v>
      </c>
      <c r="E183" s="81">
        <v>2</v>
      </c>
    </row>
    <row r="184" spans="2:5" ht="23.25" customHeight="1">
      <c r="B184" s="81" t="s">
        <v>1704</v>
      </c>
      <c r="C184" s="15">
        <f t="shared" si="7"/>
        <v>32</v>
      </c>
      <c r="D184" s="214">
        <f>IF(ISBLANK('Horse Racing Case'!E90),"",'Horse Racing Case'!E90)</f>
        <v>550</v>
      </c>
      <c r="E184" s="81">
        <v>2</v>
      </c>
    </row>
    <row r="185" spans="2:5" ht="23.25" customHeight="1">
      <c r="B185" s="81" t="s">
        <v>1704</v>
      </c>
      <c r="C185" s="15">
        <f t="shared" si="7"/>
        <v>33</v>
      </c>
      <c r="D185" s="214">
        <f>IF(ISBLANK('Horse Racing Case'!E91),"",'Horse Racing Case'!E91)</f>
        <v>480</v>
      </c>
      <c r="E185" s="81">
        <v>2</v>
      </c>
    </row>
    <row r="186" spans="2:5" ht="23.25" customHeight="1">
      <c r="B186" s="81" t="s">
        <v>1704</v>
      </c>
      <c r="C186" s="15">
        <f t="shared" si="7"/>
        <v>34</v>
      </c>
      <c r="D186" s="214">
        <f>IF(ISBLANK('Horse Racing Case'!E92),"",'Horse Racing Case'!E92)</f>
        <v>860</v>
      </c>
      <c r="E186" s="81">
        <v>2</v>
      </c>
    </row>
    <row r="187" spans="2:5" ht="23.25" customHeight="1">
      <c r="B187" s="81" t="s">
        <v>1704</v>
      </c>
      <c r="C187" s="15">
        <f t="shared" si="7"/>
        <v>35</v>
      </c>
      <c r="D187" s="214">
        <f>IF(ISBLANK('Horse Racing Case'!E93),"",'Horse Racing Case'!E93)</f>
        <v>890</v>
      </c>
      <c r="E187" s="81">
        <v>2</v>
      </c>
    </row>
    <row r="188" spans="2:5" ht="23.25" customHeight="1">
      <c r="B188" s="81" t="s">
        <v>1704</v>
      </c>
      <c r="C188" s="15">
        <f t="shared" si="7"/>
        <v>36</v>
      </c>
      <c r="D188" s="214">
        <f>IF(ISBLANK('Horse Racing Case'!E94),"",'Horse Racing Case'!E94)</f>
        <v>969.99999999999989</v>
      </c>
      <c r="E188" s="81">
        <v>2</v>
      </c>
    </row>
    <row r="189" spans="2:5" ht="23.25" customHeight="1">
      <c r="B189" s="81" t="s">
        <v>1704</v>
      </c>
      <c r="C189" s="15">
        <f t="shared" si="7"/>
        <v>37</v>
      </c>
      <c r="D189" s="214">
        <f>IF(ISBLANK('Horse Racing Case'!E95),"",'Horse Racing Case'!E95)</f>
        <v>620</v>
      </c>
      <c r="E189" s="81">
        <v>2</v>
      </c>
    </row>
    <row r="190" spans="2:5" ht="23.25" customHeight="1">
      <c r="B190" s="81" t="s">
        <v>1704</v>
      </c>
      <c r="C190" s="15">
        <f t="shared" si="7"/>
        <v>38</v>
      </c>
      <c r="D190" s="214">
        <f>IF(ISBLANK('Horse Racing Case'!E96),"",'Horse Racing Case'!E96)</f>
        <v>750</v>
      </c>
      <c r="E190" s="81">
        <v>2</v>
      </c>
    </row>
    <row r="191" spans="2:5" ht="23.25" customHeight="1">
      <c r="B191" s="81" t="s">
        <v>1704</v>
      </c>
      <c r="C191" s="15">
        <f t="shared" si="7"/>
        <v>39</v>
      </c>
      <c r="D191" s="214">
        <f>IF(ISBLANK('Horse Racing Case'!E97),"",'Horse Racing Case'!E97)</f>
        <v>370</v>
      </c>
      <c r="E191" s="81">
        <v>2</v>
      </c>
    </row>
    <row r="192" spans="2:5" ht="23.25" customHeight="1">
      <c r="B192" s="81" t="s">
        <v>1704</v>
      </c>
      <c r="C192" s="15">
        <f t="shared" si="7"/>
        <v>40</v>
      </c>
      <c r="D192" s="214">
        <f>IF(ISBLANK('Horse Racing Case'!E98),"",'Horse Racing Case'!E98)</f>
        <v>300</v>
      </c>
      <c r="E192" s="81">
        <v>2</v>
      </c>
    </row>
    <row r="193" spans="2:5" ht="23.25" customHeight="1">
      <c r="B193" s="81" t="s">
        <v>1704</v>
      </c>
      <c r="C193" s="15">
        <f t="shared" si="7"/>
        <v>41</v>
      </c>
      <c r="D193" s="215" t="str">
        <f>IF(ISBLANK('Horse Racing Case'!E113),"",'Horse Racing Case'!E113)</f>
        <v>Dirt</v>
      </c>
      <c r="E193" s="81">
        <v>2</v>
      </c>
    </row>
    <row r="194" spans="2:5" ht="23.25" customHeight="1">
      <c r="B194" s="81" t="s">
        <v>1704</v>
      </c>
      <c r="C194" s="15">
        <f t="shared" si="7"/>
        <v>42</v>
      </c>
      <c r="D194" s="215" t="str">
        <f>IF(ISBLANK('Horse Racing Case'!E114),"",'Horse Racing Case'!E114)</f>
        <v>Dirt</v>
      </c>
      <c r="E194" s="81">
        <v>2</v>
      </c>
    </row>
    <row r="195" spans="2:5" ht="23.25" customHeight="1">
      <c r="B195" s="81" t="s">
        <v>1704</v>
      </c>
      <c r="C195" s="15">
        <f t="shared" si="7"/>
        <v>43</v>
      </c>
      <c r="D195" s="215" t="str">
        <f>IF(ISBLANK('Horse Racing Case'!E115),"",'Horse Racing Case'!E115)</f>
        <v>Water</v>
      </c>
      <c r="E195" s="81">
        <v>2</v>
      </c>
    </row>
    <row r="196" spans="2:5" ht="23.25" customHeight="1">
      <c r="B196" s="81" t="s">
        <v>1704</v>
      </c>
      <c r="C196" s="15">
        <f t="shared" si="7"/>
        <v>44</v>
      </c>
      <c r="D196" s="215" t="str">
        <f>IF(ISBLANK('Horse Racing Case'!E116),"",'Horse Racing Case'!E116)</f>
        <v>Dirt</v>
      </c>
      <c r="E196" s="81">
        <v>2</v>
      </c>
    </row>
    <row r="197" spans="2:5" ht="23.25" customHeight="1">
      <c r="B197" s="81" t="s">
        <v>1704</v>
      </c>
      <c r="C197" s="15">
        <f t="shared" si="7"/>
        <v>45</v>
      </c>
      <c r="D197" s="215" t="str">
        <f>IF(ISBLANK('Horse Racing Case'!E117),"",'Horse Racing Case'!E117)</f>
        <v>Dirt</v>
      </c>
      <c r="E197" s="81">
        <v>2</v>
      </c>
    </row>
    <row r="198" spans="2:5" ht="23.25" customHeight="1">
      <c r="B198" s="81" t="s">
        <v>1704</v>
      </c>
      <c r="C198" s="15">
        <f t="shared" si="7"/>
        <v>46</v>
      </c>
      <c r="D198" s="215" t="str">
        <f>IF(ISBLANK('Horse Racing Case'!E118),"",'Horse Racing Case'!E118)</f>
        <v>Water</v>
      </c>
      <c r="E198" s="81">
        <v>2</v>
      </c>
    </row>
    <row r="199" spans="2:5" ht="23.25" customHeight="1">
      <c r="B199" s="81" t="s">
        <v>1704</v>
      </c>
      <c r="C199" s="15">
        <f t="shared" si="7"/>
        <v>47</v>
      </c>
      <c r="D199" s="215" t="str">
        <f>IF(ISBLANK('Horse Racing Case'!E119),"",'Horse Racing Case'!E119)</f>
        <v>Water</v>
      </c>
      <c r="E199" s="81">
        <v>2</v>
      </c>
    </row>
    <row r="200" spans="2:5" ht="23.25" customHeight="1">
      <c r="B200" s="81" t="s">
        <v>1704</v>
      </c>
      <c r="C200" s="15">
        <f t="shared" si="7"/>
        <v>48</v>
      </c>
      <c r="D200" s="215" t="str">
        <f>IF(ISBLANK('Horse Racing Case'!E120),"",'Horse Racing Case'!E120)</f>
        <v>Dirt</v>
      </c>
      <c r="E200" s="81">
        <v>2</v>
      </c>
    </row>
    <row r="201" spans="2:5" ht="23.25" customHeight="1">
      <c r="B201" s="81" t="s">
        <v>1704</v>
      </c>
      <c r="C201" s="15">
        <f t="shared" si="7"/>
        <v>49</v>
      </c>
      <c r="D201" s="215" t="str">
        <f>IF(ISBLANK('Horse Racing Case'!E121),"",'Horse Racing Case'!E121)</f>
        <v>Dirt</v>
      </c>
      <c r="E201" s="81">
        <v>2</v>
      </c>
    </row>
    <row r="202" spans="2:5" ht="23.25" customHeight="1">
      <c r="B202" s="81" t="s">
        <v>1704</v>
      </c>
      <c r="C202" s="15">
        <f t="shared" si="7"/>
        <v>50</v>
      </c>
      <c r="D202" s="215" t="str">
        <f>IF(ISBLANK('Horse Racing Case'!E122),"",'Horse Racing Case'!E122)</f>
        <v>Water</v>
      </c>
      <c r="E202" s="81">
        <v>2</v>
      </c>
    </row>
    <row r="203" spans="2:5" ht="23.25" customHeight="1">
      <c r="B203" s="81" t="s">
        <v>1704</v>
      </c>
      <c r="C203" s="15">
        <f t="shared" si="7"/>
        <v>51</v>
      </c>
      <c r="D203" s="215" t="str">
        <f>IF(ISBLANK('Horse Racing Case'!E123),"",'Horse Racing Case'!E123)</f>
        <v>Water</v>
      </c>
      <c r="E203" s="81">
        <v>2</v>
      </c>
    </row>
    <row r="204" spans="2:5" ht="23.25" customHeight="1">
      <c r="B204" s="81" t="s">
        <v>1704</v>
      </c>
      <c r="C204" s="15">
        <f t="shared" si="7"/>
        <v>52</v>
      </c>
      <c r="D204" s="215" t="str">
        <f>IF(ISBLANK('Horse Racing Case'!E124),"",'Horse Racing Case'!E124)</f>
        <v>Water</v>
      </c>
      <c r="E204" s="81">
        <v>2</v>
      </c>
    </row>
    <row r="205" spans="2:5" ht="23.25" customHeight="1">
      <c r="B205" s="81" t="s">
        <v>1704</v>
      </c>
      <c r="C205" s="15">
        <f t="shared" si="7"/>
        <v>53</v>
      </c>
      <c r="D205" s="215" t="str">
        <f>IF(ISBLANK('Horse Racing Case'!E125),"",'Horse Racing Case'!E125)</f>
        <v>Dirt</v>
      </c>
      <c r="E205" s="81">
        <v>2</v>
      </c>
    </row>
    <row r="206" spans="2:5" ht="23.25" customHeight="1">
      <c r="B206" s="81" t="s">
        <v>1704</v>
      </c>
      <c r="C206" s="15">
        <f t="shared" si="7"/>
        <v>54</v>
      </c>
      <c r="D206" s="215" t="str">
        <f>IF(ISBLANK('Horse Racing Case'!E126),"",'Horse Racing Case'!E126)</f>
        <v>Dirt</v>
      </c>
      <c r="E206" s="81">
        <v>2</v>
      </c>
    </row>
    <row r="207" spans="2:5" ht="23.25" customHeight="1">
      <c r="B207" s="81" t="s">
        <v>1704</v>
      </c>
      <c r="C207" s="15">
        <f t="shared" si="7"/>
        <v>55</v>
      </c>
      <c r="D207" s="215" t="str">
        <f>IF(ISBLANK('Horse Racing Case'!E127),"",'Horse Racing Case'!E127)</f>
        <v>Dirt</v>
      </c>
      <c r="E207" s="81">
        <v>2</v>
      </c>
    </row>
    <row r="208" spans="2:5" ht="23.25" customHeight="1">
      <c r="B208" s="81" t="s">
        <v>1704</v>
      </c>
      <c r="C208" s="15">
        <f t="shared" si="7"/>
        <v>56</v>
      </c>
      <c r="D208" s="215" t="str">
        <f>IF(ISBLANK('Horse Racing Case'!E128),"",'Horse Racing Case'!E128)</f>
        <v>Dirt</v>
      </c>
      <c r="E208" s="81">
        <v>2</v>
      </c>
    </row>
    <row r="209" spans="2:5" ht="23.25" customHeight="1">
      <c r="B209" s="81" t="s">
        <v>1704</v>
      </c>
      <c r="C209" s="15">
        <f t="shared" si="7"/>
        <v>57</v>
      </c>
      <c r="D209" s="215" t="str">
        <f>IF(ISBLANK('Horse Racing Case'!E129),"",'Horse Racing Case'!E129)</f>
        <v>Dirt</v>
      </c>
      <c r="E209" s="81">
        <v>2</v>
      </c>
    </row>
    <row r="210" spans="2:5" ht="23.25" customHeight="1">
      <c r="B210" s="81" t="s">
        <v>1704</v>
      </c>
      <c r="C210" s="15">
        <f t="shared" si="7"/>
        <v>58</v>
      </c>
      <c r="D210" s="215" t="str">
        <f>IF(ISBLANK('Horse Racing Case'!E130),"",'Horse Racing Case'!E130)</f>
        <v>Dirt</v>
      </c>
      <c r="E210" s="81">
        <v>2</v>
      </c>
    </row>
    <row r="211" spans="2:5" ht="23.25" customHeight="1">
      <c r="B211" s="81" t="s">
        <v>1704</v>
      </c>
      <c r="C211" s="15">
        <f t="shared" si="7"/>
        <v>59</v>
      </c>
      <c r="D211" s="215" t="str">
        <f>IF(ISBLANK('Horse Racing Case'!E131),"",'Horse Racing Case'!E131)</f>
        <v>Water</v>
      </c>
      <c r="E211" s="81">
        <v>2</v>
      </c>
    </row>
    <row r="212" spans="2:5" ht="23.25" customHeight="1">
      <c r="B212" s="81" t="s">
        <v>1704</v>
      </c>
      <c r="C212" s="15">
        <f t="shared" si="7"/>
        <v>60</v>
      </c>
      <c r="D212" s="215" t="str">
        <f>IF(ISBLANK('Horse Racing Case'!E132),"",'Horse Racing Case'!E132)</f>
        <v>Dirt</v>
      </c>
      <c r="E212" s="81">
        <v>2</v>
      </c>
    </row>
    <row r="213" spans="2:5" ht="23.25" customHeight="1">
      <c r="B213" s="81" t="s">
        <v>1704</v>
      </c>
      <c r="C213" s="15">
        <f t="shared" si="7"/>
        <v>61</v>
      </c>
      <c r="D213" s="217">
        <f>IF(ISBLANK('Horse Racing Case'!E149),"",'Horse Racing Case'!E149)</f>
        <v>10.319999999999999</v>
      </c>
      <c r="E213" s="81">
        <v>3</v>
      </c>
    </row>
    <row r="214" spans="2:5" ht="23.25" customHeight="1">
      <c r="B214" s="81" t="s">
        <v>1704</v>
      </c>
      <c r="C214" s="15">
        <f t="shared" si="7"/>
        <v>62</v>
      </c>
      <c r="D214" s="217">
        <f>IF(ISBLANK('Horse Racing Case'!E150),"",'Horse Racing Case'!E150)</f>
        <v>16.72</v>
      </c>
      <c r="E214" s="81">
        <v>3</v>
      </c>
    </row>
    <row r="215" spans="2:5" ht="23.25" customHeight="1">
      <c r="B215" s="81" t="s">
        <v>1704</v>
      </c>
      <c r="C215" s="15">
        <f t="shared" si="7"/>
        <v>63</v>
      </c>
      <c r="D215" s="217">
        <f>IF(ISBLANK('Horse Racing Case'!E151),"",'Horse Racing Case'!E151)</f>
        <v>10.6</v>
      </c>
      <c r="E215" s="81">
        <v>3</v>
      </c>
    </row>
    <row r="216" spans="2:5" ht="23.25" customHeight="1">
      <c r="B216" s="81" t="s">
        <v>1704</v>
      </c>
      <c r="C216" s="15">
        <f t="shared" si="7"/>
        <v>64</v>
      </c>
      <c r="D216" s="217">
        <f>IF(ISBLANK('Horse Racing Case'!E152),"",'Horse Racing Case'!E152)</f>
        <v>15</v>
      </c>
      <c r="E216" s="81">
        <v>3</v>
      </c>
    </row>
    <row r="217" spans="2:5" ht="23.25" customHeight="1">
      <c r="B217" s="81" t="s">
        <v>1704</v>
      </c>
      <c r="C217" s="15">
        <f t="shared" si="7"/>
        <v>65</v>
      </c>
      <c r="D217" s="217">
        <f>IF(ISBLANK('Horse Racing Case'!E153),"",'Horse Racing Case'!E153)</f>
        <v>17</v>
      </c>
      <c r="E217" s="81">
        <v>3</v>
      </c>
    </row>
    <row r="218" spans="2:5" ht="23.25" customHeight="1">
      <c r="B218" s="81" t="s">
        <v>1704</v>
      </c>
      <c r="C218" s="15">
        <f t="shared" si="7"/>
        <v>66</v>
      </c>
      <c r="D218" s="217">
        <f>IF(ISBLANK('Horse Racing Case'!E154),"",'Horse Racing Case'!E154)</f>
        <v>17.399999999999999</v>
      </c>
      <c r="E218" s="81">
        <v>3</v>
      </c>
    </row>
    <row r="219" spans="2:5" ht="23.25" customHeight="1">
      <c r="B219" s="81" t="s">
        <v>1704</v>
      </c>
      <c r="C219" s="15">
        <f t="shared" si="7"/>
        <v>67</v>
      </c>
      <c r="D219" s="217">
        <f>IF(ISBLANK('Horse Racing Case'!E155),"",'Horse Racing Case'!E155)</f>
        <v>14.8</v>
      </c>
      <c r="E219" s="81">
        <v>3</v>
      </c>
    </row>
    <row r="220" spans="2:5" ht="23.25" customHeight="1">
      <c r="B220" s="81" t="s">
        <v>1704</v>
      </c>
      <c r="C220" s="15">
        <f t="shared" si="7"/>
        <v>68</v>
      </c>
      <c r="D220" s="217">
        <f>IF(ISBLANK('Horse Racing Case'!E156),"",'Horse Racing Case'!E156)</f>
        <v>18.600000000000001</v>
      </c>
      <c r="E220" s="81">
        <v>3</v>
      </c>
    </row>
    <row r="221" spans="2:5" ht="23.25" customHeight="1">
      <c r="B221" s="81" t="s">
        <v>1704</v>
      </c>
      <c r="C221" s="15">
        <f t="shared" si="7"/>
        <v>69</v>
      </c>
      <c r="D221" s="217">
        <f>IF(ISBLANK('Horse Racing Case'!E157),"",'Horse Racing Case'!E157)</f>
        <v>18.2</v>
      </c>
      <c r="E221" s="81">
        <v>3</v>
      </c>
    </row>
    <row r="222" spans="2:5" ht="23.25" customHeight="1">
      <c r="B222" s="81" t="s">
        <v>1704</v>
      </c>
      <c r="C222" s="15">
        <f t="shared" si="7"/>
        <v>70</v>
      </c>
      <c r="D222" s="217">
        <f>IF(ISBLANK('Horse Racing Case'!E158),"",'Horse Racing Case'!E158)</f>
        <v>10.08</v>
      </c>
      <c r="E222" s="81">
        <v>3</v>
      </c>
    </row>
    <row r="223" spans="2:5" ht="23.25" customHeight="1">
      <c r="B223" s="81" t="s">
        <v>1704</v>
      </c>
      <c r="C223" s="15">
        <f t="shared" si="7"/>
        <v>71</v>
      </c>
      <c r="D223" s="217">
        <f>IF(ISBLANK('Horse Racing Case'!E159),"",'Horse Racing Case'!E159)</f>
        <v>19.600000000000001</v>
      </c>
      <c r="E223" s="81">
        <v>3</v>
      </c>
    </row>
    <row r="224" spans="2:5" ht="23.25" customHeight="1">
      <c r="B224" s="81" t="s">
        <v>1704</v>
      </c>
      <c r="C224" s="15">
        <f t="shared" si="7"/>
        <v>72</v>
      </c>
      <c r="D224" s="217">
        <f>IF(ISBLANK('Horse Racing Case'!E160),"",'Horse Racing Case'!E160)</f>
        <v>11.4</v>
      </c>
      <c r="E224" s="81">
        <v>3</v>
      </c>
    </row>
    <row r="225" spans="2:5" ht="23.25" customHeight="1">
      <c r="B225" s="81" t="s">
        <v>1704</v>
      </c>
      <c r="C225" s="15">
        <f t="shared" si="7"/>
        <v>73</v>
      </c>
      <c r="D225" s="217">
        <f>IF(ISBLANK('Horse Racing Case'!E161),"",'Horse Racing Case'!E161)</f>
        <v>10.08</v>
      </c>
      <c r="E225" s="81">
        <v>3</v>
      </c>
    </row>
    <row r="226" spans="2:5" ht="23.25" customHeight="1">
      <c r="B226" s="81" t="s">
        <v>1704</v>
      </c>
      <c r="C226" s="15">
        <f t="shared" si="7"/>
        <v>74</v>
      </c>
      <c r="D226" s="217">
        <f>IF(ISBLANK('Horse Racing Case'!E162),"",'Horse Racing Case'!E162)</f>
        <v>23.04</v>
      </c>
      <c r="E226" s="81">
        <v>3</v>
      </c>
    </row>
    <row r="227" spans="2:5" ht="23.25" customHeight="1">
      <c r="B227" s="81" t="s">
        <v>1704</v>
      </c>
      <c r="C227" s="15">
        <f t="shared" si="7"/>
        <v>75</v>
      </c>
      <c r="D227" s="217">
        <f>IF(ISBLANK('Horse Racing Case'!E163),"",'Horse Racing Case'!E163)</f>
        <v>16</v>
      </c>
      <c r="E227" s="81">
        <v>3</v>
      </c>
    </row>
    <row r="228" spans="2:5" ht="23.25" customHeight="1">
      <c r="B228" s="81" t="s">
        <v>1704</v>
      </c>
      <c r="C228" s="15">
        <f t="shared" si="7"/>
        <v>76</v>
      </c>
      <c r="D228" s="217">
        <f>IF(ISBLANK('Horse Racing Case'!E164),"",'Horse Racing Case'!E164)</f>
        <v>20.460000000000004</v>
      </c>
      <c r="E228" s="81">
        <v>3</v>
      </c>
    </row>
    <row r="229" spans="2:5" ht="23.25" customHeight="1">
      <c r="B229" s="81" t="s">
        <v>1704</v>
      </c>
      <c r="C229" s="15">
        <f t="shared" si="7"/>
        <v>77</v>
      </c>
      <c r="D229" s="217">
        <f>IF(ISBLANK('Horse Racing Case'!E165),"",'Horse Racing Case'!E165)</f>
        <v>17.380000000000003</v>
      </c>
      <c r="E229" s="81">
        <v>3</v>
      </c>
    </row>
    <row r="230" spans="2:5" ht="23.25" customHeight="1">
      <c r="B230" s="81" t="s">
        <v>1704</v>
      </c>
      <c r="C230" s="15">
        <f t="shared" si="7"/>
        <v>78</v>
      </c>
      <c r="D230" s="217">
        <f>IF(ISBLANK('Horse Racing Case'!E166),"",'Horse Racing Case'!E166)</f>
        <v>20.460000000000004</v>
      </c>
      <c r="E230" s="81">
        <v>3</v>
      </c>
    </row>
    <row r="231" spans="2:5" ht="23.25" customHeight="1">
      <c r="B231" s="81" t="s">
        <v>1704</v>
      </c>
      <c r="C231" s="15">
        <f t="shared" si="7"/>
        <v>79</v>
      </c>
      <c r="D231" s="217">
        <f>IF(ISBLANK('Horse Racing Case'!E167),"",'Horse Racing Case'!E167)</f>
        <v>7.4</v>
      </c>
      <c r="E231" s="81">
        <v>3</v>
      </c>
    </row>
    <row r="232" spans="2:5" ht="23.25" customHeight="1">
      <c r="B232" s="81" t="s">
        <v>1704</v>
      </c>
      <c r="C232" s="15">
        <f t="shared" si="7"/>
        <v>80</v>
      </c>
      <c r="D232" s="217">
        <f>IF(ISBLANK('Horse Racing Case'!E168),"",'Horse Racing Case'!E168)</f>
        <v>24.96</v>
      </c>
      <c r="E232" s="81">
        <v>3</v>
      </c>
    </row>
    <row r="233" spans="2:5" ht="23.25" customHeight="1">
      <c r="B233" s="81" t="s">
        <v>1704</v>
      </c>
      <c r="C233" s="15">
        <f t="shared" si="7"/>
        <v>81</v>
      </c>
      <c r="D233" s="214">
        <f>IF(ISBLANK('Horse Racing Case'!E181),"",'Horse Racing Case'!E181)</f>
        <v>402</v>
      </c>
      <c r="E233" s="81">
        <v>4</v>
      </c>
    </row>
    <row r="234" spans="2:5" ht="23.25" customHeight="1">
      <c r="B234" s="81" t="s">
        <v>1704</v>
      </c>
      <c r="C234" s="15">
        <f t="shared" si="7"/>
        <v>82</v>
      </c>
      <c r="D234" s="214">
        <f>IF(ISBLANK('Horse Racing Case'!E182),"",'Horse Racing Case'!E182)</f>
        <v>339</v>
      </c>
      <c r="E234" s="81">
        <v>4</v>
      </c>
    </row>
    <row r="235" spans="2:5" ht="23.25" customHeight="1">
      <c r="B235" s="81" t="s">
        <v>1704</v>
      </c>
      <c r="C235" s="15">
        <f t="shared" si="7"/>
        <v>83</v>
      </c>
      <c r="D235" s="214">
        <f>IF(ISBLANK('Horse Racing Case'!E183),"",'Horse Racing Case'!E183)</f>
        <v>927</v>
      </c>
      <c r="E235" s="81">
        <v>4</v>
      </c>
    </row>
    <row r="236" spans="2:5" ht="23.25" customHeight="1">
      <c r="B236" s="81" t="s">
        <v>1704</v>
      </c>
      <c r="C236" s="15">
        <f t="shared" si="7"/>
        <v>84</v>
      </c>
      <c r="D236" s="214">
        <f>IF(ISBLANK('Horse Racing Case'!E184),"",'Horse Racing Case'!E184)</f>
        <v>332</v>
      </c>
      <c r="E236" s="81">
        <v>4</v>
      </c>
    </row>
    <row r="237" spans="2:5" ht="23.25" customHeight="1">
      <c r="B237" s="81" t="s">
        <v>1704</v>
      </c>
      <c r="C237" s="15">
        <f t="shared" si="7"/>
        <v>85</v>
      </c>
      <c r="D237" s="214">
        <f>IF(ISBLANK('Horse Racing Case'!E185),"",'Horse Racing Case'!E185)</f>
        <v>781</v>
      </c>
      <c r="E237" s="81">
        <v>4</v>
      </c>
    </row>
    <row r="238" spans="2:5" ht="23.25" customHeight="1">
      <c r="B238" s="81" t="s">
        <v>1704</v>
      </c>
      <c r="C238" s="15">
        <f t="shared" si="7"/>
        <v>86</v>
      </c>
      <c r="D238" s="214">
        <f>IF(ISBLANK('Horse Racing Case'!E186),"",'Horse Racing Case'!E186)</f>
        <v>891</v>
      </c>
      <c r="E238" s="81">
        <v>4</v>
      </c>
    </row>
    <row r="239" spans="2:5" ht="23.25" customHeight="1">
      <c r="B239" s="81" t="s">
        <v>1704</v>
      </c>
      <c r="C239" s="15">
        <f t="shared" si="7"/>
        <v>87</v>
      </c>
      <c r="D239" s="214">
        <f>IF(ISBLANK('Horse Racing Case'!E187),"",'Horse Racing Case'!E187)</f>
        <v>478</v>
      </c>
      <c r="E239" s="81">
        <v>4</v>
      </c>
    </row>
    <row r="240" spans="2:5" ht="23.25" customHeight="1">
      <c r="B240" s="81" t="s">
        <v>1704</v>
      </c>
      <c r="C240" s="15">
        <f t="shared" si="7"/>
        <v>88</v>
      </c>
      <c r="D240" s="214">
        <f>IF(ISBLANK('Horse Racing Case'!E188),"",'Horse Racing Case'!E188)</f>
        <v>1010</v>
      </c>
      <c r="E240" s="81">
        <v>4</v>
      </c>
    </row>
    <row r="241" spans="2:5" ht="23.25" customHeight="1">
      <c r="B241" s="81" t="s">
        <v>1704</v>
      </c>
      <c r="C241" s="15">
        <f t="shared" si="7"/>
        <v>89</v>
      </c>
      <c r="D241" s="214">
        <f>IF(ISBLANK('Horse Racing Case'!E189),"",'Horse Racing Case'!E189)</f>
        <v>815</v>
      </c>
      <c r="E241" s="81">
        <v>4</v>
      </c>
    </row>
    <row r="242" spans="2:5" ht="23.25" customHeight="1">
      <c r="B242" s="81" t="s">
        <v>1704</v>
      </c>
      <c r="C242" s="15">
        <f t="shared" si="7"/>
        <v>90</v>
      </c>
      <c r="D242" s="214">
        <f>IF(ISBLANK('Horse Racing Case'!E190),"",'Horse Racing Case'!E190)</f>
        <v>530</v>
      </c>
      <c r="E242" s="81">
        <v>4</v>
      </c>
    </row>
    <row r="243" spans="2:5" ht="23.25" customHeight="1">
      <c r="B243" s="81" t="s">
        <v>1704</v>
      </c>
      <c r="C243" s="15">
        <f t="shared" si="7"/>
        <v>91</v>
      </c>
      <c r="D243" s="214">
        <f>IF(ISBLANK('Horse Racing Case'!E191),"",'Horse Racing Case'!E191)</f>
        <v>902</v>
      </c>
      <c r="E243" s="81">
        <v>4</v>
      </c>
    </row>
    <row r="244" spans="2:5" ht="23.25" customHeight="1">
      <c r="B244" s="81" t="s">
        <v>1704</v>
      </c>
      <c r="C244" s="15">
        <f t="shared" si="7"/>
        <v>92</v>
      </c>
      <c r="D244" s="214">
        <f>IF(ISBLANK('Horse Racing Case'!E192),"",'Horse Racing Case'!E192)</f>
        <v>554</v>
      </c>
      <c r="E244" s="81">
        <v>4</v>
      </c>
    </row>
    <row r="245" spans="2:5" ht="23.25" customHeight="1">
      <c r="B245" s="81" t="s">
        <v>1704</v>
      </c>
      <c r="C245" s="15">
        <f t="shared" si="7"/>
        <v>93</v>
      </c>
      <c r="D245" s="214">
        <f>IF(ISBLANK('Horse Racing Case'!E193),"",'Horse Racing Case'!E193)</f>
        <v>358</v>
      </c>
      <c r="E245" s="81">
        <v>4</v>
      </c>
    </row>
    <row r="246" spans="2:5" ht="23.25" customHeight="1">
      <c r="B246" s="81" t="s">
        <v>1704</v>
      </c>
      <c r="C246" s="15">
        <f t="shared" si="7"/>
        <v>94</v>
      </c>
      <c r="D246" s="214">
        <f>IF(ISBLANK('Horse Racing Case'!E194),"",'Horse Racing Case'!E194)</f>
        <v>912</v>
      </c>
      <c r="E246" s="81">
        <v>4</v>
      </c>
    </row>
    <row r="247" spans="2:5" ht="23.25" customHeight="1">
      <c r="B247" s="81" t="s">
        <v>1704</v>
      </c>
      <c r="C247" s="15">
        <f t="shared" si="7"/>
        <v>95</v>
      </c>
      <c r="D247" s="214">
        <f>IF(ISBLANK('Horse Racing Case'!E195),"",'Horse Racing Case'!E195)</f>
        <v>573</v>
      </c>
      <c r="E247" s="81">
        <v>4</v>
      </c>
    </row>
    <row r="248" spans="2:5" ht="23.25" customHeight="1">
      <c r="B248" s="81" t="s">
        <v>1704</v>
      </c>
      <c r="C248" s="15">
        <f t="shared" si="7"/>
        <v>96</v>
      </c>
      <c r="D248" s="214">
        <f>IF(ISBLANK('Horse Racing Case'!E196),"",'Horse Racing Case'!E196)</f>
        <v>690</v>
      </c>
      <c r="E248" s="81">
        <v>4</v>
      </c>
    </row>
    <row r="249" spans="2:5" ht="23.25" customHeight="1">
      <c r="B249" s="81" t="s">
        <v>1704</v>
      </c>
      <c r="C249" s="15">
        <f t="shared" si="7"/>
        <v>97</v>
      </c>
      <c r="D249" s="214">
        <f>IF(ISBLANK('Horse Racing Case'!E197),"",'Horse Racing Case'!E197)</f>
        <v>927</v>
      </c>
      <c r="E249" s="81">
        <v>4</v>
      </c>
    </row>
    <row r="250" spans="2:5" ht="23.25" customHeight="1">
      <c r="B250" s="81" t="s">
        <v>1704</v>
      </c>
      <c r="C250" s="15">
        <f t="shared" si="7"/>
        <v>98</v>
      </c>
      <c r="D250" s="214">
        <f>IF(ISBLANK('Horse Racing Case'!E198),"",'Horse Racing Case'!E198)</f>
        <v>1069</v>
      </c>
      <c r="E250" s="81">
        <v>4</v>
      </c>
    </row>
    <row r="251" spans="2:5" ht="23.25" customHeight="1">
      <c r="B251" s="81" t="s">
        <v>1704</v>
      </c>
      <c r="C251" s="15">
        <f t="shared" si="7"/>
        <v>99</v>
      </c>
      <c r="D251" s="214">
        <f>IF(ISBLANK('Horse Racing Case'!E199),"",'Horse Racing Case'!E199)</f>
        <v>789</v>
      </c>
      <c r="E251" s="81">
        <v>4</v>
      </c>
    </row>
    <row r="252" spans="2:5" ht="23.25" customHeight="1">
      <c r="B252" s="81" t="s">
        <v>1704</v>
      </c>
      <c r="C252" s="15">
        <f t="shared" si="7"/>
        <v>100</v>
      </c>
      <c r="D252" s="214">
        <f>IF(ISBLANK('Horse Racing Case'!E200),"",'Horse Racing Case'!E200)</f>
        <v>516</v>
      </c>
      <c r="E252" s="81">
        <v>4</v>
      </c>
    </row>
    <row r="253" spans="2:5" ht="23.25" customHeight="1">
      <c r="B253" s="81" t="s">
        <v>1704</v>
      </c>
      <c r="C253" s="15">
        <f t="shared" si="7"/>
        <v>101</v>
      </c>
      <c r="D253" s="214" t="str">
        <f>IF(ISBLANK('Horse Racing Case'!E211),"",'Horse Racing Case'!E211)</f>
        <v>Energetic Echo</v>
      </c>
      <c r="E253" s="81">
        <v>6</v>
      </c>
    </row>
    <row r="254" spans="2:5" ht="23.25" customHeight="1">
      <c r="B254" s="81" t="s">
        <v>1704</v>
      </c>
      <c r="C254" s="15">
        <f t="shared" si="7"/>
        <v>102</v>
      </c>
      <c r="D254" s="214" t="str">
        <f>IF(ISBLANK('Horse Racing Case'!E212),"",'Horse Racing Case'!E212)</f>
        <v>Twirling Tornado</v>
      </c>
      <c r="E254" s="81">
        <v>6</v>
      </c>
    </row>
    <row r="255" spans="2:5" ht="23.25" customHeight="1">
      <c r="B255" s="81" t="s">
        <v>1704</v>
      </c>
      <c r="C255" s="15">
        <f t="shared" si="7"/>
        <v>103</v>
      </c>
      <c r="D255" s="214" t="str">
        <f>IF(ISBLANK('Horse Racing Case'!E213),"",'Horse Racing Case'!E213)</f>
        <v>Proud Pioneer</v>
      </c>
      <c r="E255" s="81">
        <v>6</v>
      </c>
    </row>
    <row r="256" spans="2:5" ht="23.25" customHeight="1">
      <c r="B256" s="81" t="s">
        <v>1704</v>
      </c>
      <c r="C256" s="15">
        <f t="shared" si="7"/>
        <v>104</v>
      </c>
      <c r="D256" s="214" t="str">
        <f>IF(ISBLANK('Horse Racing Case'!E214),"",'Horse Racing Case'!E214)</f>
        <v>Glistening Glory</v>
      </c>
      <c r="E256" s="81">
        <v>6</v>
      </c>
    </row>
    <row r="257" spans="2:5" ht="23.25" customHeight="1">
      <c r="B257" s="81" t="s">
        <v>1704</v>
      </c>
      <c r="C257" s="15">
        <f t="shared" si="7"/>
        <v>105</v>
      </c>
      <c r="D257" s="214" t="str">
        <f>IF(ISBLANK('Horse Racing Case'!E215),"",'Horse Racing Case'!E215)</f>
        <v>Proud Pioneer</v>
      </c>
      <c r="E257" s="81">
        <v>6</v>
      </c>
    </row>
    <row r="258" spans="2:5" ht="23.25" customHeight="1">
      <c r="B258" s="81" t="s">
        <v>1704</v>
      </c>
      <c r="C258" s="15">
        <f t="shared" si="7"/>
        <v>106</v>
      </c>
      <c r="D258" s="214" t="str">
        <f>IF(ISBLANK('Horse Racing Case'!E216),"",'Horse Racing Case'!E216)</f>
        <v>Flashy Firecracker</v>
      </c>
      <c r="E258" s="81">
        <v>6</v>
      </c>
    </row>
    <row r="259" spans="2:5" ht="23.25" customHeight="1">
      <c r="B259" s="81" t="s">
        <v>1704</v>
      </c>
      <c r="C259" s="15">
        <f t="shared" si="7"/>
        <v>107</v>
      </c>
      <c r="D259" s="214" t="str">
        <f>IF(ISBLANK('Horse Racing Case'!E217),"",'Horse Racing Case'!E217)</f>
        <v>Vivid Velocity</v>
      </c>
      <c r="E259" s="81">
        <v>6</v>
      </c>
    </row>
    <row r="260" spans="2:5" ht="23.25" customHeight="1">
      <c r="B260" s="81" t="s">
        <v>1704</v>
      </c>
      <c r="C260" s="15">
        <f t="shared" si="7"/>
        <v>108</v>
      </c>
      <c r="D260" s="214" t="str">
        <f>IF(ISBLANK('Horse Racing Case'!E218),"",'Horse Racing Case'!E218)</f>
        <v>Breezy Blizzard</v>
      </c>
      <c r="E260" s="81">
        <v>6</v>
      </c>
    </row>
    <row r="261" spans="2:5" ht="23.25" customHeight="1">
      <c r="B261" s="81" t="s">
        <v>1704</v>
      </c>
      <c r="C261" s="15">
        <f t="shared" si="7"/>
        <v>109</v>
      </c>
      <c r="D261" s="214" t="str">
        <f>IF(ISBLANK('Horse Racing Case'!E219),"",'Horse Racing Case'!E219)</f>
        <v>Prancing Pixie</v>
      </c>
      <c r="E261" s="81">
        <v>6</v>
      </c>
    </row>
    <row r="262" spans="2:5" ht="23.25" customHeight="1">
      <c r="B262" s="81" t="s">
        <v>1704</v>
      </c>
      <c r="C262" s="15">
        <f t="shared" si="7"/>
        <v>110</v>
      </c>
      <c r="D262" s="214" t="str">
        <f>IF(ISBLANK('Horse Racing Case'!E220),"",'Horse Racing Case'!E220)</f>
        <v>Fluffy Frost</v>
      </c>
      <c r="E262" s="81">
        <v>6</v>
      </c>
    </row>
    <row r="263" spans="2:5" ht="23.25" customHeight="1">
      <c r="B263" s="81" t="s">
        <v>1704</v>
      </c>
      <c r="C263" s="15">
        <f t="shared" si="7"/>
        <v>111</v>
      </c>
      <c r="D263" s="214" t="str">
        <f>IF(ISBLANK('Horse Racing Case'!E221),"",'Horse Racing Case'!E221)</f>
        <v>Charming Charmer</v>
      </c>
      <c r="E263" s="81">
        <v>6</v>
      </c>
    </row>
    <row r="264" spans="2:5" ht="23.25" customHeight="1">
      <c r="B264" s="81" t="s">
        <v>1704</v>
      </c>
      <c r="C264" s="15">
        <f t="shared" si="7"/>
        <v>112</v>
      </c>
      <c r="D264" s="214" t="str">
        <f>IF(ISBLANK('Horse Racing Case'!E222),"",'Horse Racing Case'!E222)</f>
        <v>Twirling Tornado</v>
      </c>
      <c r="E264" s="81">
        <v>6</v>
      </c>
    </row>
    <row r="265" spans="2:5" ht="23.25" customHeight="1">
      <c r="B265" s="81" t="s">
        <v>1704</v>
      </c>
      <c r="C265" s="15">
        <f t="shared" si="7"/>
        <v>113</v>
      </c>
      <c r="D265" s="214" t="str">
        <f>IF(ISBLANK('Horse Racing Case'!E223),"",'Horse Racing Case'!E223)</f>
        <v>Cosmic Cruiser</v>
      </c>
      <c r="E265" s="81">
        <v>6</v>
      </c>
    </row>
    <row r="266" spans="2:5" ht="23.25" customHeight="1">
      <c r="B266" s="81" t="s">
        <v>1704</v>
      </c>
      <c r="C266" s="15">
        <f t="shared" si="7"/>
        <v>114</v>
      </c>
      <c r="D266" s="214" t="str">
        <f>IF(ISBLANK('Horse Racing Case'!E224),"",'Horse Racing Case'!E224)</f>
        <v>Charming Charmer</v>
      </c>
      <c r="E266" s="81">
        <v>6</v>
      </c>
    </row>
    <row r="267" spans="2:5" ht="23.25" customHeight="1">
      <c r="B267" s="81" t="s">
        <v>1704</v>
      </c>
      <c r="C267" s="15">
        <f t="shared" si="7"/>
        <v>115</v>
      </c>
      <c r="D267" s="214" t="str">
        <f>IF(ISBLANK('Horse Racing Case'!E225),"",'Horse Racing Case'!E225)</f>
        <v>Frosty Falcon</v>
      </c>
      <c r="E267" s="81">
        <v>6</v>
      </c>
    </row>
    <row r="268" spans="2:5" ht="23.25" customHeight="1">
      <c r="B268" s="81" t="s">
        <v>1704</v>
      </c>
      <c r="C268" s="15">
        <f t="shared" si="7"/>
        <v>116</v>
      </c>
      <c r="D268" s="214" t="str">
        <f>IF(ISBLANK('Horse Racing Case'!E226),"",'Horse Racing Case'!E226)</f>
        <v>Brilliant Breeze</v>
      </c>
      <c r="E268" s="81">
        <v>6</v>
      </c>
    </row>
    <row r="269" spans="2:5" ht="23.25" customHeight="1">
      <c r="B269" s="81" t="s">
        <v>1704</v>
      </c>
      <c r="C269" s="15">
        <f t="shared" si="7"/>
        <v>117</v>
      </c>
      <c r="D269" s="214" t="str">
        <f>IF(ISBLANK('Horse Racing Case'!E227),"",'Horse Racing Case'!E227)</f>
        <v>Velvet Vortex</v>
      </c>
      <c r="E269" s="81">
        <v>6</v>
      </c>
    </row>
    <row r="270" spans="2:5" ht="23.25" customHeight="1">
      <c r="B270" s="81" t="s">
        <v>1704</v>
      </c>
      <c r="C270" s="15">
        <f t="shared" si="7"/>
        <v>118</v>
      </c>
      <c r="D270" s="214" t="str">
        <f>IF(ISBLANK('Horse Racing Case'!E228),"",'Horse Racing Case'!E228)</f>
        <v>Frosty Falcon</v>
      </c>
      <c r="E270" s="81">
        <v>6</v>
      </c>
    </row>
    <row r="271" spans="2:5" ht="23.25" customHeight="1">
      <c r="B271" s="81" t="s">
        <v>1704</v>
      </c>
      <c r="C271" s="15">
        <f t="shared" si="7"/>
        <v>119</v>
      </c>
      <c r="D271" s="214" t="str">
        <f>IF(ISBLANK('Horse Racing Case'!E229),"",'Horse Racing Case'!E229)</f>
        <v>Twirling Tornado</v>
      </c>
      <c r="E271" s="81">
        <v>6</v>
      </c>
    </row>
    <row r="272" spans="2:5" ht="23.25" customHeight="1">
      <c r="B272" s="81" t="s">
        <v>1704</v>
      </c>
      <c r="C272" s="15">
        <f t="shared" si="7"/>
        <v>120</v>
      </c>
      <c r="D272" s="214" t="str">
        <f>IF(ISBLANK('Horse Racing Case'!E230),"",'Horse Racing Case'!E230)</f>
        <v>Poppy Popcorn</v>
      </c>
      <c r="E272" s="81">
        <v>6</v>
      </c>
    </row>
    <row r="273" spans="2:5" ht="23.25" customHeight="1">
      <c r="B273" s="81" t="s">
        <v>1705</v>
      </c>
      <c r="C273" s="15">
        <v>1</v>
      </c>
      <c r="D273" s="215">
        <f>IF(ISBLANK('Birthday Case Answers'!D21),"",'Birthday Case Answers'!D21)</f>
        <v>14</v>
      </c>
      <c r="E273" s="81">
        <v>20</v>
      </c>
    </row>
    <row r="274" spans="2:5" ht="23.25" customHeight="1">
      <c r="B274" s="81" t="s">
        <v>1705</v>
      </c>
      <c r="C274" s="15">
        <v>2</v>
      </c>
      <c r="D274" s="215">
        <f>IF(ISBLANK('Birthday Case Answers'!D24),"",'Birthday Case Answers'!D24)</f>
        <v>184</v>
      </c>
      <c r="E274" s="81">
        <v>30</v>
      </c>
    </row>
    <row r="275" spans="2:5" ht="23.25" customHeight="1">
      <c r="B275" s="81" t="s">
        <v>1705</v>
      </c>
      <c r="C275" s="15">
        <v>3</v>
      </c>
      <c r="D275" s="215" t="str">
        <f>IF(ISBLANK('Birthday Case Answers'!D27),"",'Birthday Case Answers'!D27)</f>
        <v>Sunday</v>
      </c>
      <c r="E275" s="81">
        <v>40</v>
      </c>
    </row>
    <row r="276" spans="2:5" ht="23.25" customHeight="1">
      <c r="B276" s="81" t="s">
        <v>1705</v>
      </c>
      <c r="C276" s="15">
        <v>4</v>
      </c>
      <c r="D276" s="215">
        <f>IF(ISBLANK('Birthday Case Answers'!D30),"",'Birthday Case Answers'!D30)</f>
        <v>45</v>
      </c>
      <c r="E276" s="81">
        <v>40</v>
      </c>
    </row>
    <row r="277" spans="2:5" ht="23.25" customHeight="1">
      <c r="B277" s="81" t="s">
        <v>1705</v>
      </c>
      <c r="C277" s="15">
        <f t="shared" si="7"/>
        <v>5</v>
      </c>
      <c r="D277" s="266">
        <f>IF(ISBLANK('Birthday Case Answers'!D33),"",'Birthday Case Answers'!D33)</f>
        <v>45319</v>
      </c>
      <c r="E277" s="81">
        <v>50</v>
      </c>
    </row>
    <row r="278" spans="2:5" ht="23.25" customHeight="1">
      <c r="B278" s="81" t="s">
        <v>1705</v>
      </c>
      <c r="C278" s="15">
        <f t="shared" si="7"/>
        <v>6</v>
      </c>
      <c r="D278" s="215">
        <f>IF(ISBLANK('Birthday Case Answers'!D36),"",'Birthday Case Answers'!D36)</f>
        <v>226</v>
      </c>
      <c r="E278" s="81">
        <v>40</v>
      </c>
    </row>
    <row r="279" spans="2:5" ht="23.25" customHeight="1">
      <c r="B279" s="81" t="s">
        <v>1705</v>
      </c>
      <c r="C279" s="15">
        <f t="shared" si="7"/>
        <v>7</v>
      </c>
      <c r="D279" s="215">
        <f>IF(ISBLANK('Birthday Case Answers'!D39),"",'Birthday Case Answers'!D39)</f>
        <v>29</v>
      </c>
      <c r="E279" s="81">
        <v>50</v>
      </c>
    </row>
    <row r="280" spans="2:5" ht="23.25" customHeight="1">
      <c r="B280" s="81" t="s">
        <v>1705</v>
      </c>
      <c r="C280" s="15">
        <f t="shared" si="7"/>
        <v>8</v>
      </c>
      <c r="D280" s="215">
        <f>IF(ISBLANK('Birthday Case Answers'!D42),"",'Birthday Case Answers'!D42)</f>
        <v>6755</v>
      </c>
      <c r="E280" s="81">
        <v>60</v>
      </c>
    </row>
    <row r="281" spans="2:5" ht="23.25" customHeight="1">
      <c r="B281" s="81" t="s">
        <v>1705</v>
      </c>
      <c r="C281" s="15">
        <f t="shared" si="7"/>
        <v>9</v>
      </c>
      <c r="D281" s="215">
        <f>IF(ISBLANK('Birthday Case Answers'!D45),"",'Birthday Case Answers'!D45)</f>
        <v>53</v>
      </c>
      <c r="E281" s="81">
        <v>40</v>
      </c>
    </row>
    <row r="282" spans="2:5" ht="23.25" customHeight="1">
      <c r="B282" s="81" t="s">
        <v>1705</v>
      </c>
      <c r="C282" s="15">
        <f t="shared" si="7"/>
        <v>10</v>
      </c>
      <c r="D282" s="215" t="str">
        <f>IF(ISBLANK('Birthday Case Answers'!D48),"",'Birthday Case Answers'!D48)</f>
        <v>Thursday</v>
      </c>
      <c r="E282" s="81">
        <v>30</v>
      </c>
    </row>
    <row r="283" spans="2:5" ht="23.25" customHeight="1">
      <c r="B283" s="81" t="s">
        <v>1705</v>
      </c>
      <c r="C283" s="15">
        <f t="shared" si="7"/>
        <v>11</v>
      </c>
      <c r="D283" s="215">
        <f>IF(ISBLANK('Birthday Case Answers'!D51),"",'Birthday Case Answers'!D51)</f>
        <v>520</v>
      </c>
      <c r="E283" s="81">
        <v>40</v>
      </c>
    </row>
    <row r="284" spans="2:5" ht="23.25" customHeight="1">
      <c r="B284" s="81" t="s">
        <v>1705</v>
      </c>
      <c r="C284" s="15">
        <f t="shared" ref="C284:C286" si="8">C283+1</f>
        <v>12</v>
      </c>
      <c r="D284" s="215">
        <f>IF(ISBLANK('Birthday Case Answers'!D54),"",'Birthday Case Answers'!D54)</f>
        <v>34</v>
      </c>
      <c r="E284" s="81">
        <v>60</v>
      </c>
    </row>
    <row r="285" spans="2:5" ht="23.25" customHeight="1">
      <c r="B285" s="81" t="s">
        <v>1705</v>
      </c>
      <c r="C285" s="15">
        <f t="shared" si="8"/>
        <v>13</v>
      </c>
      <c r="D285" s="215">
        <f>IF(ISBLANK('Birthday Case Answers'!D57),"",'Birthday Case Answers'!D57)</f>
        <v>197</v>
      </c>
      <c r="E285" s="81">
        <v>50</v>
      </c>
    </row>
    <row r="286" spans="2:5" ht="23.25" customHeight="1">
      <c r="B286" s="81" t="s">
        <v>1705</v>
      </c>
      <c r="C286" s="15">
        <f t="shared" si="8"/>
        <v>14</v>
      </c>
      <c r="D286" s="215">
        <f>IF(ISBLANK('Birthday Case Answers'!D60),"",'Birthday Case Answers'!D60)</f>
        <v>74</v>
      </c>
      <c r="E286" s="81">
        <v>50</v>
      </c>
    </row>
  </sheetData>
  <phoneticPr fontId="2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9</vt:i4>
      </vt:variant>
      <vt:variant>
        <vt:lpstr>Nazwane zakresy</vt:lpstr>
      </vt:variant>
      <vt:variant>
        <vt:i4>4</vt:i4>
      </vt:variant>
    </vt:vector>
  </HeadingPairs>
  <TitlesOfParts>
    <vt:vector size="13" baseType="lpstr">
      <vt:lpstr>Overall Instructions</vt:lpstr>
      <vt:lpstr>Horse Racing Case</vt:lpstr>
      <vt:lpstr>Race Track</vt:lpstr>
      <vt:lpstr>Horses</vt:lpstr>
      <vt:lpstr>Birthday Case</vt:lpstr>
      <vt:lpstr>Calendar</vt:lpstr>
      <vt:lpstr>Birthday Case Answers</vt:lpstr>
      <vt:lpstr>Touchdown Case</vt:lpstr>
      <vt:lpstr>Graded Answers</vt:lpstr>
      <vt:lpstr>l1_</vt:lpstr>
      <vt:lpstr>l2_</vt:lpstr>
      <vt:lpstr>l3_</vt:lpstr>
      <vt:lpstr>totals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Maciej Kopczyński</cp:lastModifiedBy>
  <dcterms:created xsi:type="dcterms:W3CDTF">2023-11-04T19:55:28Z</dcterms:created>
  <dcterms:modified xsi:type="dcterms:W3CDTF">2024-10-22T15:54:52Z</dcterms:modified>
</cp:coreProperties>
</file>