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19" documentId="8_{9C66471C-E1D9-4502-A88C-25AFD66D280C}" xr6:coauthVersionLast="47" xr6:coauthVersionMax="47" xr10:uidLastSave="{6EEF8F51-342C-432B-A775-746BF4F24D92}"/>
  <bookViews>
    <workbookView xWindow="-28905" yWindow="240" windowWidth="29010" windowHeight="15345" xr2:uid="{C14CADDB-B7F1-4C32-8E95-99D50DB6BBC6}"/>
  </bookViews>
  <sheets>
    <sheet name="Case" sheetId="32" r:id="rId1"/>
    <sheet name="Instruments and Notes" sheetId="31" r:id="rId2"/>
    <sheet name="Graded Answers" sheetId="33" state="hidden" r:id="rId3"/>
  </sheets>
  <definedNames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GoalSeekTargetValue" hidden="1">0</definedName>
    <definedName name="_AtRisk_SimSetting_LiveUpdate" hidden="1">TRUE</definedName>
    <definedName name="_AtRisk_SimSetting_MacroMode" hidden="1">0</definedName>
    <definedName name="_AtRisk_SimSetting_MacroRecalculationBehavior" hidden="1">0</definedName>
    <definedName name="_AtRisk_SimSetting_MaxAutoIterations" hidden="1">50000</definedName>
    <definedName name="_AtRisk_SimSetting_MultipleCPUCount" hidden="1">2</definedName>
    <definedName name="_AtRisk_SimSetting_MultipleCPUManualCount" hidden="1">2</definedName>
    <definedName name="_AtRisk_SimSetting_MultipleCPUMode" hidden="1">2</definedName>
    <definedName name="_AtRisk_SimSetting_MultipleCPUModeV8" hidden="1">2</definedName>
    <definedName name="_AtRisk_SimSetting_RandomNumberGenerator" hidden="1">0</definedName>
    <definedName name="_AtRisk_SimSetting_ShowSimulationProgressWindow" hidden="1">TRUE</definedName>
    <definedName name="_AtRisk_SimSetting_SimName001" hidden="1">"Scen 1(Base=123.42, S0=126.12, V=31.97%)"</definedName>
    <definedName name="_AtRisk_SimSetting_SimName002" hidden="1">"Scen 2(Base=123.42, S0=130, V=31.97%)"</definedName>
    <definedName name="_AtRisk_SimSetting_SimName003" hidden="1">"Scen 3(Base=123.42, S0=132, V=31.97%)"</definedName>
    <definedName name="_AtRisk_SimSetting_SimName004" hidden="1">"Scen 4(Base=1, S0=1, V=31.97%)"</definedName>
    <definedName name="_AtRisk_SimSetting_SimNameCount" hidden="1">4</definedName>
    <definedName name="_AtRisk_SimSetting_SmartSensitivityAnalysisEnabled" hidden="1">TRUE</definedName>
    <definedName name="_AtRisk_SimSetting_StatisticFunctionUpdating" hidden="1">1</definedName>
    <definedName name="_AtRisk_SimSetting_StdRecalcActiveSimulationNumber" hidden="1">1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xlnm._FilterDatabase" localSheetId="1" hidden="1">'Instruments and Notes'!$B$4:$G$103</definedName>
    <definedName name="_RandomData">_xlfn.LAMBDA(_xlpm.array,_xlpm.rows,INDEX(_xlpm.array,_xlfn.RANDARRAY(_xlpm.rows,1,1,ROWS(_xlpm.array),TRUE)))</definedName>
    <definedName name="IQ_DNTM" hidden="1">700000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MTD" hidden="1">800000</definedName>
    <definedName name="IQ_NAMES_REVISION_DATE_" hidden="1">44091.7196296296</definedName>
    <definedName name="IQ_QTD" hidden="1">750000</definedName>
    <definedName name="IQ_TODAY" hidden="1">0</definedName>
    <definedName name="IQ_YTDMONTH" hidden="1">130000</definedName>
    <definedName name="IQB_BOOKMARK_COUNT" hidden="1">0</definedName>
    <definedName name="Pal_Workbook_GUID" hidden="1">"KHB4MCAJCJC3RUEFU5N2FB3U"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1</definedName>
    <definedName name="RiskHasSettings" hidden="1">8</definedName>
    <definedName name="RiskMinimizeOnStart" hidden="1">FALSE</definedName>
    <definedName name="RiskMonitorConvergence" hidden="1">FALSE</definedName>
    <definedName name="RiskMultipleCPUSupportEnabled" hidden="1">FALSE</definedName>
    <definedName name="RiskNumIterations" hidden="1">100000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U312" i="32" l="1" a="1"/>
  <c r="U312" i="32" s="1"/>
  <c r="S310" i="32"/>
  <c r="N310" i="32" a="1"/>
  <c r="N310" i="32" s="1"/>
  <c r="E270" i="32" a="1"/>
  <c r="E270" i="32" s="1"/>
  <c r="M270" i="32" a="1"/>
  <c r="M270" i="32" s="1"/>
  <c r="K190" i="32" a="1"/>
  <c r="K190" i="32" s="1"/>
  <c r="I191" i="32"/>
  <c r="I192" i="32"/>
  <c r="I193" i="32"/>
  <c r="I194" i="32"/>
  <c r="I195" i="32"/>
  <c r="I196" i="32"/>
  <c r="I197" i="32"/>
  <c r="I198" i="32"/>
  <c r="I199" i="32"/>
  <c r="I200" i="32"/>
  <c r="I201" i="32"/>
  <c r="I202" i="32"/>
  <c r="I203" i="32"/>
  <c r="I204" i="32"/>
  <c r="I205" i="32"/>
  <c r="I206" i="32"/>
  <c r="I207" i="32"/>
  <c r="I208" i="32"/>
  <c r="I209" i="32"/>
  <c r="I190" i="32"/>
  <c r="Q4" i="31" a="1"/>
  <c r="Q4" i="31" s="1"/>
  <c r="E54" i="32" a="1"/>
  <c r="E54" i="32" s="1"/>
  <c r="C6" i="33" s="1"/>
  <c r="E52" i="32"/>
  <c r="C4" i="33"/>
  <c r="E51" i="32"/>
  <c r="C3" i="33" s="1"/>
  <c r="M310" i="32" a="1"/>
  <c r="M310" i="32" s="1"/>
  <c r="J310" i="32" a="1"/>
  <c r="J310" i="32" s="1"/>
  <c r="N313" i="32" a="1"/>
  <c r="N313" i="32"/>
  <c r="N314" i="32" a="1"/>
  <c r="N314" i="32"/>
  <c r="N315" i="32" a="1"/>
  <c r="N315" i="32"/>
  <c r="N316" i="32" a="1"/>
  <c r="N316" i="32"/>
  <c r="N317" i="32" a="1"/>
  <c r="N317" i="32"/>
  <c r="N318" i="32" a="1"/>
  <c r="N318" i="32"/>
  <c r="N319" i="32" a="1"/>
  <c r="N319" i="32"/>
  <c r="N320" i="32" a="1"/>
  <c r="N320" i="32"/>
  <c r="N321" i="32" a="1"/>
  <c r="N321" i="32"/>
  <c r="N322" i="32" a="1"/>
  <c r="N322" i="32"/>
  <c r="N323" i="32" a="1"/>
  <c r="N323" i="32"/>
  <c r="N324" i="32" a="1"/>
  <c r="N324" i="32"/>
  <c r="N325" i="32" a="1"/>
  <c r="N325" i="32"/>
  <c r="N326" i="32" a="1"/>
  <c r="N326" i="32"/>
  <c r="N327" i="32" a="1"/>
  <c r="N327" i="32"/>
  <c r="N328" i="32" a="1"/>
  <c r="N328" i="32" s="1"/>
  <c r="N329" i="32" a="1"/>
  <c r="N329" i="32" s="1"/>
  <c r="N330" i="32" a="1"/>
  <c r="N330" i="32" s="1"/>
  <c r="N331" i="32" a="1"/>
  <c r="N331" i="32" s="1"/>
  <c r="E190" i="32" a="1"/>
  <c r="E190" i="32" s="1"/>
  <c r="C68" i="33" s="1"/>
  <c r="M331" i="32" a="1"/>
  <c r="M331" i="32" s="1"/>
  <c r="M330" i="32" a="1"/>
  <c r="M330" i="32" s="1"/>
  <c r="M329" i="32" a="1"/>
  <c r="M329" i="32" s="1"/>
  <c r="M328" i="32" a="1"/>
  <c r="M328" i="32" s="1"/>
  <c r="M327" i="32" a="1"/>
  <c r="M327" i="32" s="1"/>
  <c r="M326" i="32" a="1"/>
  <c r="M326" i="32" s="1"/>
  <c r="M325" i="32" a="1"/>
  <c r="M325" i="32" s="1"/>
  <c r="M324" i="32" a="1"/>
  <c r="M324" i="32" s="1"/>
  <c r="M323" i="32" a="1"/>
  <c r="M323" i="32" s="1"/>
  <c r="M322" i="32" a="1"/>
  <c r="M322" i="32" s="1"/>
  <c r="M321" i="32" a="1"/>
  <c r="M321" i="32" s="1"/>
  <c r="M320" i="32" a="1"/>
  <c r="M320" i="32" s="1"/>
  <c r="M319" i="32" a="1"/>
  <c r="M319" i="32" s="1"/>
  <c r="M318" i="32" a="1"/>
  <c r="M318" i="32" s="1"/>
  <c r="M317" i="32" a="1"/>
  <c r="M317" i="32" s="1"/>
  <c r="M316" i="32" a="1"/>
  <c r="M316" i="32" s="1"/>
  <c r="M315" i="32" a="1"/>
  <c r="M315" i="32" s="1"/>
  <c r="M314" i="32" a="1"/>
  <c r="M314" i="32" s="1"/>
  <c r="M313" i="32" a="1"/>
  <c r="M313" i="32" s="1"/>
  <c r="J313" i="32" a="1"/>
  <c r="J313" i="32" s="1"/>
  <c r="J314" i="32" a="1"/>
  <c r="J314" i="32" s="1"/>
  <c r="J315" i="32" a="1"/>
  <c r="J315" i="32" s="1"/>
  <c r="J316" i="32" a="1"/>
  <c r="J316" i="32" s="1"/>
  <c r="J317" i="32" a="1"/>
  <c r="J317" i="32" s="1"/>
  <c r="J318" i="32" a="1"/>
  <c r="J318" i="32" s="1"/>
  <c r="J319" i="32" a="1"/>
  <c r="J319" i="32" s="1"/>
  <c r="J320" i="32" a="1"/>
  <c r="J320" i="32" s="1"/>
  <c r="J321" i="32" a="1"/>
  <c r="J321" i="32" s="1"/>
  <c r="J322" i="32" a="1"/>
  <c r="J322" i="32" s="1"/>
  <c r="J323" i="32" a="1"/>
  <c r="J323" i="32" s="1"/>
  <c r="J324" i="32" a="1"/>
  <c r="J324" i="32" s="1"/>
  <c r="J325" i="32" a="1"/>
  <c r="J325" i="32" s="1"/>
  <c r="J326" i="32" a="1"/>
  <c r="J326" i="32" s="1"/>
  <c r="J327" i="32" a="1"/>
  <c r="J327" i="32" s="1"/>
  <c r="J328" i="32" a="1"/>
  <c r="J328" i="32" s="1"/>
  <c r="J329" i="32" a="1"/>
  <c r="J329" i="32" s="1"/>
  <c r="J330" i="32" a="1"/>
  <c r="J330" i="32" s="1"/>
  <c r="J331" i="32" a="1"/>
  <c r="J331" i="32" s="1"/>
  <c r="J312" i="32" a="1"/>
  <c r="M271" i="32" a="1"/>
  <c r="M271" i="32" s="1"/>
  <c r="M272" i="32" a="1"/>
  <c r="M272" i="32" s="1"/>
  <c r="M273" i="32" a="1"/>
  <c r="M273" i="32" s="1"/>
  <c r="M274" i="32" a="1"/>
  <c r="M274" i="32"/>
  <c r="M275" i="32" a="1"/>
  <c r="M275" i="32" s="1"/>
  <c r="M276" i="32" a="1"/>
  <c r="M276" i="32" s="1"/>
  <c r="M277" i="32" a="1"/>
  <c r="M277" i="32" s="1"/>
  <c r="M278" i="32" a="1"/>
  <c r="M278" i="32" s="1"/>
  <c r="M279" i="32" a="1"/>
  <c r="M279" i="32"/>
  <c r="M280" i="32" a="1"/>
  <c r="M280" i="32"/>
  <c r="M281" i="32" a="1"/>
  <c r="M281" i="32" s="1"/>
  <c r="M282" i="32" a="1"/>
  <c r="M282" i="32" s="1"/>
  <c r="M283" i="32" a="1"/>
  <c r="M283" i="32" s="1"/>
  <c r="M284" i="32" a="1"/>
  <c r="M284" i="32" s="1"/>
  <c r="M285" i="32" a="1"/>
  <c r="M285" i="32" s="1"/>
  <c r="M286" i="32" a="1"/>
  <c r="M286" i="32" s="1"/>
  <c r="M287" i="32" a="1"/>
  <c r="M287" i="32" s="1"/>
  <c r="M288" i="32" a="1"/>
  <c r="M288" i="32" s="1"/>
  <c r="M289" i="32" a="1"/>
  <c r="M289" i="32" s="1"/>
  <c r="J271" i="32" a="1"/>
  <c r="J271" i="32" s="1"/>
  <c r="J272" i="32" a="1"/>
  <c r="J272" i="32" s="1"/>
  <c r="J273" i="32" a="1"/>
  <c r="J273" i="32" s="1"/>
  <c r="J274" i="32" a="1"/>
  <c r="J274" i="32" s="1"/>
  <c r="J275" i="32" a="1"/>
  <c r="J275" i="32" s="1"/>
  <c r="J276" i="32" a="1"/>
  <c r="J276" i="32" s="1"/>
  <c r="J277" i="32" a="1"/>
  <c r="J277" i="32" s="1"/>
  <c r="J278" i="32" a="1"/>
  <c r="J278" i="32" s="1"/>
  <c r="J279" i="32" a="1"/>
  <c r="J279" i="32" s="1"/>
  <c r="J280" i="32" a="1"/>
  <c r="J280" i="32" s="1"/>
  <c r="J281" i="32" a="1"/>
  <c r="J281" i="32" s="1"/>
  <c r="J282" i="32" a="1"/>
  <c r="J282" i="32" s="1"/>
  <c r="J283" i="32" a="1"/>
  <c r="J283" i="32" s="1"/>
  <c r="J284" i="32" a="1"/>
  <c r="J284" i="32" s="1"/>
  <c r="J285" i="32" a="1"/>
  <c r="J285" i="32" s="1"/>
  <c r="J286" i="32" a="1"/>
  <c r="J286" i="32" s="1"/>
  <c r="J287" i="32" a="1"/>
  <c r="J287" i="32" s="1"/>
  <c r="J288" i="32" a="1"/>
  <c r="J288" i="32" s="1"/>
  <c r="J289" i="32" a="1"/>
  <c r="J289" i="32" s="1"/>
  <c r="J270" i="32" a="1"/>
  <c r="J270" i="32" s="1"/>
  <c r="E231" i="32" a="1"/>
  <c r="E231" i="32" s="1"/>
  <c r="C89" i="33" s="1"/>
  <c r="E232" i="32" a="1"/>
  <c r="E232" i="32" s="1"/>
  <c r="C90" i="33" s="1"/>
  <c r="E233" i="32" a="1"/>
  <c r="E233" i="32"/>
  <c r="C91" i="33" s="1"/>
  <c r="E234" i="32" a="1"/>
  <c r="E234" i="32"/>
  <c r="C92" i="33" s="1"/>
  <c r="E235" i="32" a="1"/>
  <c r="E235" i="32"/>
  <c r="C93" i="33" s="1"/>
  <c r="E236" i="32" a="1"/>
  <c r="E236" i="32"/>
  <c r="C94" i="33" s="1"/>
  <c r="E237" i="32" a="1"/>
  <c r="E237" i="32"/>
  <c r="C95" i="33" s="1"/>
  <c r="E238" i="32" a="1"/>
  <c r="E238" i="32"/>
  <c r="C96" i="33" s="1"/>
  <c r="E239" i="32" a="1"/>
  <c r="E239" i="32"/>
  <c r="C97" i="33" s="1"/>
  <c r="E240" i="32" a="1"/>
  <c r="E240" i="32"/>
  <c r="C98" i="33" s="1"/>
  <c r="E241" i="32" a="1"/>
  <c r="E241" i="32"/>
  <c r="C99" i="33" s="1"/>
  <c r="E242" i="32" a="1"/>
  <c r="E242" i="32"/>
  <c r="C100" i="33" s="1"/>
  <c r="E243" i="32" a="1"/>
  <c r="E243" i="32" s="1"/>
  <c r="C101" i="33" s="1"/>
  <c r="E244" i="32" a="1"/>
  <c r="E244" i="32" s="1"/>
  <c r="C102" i="33" s="1"/>
  <c r="E245" i="32" a="1"/>
  <c r="E245" i="32"/>
  <c r="C103" i="33" s="1"/>
  <c r="E246" i="32" a="1"/>
  <c r="E246" i="32"/>
  <c r="C104" i="33" s="1"/>
  <c r="E247" i="32" a="1"/>
  <c r="E247" i="32"/>
  <c r="C105" i="33" s="1"/>
  <c r="E248" i="32" a="1"/>
  <c r="E248" i="32"/>
  <c r="C106" i="33" s="1"/>
  <c r="E249" i="32" a="1"/>
  <c r="E249" i="32" s="1"/>
  <c r="C107" i="33" s="1"/>
  <c r="E230" i="32" a="1"/>
  <c r="E230" i="32" s="1"/>
  <c r="C88" i="33" s="1"/>
  <c r="E191" i="32" a="1"/>
  <c r="E191" i="32" s="1"/>
  <c r="C69" i="33" s="1"/>
  <c r="E192" i="32" a="1"/>
  <c r="E192" i="32" s="1"/>
  <c r="C70" i="33" s="1"/>
  <c r="E193" i="32" a="1"/>
  <c r="E193" i="32" s="1"/>
  <c r="C71" i="33" s="1"/>
  <c r="E194" i="32" a="1"/>
  <c r="E194" i="32"/>
  <c r="C72" i="33" s="1"/>
  <c r="E195" i="32" a="1"/>
  <c r="E195" i="32"/>
  <c r="C73" i="33" s="1"/>
  <c r="E196" i="32" a="1"/>
  <c r="E196" i="32"/>
  <c r="C74" i="33" s="1"/>
  <c r="E197" i="32" a="1"/>
  <c r="E197" i="32"/>
  <c r="C75" i="33" s="1"/>
  <c r="E198" i="32" a="1"/>
  <c r="E198" i="32" s="1"/>
  <c r="C76" i="33" s="1"/>
  <c r="E199" i="32" a="1"/>
  <c r="E199" i="32" s="1"/>
  <c r="C77" i="33" s="1"/>
  <c r="E200" i="32" a="1"/>
  <c r="E200" i="32" s="1"/>
  <c r="C78" i="33" s="1"/>
  <c r="E201" i="32" a="1"/>
  <c r="E201" i="32" s="1"/>
  <c r="C79" i="33" s="1"/>
  <c r="E202" i="32" a="1"/>
  <c r="E202" i="32"/>
  <c r="C80" i="33" s="1"/>
  <c r="E203" i="32" a="1"/>
  <c r="E203" i="32" s="1"/>
  <c r="C81" i="33" s="1"/>
  <c r="E204" i="32" a="1"/>
  <c r="E204" i="32" s="1"/>
  <c r="C82" i="33" s="1"/>
  <c r="E205" i="32" a="1"/>
  <c r="E205" i="32" s="1"/>
  <c r="C83" i="33" s="1"/>
  <c r="E206" i="32" a="1"/>
  <c r="E206" i="32" s="1"/>
  <c r="C84" i="33" s="1"/>
  <c r="E207" i="32" a="1"/>
  <c r="E207" i="32" s="1"/>
  <c r="C85" i="33" s="1"/>
  <c r="E208" i="32" a="1"/>
  <c r="E208" i="32" s="1"/>
  <c r="C86" i="33" s="1"/>
  <c r="E209" i="32" a="1"/>
  <c r="E209" i="32" s="1"/>
  <c r="C87" i="33" s="1"/>
  <c r="E153" i="32"/>
  <c r="C49" i="33" s="1"/>
  <c r="E154" i="32"/>
  <c r="C50" i="33" s="1"/>
  <c r="E155" i="32"/>
  <c r="C51" i="33" s="1"/>
  <c r="E156" i="32"/>
  <c r="C52" i="33" s="1"/>
  <c r="E157" i="32"/>
  <c r="C53" i="33" s="1"/>
  <c r="E158" i="32"/>
  <c r="C54" i="33" s="1"/>
  <c r="E159" i="32"/>
  <c r="C55" i="33" s="1"/>
  <c r="E160" i="32"/>
  <c r="C56" i="33" s="1"/>
  <c r="E161" i="32"/>
  <c r="C57" i="33" s="1"/>
  <c r="E162" i="32"/>
  <c r="C58" i="33" s="1"/>
  <c r="E163" i="32"/>
  <c r="C59" i="33" s="1"/>
  <c r="E164" i="32"/>
  <c r="C60" i="33" s="1"/>
  <c r="E165" i="32"/>
  <c r="C61" i="33" s="1"/>
  <c r="E166" i="32"/>
  <c r="C62" i="33" s="1"/>
  <c r="E167" i="32"/>
  <c r="C63" i="33" s="1"/>
  <c r="E168" i="32"/>
  <c r="C64" i="33" s="1"/>
  <c r="E169" i="32"/>
  <c r="E170" i="32"/>
  <c r="C66" i="33" s="1"/>
  <c r="E171" i="32"/>
  <c r="C67" i="33" s="1"/>
  <c r="E152" i="32"/>
  <c r="C48" i="33" s="1"/>
  <c r="E115" i="32"/>
  <c r="C29" i="33" s="1"/>
  <c r="E116" i="32"/>
  <c r="C30" i="33" s="1"/>
  <c r="E117" i="32"/>
  <c r="C31" i="33" s="1"/>
  <c r="E118" i="32"/>
  <c r="C32" i="33" s="1"/>
  <c r="E119" i="32"/>
  <c r="C33" i="33" s="1"/>
  <c r="E120" i="32"/>
  <c r="C34" i="33" s="1"/>
  <c r="E121" i="32"/>
  <c r="C35" i="33" s="1"/>
  <c r="E122" i="32"/>
  <c r="C36" i="33" s="1"/>
  <c r="E123" i="32"/>
  <c r="C37" i="33" s="1"/>
  <c r="E124" i="32"/>
  <c r="C38" i="33" s="1"/>
  <c r="E125" i="32"/>
  <c r="C39" i="33" s="1"/>
  <c r="E126" i="32"/>
  <c r="C40" i="33" s="1"/>
  <c r="E127" i="32"/>
  <c r="C41" i="33" s="1"/>
  <c r="E128" i="32"/>
  <c r="C42" i="33" s="1"/>
  <c r="E129" i="32"/>
  <c r="C43" i="33" s="1"/>
  <c r="E130" i="32"/>
  <c r="C44" i="33" s="1"/>
  <c r="E131" i="32"/>
  <c r="C45" i="33" s="1"/>
  <c r="E132" i="32"/>
  <c r="C46" i="33" s="1"/>
  <c r="E133" i="32"/>
  <c r="C47" i="33" s="1"/>
  <c r="E114" i="32"/>
  <c r="C28" i="33" s="1"/>
  <c r="E75" i="32"/>
  <c r="C9" i="33" s="1"/>
  <c r="E76" i="32"/>
  <c r="C10" i="33" s="1"/>
  <c r="E77" i="32"/>
  <c r="C11" i="33" s="1"/>
  <c r="E78" i="32"/>
  <c r="C12" i="33" s="1"/>
  <c r="E79" i="32"/>
  <c r="C13" i="33" s="1"/>
  <c r="E80" i="32"/>
  <c r="C14" i="33" s="1"/>
  <c r="E81" i="32"/>
  <c r="C15" i="33" s="1"/>
  <c r="E82" i="32"/>
  <c r="C16" i="33" s="1"/>
  <c r="E83" i="32"/>
  <c r="C17" i="33" s="1"/>
  <c r="E84" i="32"/>
  <c r="C18" i="33" s="1"/>
  <c r="E85" i="32"/>
  <c r="C19" i="33" s="1"/>
  <c r="E86" i="32"/>
  <c r="C20" i="33" s="1"/>
  <c r="E87" i="32"/>
  <c r="C21" i="33" s="1"/>
  <c r="E88" i="32"/>
  <c r="C22" i="33" s="1"/>
  <c r="E89" i="32"/>
  <c r="C23" i="33" s="1"/>
  <c r="E90" i="32"/>
  <c r="C24" i="33" s="1"/>
  <c r="E91" i="32"/>
  <c r="C25" i="33" s="1"/>
  <c r="E92" i="32"/>
  <c r="C26" i="33" s="1"/>
  <c r="E93" i="32"/>
  <c r="C27" i="33" s="1"/>
  <c r="E74" i="32"/>
  <c r="C8" i="33" s="1"/>
  <c r="C65" i="33"/>
  <c r="C7" i="33"/>
  <c r="C5" i="33"/>
  <c r="B9" i="33"/>
  <c r="U310" i="32" l="1" a="1"/>
  <c r="U310" i="32" s="1"/>
  <c r="J312" i="32"/>
  <c r="M312" i="32" s="1" a="1"/>
  <c r="M312" i="32" s="1"/>
  <c r="N312" i="32" a="1"/>
  <c r="N312" i="32" s="1"/>
  <c r="S312" i="32" s="1" a="1"/>
  <c r="B10" i="33"/>
  <c r="C109" i="33" l="1"/>
  <c r="C110" i="33"/>
  <c r="C111" i="33"/>
  <c r="C112" i="33"/>
  <c r="C113" i="33"/>
  <c r="C114" i="33"/>
  <c r="C115" i="33"/>
  <c r="C116" i="33"/>
  <c r="C117" i="33"/>
  <c r="C118" i="33"/>
  <c r="C119" i="33"/>
  <c r="C120" i="33"/>
  <c r="C121" i="33"/>
  <c r="C122" i="33"/>
  <c r="C123" i="33"/>
  <c r="C124" i="33"/>
  <c r="C125" i="33"/>
  <c r="C126" i="33"/>
  <c r="C127" i="33"/>
  <c r="C108" i="33"/>
  <c r="U323" i="32" a="1"/>
  <c r="U323" i="32" s="1"/>
  <c r="U324" i="32" a="1"/>
  <c r="U324" i="32" s="1"/>
  <c r="U325" i="32" a="1"/>
  <c r="U325" i="32" s="1"/>
  <c r="U326" i="32" a="1"/>
  <c r="U326" i="32" s="1"/>
  <c r="U327" i="32" a="1"/>
  <c r="U327" i="32" s="1"/>
  <c r="U328" i="32" a="1"/>
  <c r="U328" i="32" s="1"/>
  <c r="U329" i="32" a="1"/>
  <c r="U329" i="32" s="1"/>
  <c r="U330" i="32" a="1"/>
  <c r="U330" i="32" s="1"/>
  <c r="U331" i="32" a="1"/>
  <c r="U331" i="32" s="1"/>
  <c r="S312" i="32"/>
  <c r="U313" i="32" a="1"/>
  <c r="U313" i="32" s="1"/>
  <c r="U314" i="32" a="1"/>
  <c r="U314" i="32" s="1"/>
  <c r="U315" i="32" a="1"/>
  <c r="U315" i="32" s="1"/>
  <c r="U316" i="32" a="1"/>
  <c r="U316" i="32" s="1"/>
  <c r="U317" i="32" a="1"/>
  <c r="U317" i="32" s="1"/>
  <c r="U318" i="32" a="1"/>
  <c r="U318" i="32" s="1"/>
  <c r="U319" i="32" a="1"/>
  <c r="U319" i="32" s="1"/>
  <c r="U320" i="32" a="1"/>
  <c r="U320" i="32" s="1"/>
  <c r="U321" i="32" a="1"/>
  <c r="U321" i="32" s="1"/>
  <c r="U322" i="32" a="1"/>
  <c r="U322" i="32" s="1"/>
  <c r="B11" i="33"/>
  <c r="E312" i="32" l="1" a="1"/>
  <c r="B12" i="33"/>
  <c r="C140" i="33" l="1"/>
  <c r="C147" i="33"/>
  <c r="C146" i="33"/>
  <c r="C145" i="33"/>
  <c r="C144" i="33"/>
  <c r="C143" i="33"/>
  <c r="C142" i="33"/>
  <c r="C141" i="33"/>
  <c r="C139" i="33"/>
  <c r="C138" i="33"/>
  <c r="C137" i="33"/>
  <c r="C135" i="33"/>
  <c r="C134" i="33"/>
  <c r="C133" i="33"/>
  <c r="C132" i="33"/>
  <c r="E312" i="32"/>
  <c r="C128" i="33" s="1"/>
  <c r="C136" i="33"/>
  <c r="C131" i="33"/>
  <c r="C130" i="33"/>
  <c r="C129" i="33"/>
  <c r="B13" i="33"/>
  <c r="B14" i="33" l="1"/>
  <c r="B15" i="33" l="1"/>
  <c r="B16" i="33" l="1"/>
  <c r="B17" i="33" l="1"/>
  <c r="B18" i="33" l="1"/>
  <c r="B19" i="33" l="1"/>
  <c r="B20" i="33" l="1"/>
  <c r="B21" i="33" l="1"/>
  <c r="B22" i="33" l="1"/>
  <c r="B23" i="33" l="1"/>
  <c r="B24" i="33" l="1"/>
  <c r="B25" i="33" l="1"/>
  <c r="B26" i="33" l="1"/>
  <c r="B27" i="33" l="1"/>
  <c r="B28" i="33" l="1"/>
  <c r="B29" i="33" l="1"/>
  <c r="B30" i="33" l="1"/>
  <c r="B31" i="33" l="1"/>
  <c r="B32" i="33" l="1"/>
  <c r="B33" i="33" l="1"/>
  <c r="B34" i="33" l="1"/>
  <c r="B35" i="33" l="1"/>
  <c r="B36" i="33" l="1"/>
  <c r="B37" i="33" l="1"/>
  <c r="B38" i="33" l="1"/>
  <c r="B39" i="33" l="1"/>
  <c r="B40" i="33" l="1"/>
  <c r="B41" i="33" l="1"/>
  <c r="B42" i="33" l="1"/>
  <c r="B43" i="33" l="1"/>
  <c r="B44" i="33" l="1"/>
  <c r="B45" i="33" l="1"/>
  <c r="B46" i="33" l="1"/>
  <c r="B47" i="33" l="1"/>
  <c r="B48" i="33" l="1"/>
  <c r="B49" i="33" l="1"/>
  <c r="B50" i="33" l="1"/>
  <c r="B51" i="33" l="1"/>
  <c r="B52" i="33" l="1"/>
  <c r="B53" i="33" l="1"/>
  <c r="B54" i="33" l="1"/>
  <c r="B55" i="33" l="1"/>
  <c r="B56" i="33" l="1"/>
  <c r="B57" i="33" l="1"/>
  <c r="B58" i="33" l="1"/>
  <c r="B59" i="33" l="1"/>
  <c r="B60" i="33" l="1"/>
  <c r="B61" i="33" l="1"/>
  <c r="B62" i="33" l="1"/>
  <c r="B63" i="33" l="1"/>
  <c r="B64" i="33" l="1"/>
  <c r="B65" i="33" l="1"/>
  <c r="B66" i="33" l="1"/>
  <c r="B67" i="33" l="1"/>
  <c r="B68" i="33" l="1"/>
  <c r="B69" i="33" l="1"/>
  <c r="B70" i="33" l="1"/>
  <c r="B71" i="33" l="1"/>
  <c r="B72" i="33" l="1"/>
  <c r="B73" i="33" l="1"/>
  <c r="B74" i="33" l="1"/>
  <c r="B75" i="33" l="1"/>
  <c r="B76" i="33" l="1"/>
  <c r="B77" i="33" l="1"/>
  <c r="B78" i="33" l="1"/>
  <c r="B79" i="33" l="1"/>
  <c r="B80" i="33" l="1"/>
  <c r="B81" i="33" l="1"/>
  <c r="B82" i="33" l="1"/>
  <c r="B83" i="33" l="1"/>
  <c r="B84" i="33" l="1"/>
  <c r="B85" i="33" l="1"/>
  <c r="B86" i="33" l="1"/>
  <c r="B87" i="33" l="1"/>
  <c r="B88" i="33" l="1"/>
  <c r="B89" i="33" l="1"/>
  <c r="B90" i="33" l="1"/>
  <c r="B91" i="33" l="1"/>
  <c r="B92" i="33" l="1"/>
  <c r="B93" i="33" l="1"/>
  <c r="B94" i="33" l="1"/>
  <c r="B95" i="33" l="1"/>
  <c r="B96" i="33" l="1"/>
  <c r="B97" i="33" l="1"/>
  <c r="B98" i="33" l="1"/>
  <c r="B99" i="33" l="1"/>
  <c r="B100" i="33" l="1"/>
  <c r="B101" i="33" l="1"/>
  <c r="B102" i="33" l="1"/>
  <c r="B103" i="33" l="1"/>
  <c r="B104" i="33" l="1"/>
  <c r="B105" i="33" l="1"/>
  <c r="B106" i="33" l="1"/>
  <c r="B107" i="33" l="1"/>
  <c r="B108" i="33" l="1"/>
  <c r="B109" i="33" l="1"/>
  <c r="B110" i="33" l="1"/>
  <c r="B111" i="33" l="1"/>
  <c r="B112" i="33" l="1"/>
  <c r="B113" i="33" l="1"/>
  <c r="B114" i="33" l="1"/>
  <c r="B115" i="33" l="1"/>
  <c r="B116" i="33" l="1"/>
  <c r="B117" i="33" l="1"/>
  <c r="B118" i="33" l="1"/>
  <c r="B119" i="33" l="1"/>
  <c r="B120" i="33" l="1"/>
  <c r="B121" i="33" l="1"/>
  <c r="B122" i="33" l="1"/>
  <c r="B123" i="33" l="1"/>
  <c r="B124" i="33" l="1"/>
  <c r="B125" i="33" l="1"/>
  <c r="B126" i="33" l="1"/>
  <c r="B127" i="33" l="1"/>
  <c r="B128" i="33" l="1"/>
  <c r="B129" i="33" l="1"/>
  <c r="B130" i="33" l="1"/>
  <c r="B131" i="33" l="1"/>
  <c r="B132" i="33" l="1"/>
  <c r="B133" i="33" l="1"/>
  <c r="B134" i="33" l="1"/>
  <c r="B135" i="33" l="1"/>
  <c r="B136" i="33" l="1"/>
  <c r="B137" i="33" l="1"/>
  <c r="B138" i="33" l="1"/>
  <c r="B139" i="33" l="1"/>
  <c r="B140" i="33" l="1"/>
  <c r="B141" i="33" l="1"/>
  <c r="B142" i="33" l="1"/>
  <c r="B143" i="33" l="1"/>
  <c r="B144" i="33" l="1"/>
  <c r="B145" i="33" l="1"/>
  <c r="B146" i="33" l="1"/>
  <c r="B147" i="33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<sst xmlns="http://schemas.openxmlformats.org/spreadsheetml/2006/main" count="429" uniqueCount="324">
  <si>
    <t xml:space="preserve"> </t>
  </si>
  <si>
    <t>Microsoft Excel Collegiate Challenge 2025</t>
  </si>
  <si>
    <t>Bit of Music -  Junior Varsity Edition</t>
  </si>
  <si>
    <t>Original Case Author</t>
  </si>
  <si>
    <t>Julien Lacaze</t>
  </si>
  <si>
    <t>Case Design Team</t>
  </si>
  <si>
    <t>David Brown</t>
  </si>
  <si>
    <t>Chris McNeil</t>
  </si>
  <si>
    <t>Gina Nicolosi</t>
  </si>
  <si>
    <t>Instructions</t>
  </si>
  <si>
    <t xml:space="preserve">You are getting your DJ setup ready for your next big gig !! In digital music, instruments communicate via the Musical Instrument Digital Interface (MIDI). Communication happens with bytes (i.e., 8 binary digits such as 10010010) </t>
  </si>
  <si>
    <t>exchanged from a controller to each instrument. The instrument has to identify if the message is addressed to it, and if so, what kind of action it should trigger.</t>
  </si>
  <si>
    <t xml:space="preserve">Keep in mind that a byte is 8 binary digits (e.g., 10010010) and a nibble is 4 binary digits (e.g., 1001). One of your tasks will be to convert bytes and nibbles into decimal numbers.  E.g., byte 00111101 converts to decimal number 61. </t>
  </si>
  <si>
    <t>Note that Excel has formulas to do this, so you don't need to know the underlying mathematics.</t>
  </si>
  <si>
    <t>A MIDI message can contain up to 4 parts, totaling 24 binary digits (i.e., 3 bytes). See the table below for details.</t>
  </si>
  <si>
    <t>Worksheet "Instruments and Notes" contains tables showing how Channel values correspond to instruments and how Key values correspond to Notes.</t>
  </si>
  <si>
    <t>Bonus Questions</t>
  </si>
  <si>
    <t>To make the game more exciting, we have created 5 bonus questions for you. The questions can all be solved independently of the Levels.</t>
  </si>
  <si>
    <t>Game #</t>
  </si>
  <si>
    <t>Relates to Level #</t>
  </si>
  <si>
    <t>Points</t>
  </si>
  <si>
    <t>Answer</t>
  </si>
  <si>
    <t>Question</t>
  </si>
  <si>
    <t>Bonus 1</t>
  </si>
  <si>
    <t>How many "1"s are there in Level 1 Messages? (excluding the example)</t>
  </si>
  <si>
    <t>Bonus 2</t>
  </si>
  <si>
    <t>How many of the Level 2 answers have a "1" in the thousands position? The thousands position is noted by the X in X010.</t>
  </si>
  <si>
    <t>Bonus 3</t>
  </si>
  <si>
    <t>N/A</t>
  </si>
  <si>
    <t>How many notes are between C2 and F#4? Use the data on the Instruments and Notes tab. Do not include C2 and F#4.</t>
  </si>
  <si>
    <t>Bonus 4</t>
  </si>
  <si>
    <t>Using the Level 4 answers, how many of the values are odd?</t>
  </si>
  <si>
    <t>Bonus 5</t>
  </si>
  <si>
    <t>How many notes are sharps (denoted by having a # in the Notes data)?</t>
  </si>
  <si>
    <t>Levels</t>
  </si>
  <si>
    <t>Level 1</t>
  </si>
  <si>
    <t>Easy</t>
  </si>
  <si>
    <r>
      <rPr>
        <sz val="12"/>
        <rFont val="Roboto"/>
      </rPr>
      <t xml:space="preserve">You are given eight bits that make up a byte. </t>
    </r>
    <r>
      <rPr>
        <b/>
        <sz val="12"/>
        <rFont val="Roboto"/>
      </rPr>
      <t>How many of the given bits have a value of 1?</t>
    </r>
  </si>
  <si>
    <r>
      <t>Example1: </t>
    </r>
    <r>
      <rPr>
        <sz val="12"/>
        <rFont val="Roboto"/>
      </rPr>
      <t>The bits are 1, 0, 0, 0, 1, 1, 1, 0. The first, fifth, sixth, and sevenths bits are 1, so the answer is 4.</t>
    </r>
  </si>
  <si>
    <t>Answer Hints:</t>
  </si>
  <si>
    <t>Game 1's answer is even.</t>
  </si>
  <si>
    <t>Game 2's answer is odd.</t>
  </si>
  <si>
    <t>Game 3's answer is odd.</t>
  </si>
  <si>
    <t>Level</t>
  </si>
  <si>
    <t>Bit 1</t>
  </si>
  <si>
    <t>Bit 2</t>
  </si>
  <si>
    <t>Bit 3</t>
  </si>
  <si>
    <t>Bit 4</t>
  </si>
  <si>
    <t>Bit 5</t>
  </si>
  <si>
    <t>Bit 6</t>
  </si>
  <si>
    <t>Bit 7</t>
  </si>
  <si>
    <t>Bit 8</t>
  </si>
  <si>
    <t>Example1</t>
  </si>
  <si>
    <t>Level 2</t>
  </si>
  <si>
    <t>You are now given four bits and must combine them to form a "nibble." For now, the nibble should be stored as text.</t>
  </si>
  <si>
    <t>Using the four given bits, form the corresponding four digit nibbles.</t>
  </si>
  <si>
    <t>Hint: Use the formulas CONCAT or CONCATENATE, or the ampersand (&amp;) character to join the four bits together.</t>
  </si>
  <si>
    <r>
      <t xml:space="preserve">Example2a: </t>
    </r>
    <r>
      <rPr>
        <sz val="12"/>
        <rFont val="Roboto"/>
      </rPr>
      <t>The four bits are 1, 1, 0, and 1, which combined become 1101.</t>
    </r>
  </si>
  <si>
    <r>
      <t xml:space="preserve">Example2b: </t>
    </r>
    <r>
      <rPr>
        <sz val="12"/>
        <rFont val="Roboto"/>
      </rPr>
      <t>The four bits are 0, 1, 0, and 1, which combined become 0101.</t>
    </r>
  </si>
  <si>
    <t>Game 21's answer ends in 1.</t>
  </si>
  <si>
    <t>Game 22's answer ends in 0.</t>
  </si>
  <si>
    <t>Game 23's answer ends in 1.</t>
  </si>
  <si>
    <t>Example2a</t>
  </si>
  <si>
    <t>1101</t>
  </si>
  <si>
    <t>Example2b</t>
  </si>
  <si>
    <t>0101</t>
  </si>
  <si>
    <t>Level 3</t>
  </si>
  <si>
    <t>You are again given four bits and must combine them to form a "nibble." This time, convert the text "nibble" into numeric form.</t>
  </si>
  <si>
    <t>Using the four given bits, form the corresponding four digit nibbles and convert them to numbers.</t>
  </si>
  <si>
    <t xml:space="preserve">Hint: The VALUE function converts text data to numeric form. </t>
  </si>
  <si>
    <r>
      <t xml:space="preserve">Example3: </t>
    </r>
    <r>
      <rPr>
        <sz val="12"/>
        <rFont val="Roboto"/>
      </rPr>
      <t>The four bits are 0, 1, 0, and 1, which combined become 0101. Converted to a number, 0101 becomes 101.</t>
    </r>
  </si>
  <si>
    <t>Game 41's answer ends in 0.</t>
  </si>
  <si>
    <t>Game 42's answer ends in 1.</t>
  </si>
  <si>
    <t>Game 43's answer ends in 0.</t>
  </si>
  <si>
    <t>Example3</t>
  </si>
  <si>
    <t>Level 4</t>
  </si>
  <si>
    <r>
      <rPr>
        <sz val="12"/>
        <rFont val="Roboto"/>
      </rPr>
      <t xml:space="preserve">You are given a "Status Nibble 2" Message. </t>
    </r>
    <r>
      <rPr>
        <b/>
        <sz val="12"/>
        <rFont val="Roboto"/>
      </rPr>
      <t>Determine which channels the given messages are addressed to by converting the binary message into a decimal number.</t>
    </r>
  </si>
  <si>
    <t>Hint: The BIN2DEC function converts Binary code to Decimal numbers.</t>
  </si>
  <si>
    <t>Note: Not all answers are listed as valid Channels in the Instruments table in the “Instruments and Notes” tab.</t>
  </si>
  <si>
    <r>
      <t>Example4: </t>
    </r>
    <r>
      <rPr>
        <sz val="12"/>
        <rFont val="Roboto"/>
      </rPr>
      <t>"Status Nibble 2" (which determines the channel) is 1110.</t>
    </r>
    <r>
      <rPr>
        <b/>
        <sz val="12"/>
        <rFont val="Roboto"/>
      </rPr>
      <t xml:space="preserve"> </t>
    </r>
    <r>
      <rPr>
        <sz val="12"/>
        <rFont val="Roboto"/>
      </rPr>
      <t>1110 converts to 14 in decimal form.</t>
    </r>
  </si>
  <si>
    <t>Game 61's answer is between 10 and 20, inclusive.</t>
  </si>
  <si>
    <t>Game 62's answer is between 0 and 10, inclusive.</t>
  </si>
  <si>
    <t>Game 63's answer is between 0 and 10, inclusive.</t>
  </si>
  <si>
    <t>"Status Nibble 2" Message</t>
  </si>
  <si>
    <t>Example4</t>
  </si>
  <si>
    <t>1110</t>
  </si>
  <si>
    <t>1011</t>
  </si>
  <si>
    <t>0000</t>
  </si>
  <si>
    <t>0110</t>
  </si>
  <si>
    <t>1010</t>
  </si>
  <si>
    <t>0111</t>
  </si>
  <si>
    <t>0100</t>
  </si>
  <si>
    <t>1001</t>
  </si>
  <si>
    <t>0011</t>
  </si>
  <si>
    <t>1000</t>
  </si>
  <si>
    <t>1100</t>
  </si>
  <si>
    <t>Level 5</t>
  </si>
  <si>
    <t>Medium</t>
  </si>
  <si>
    <t xml:space="preserve">You are now given a complete "Note On" message (i.e. all messages begin 1001). Split the 24 digits into three eight-digit bytes. </t>
  </si>
  <si>
    <t>Treating each eight-digit byte as a number (do not convert bytes to decimal numbers), what is the sum of the bytes in the given messages?</t>
  </si>
  <si>
    <t>To facilitate your work, a dash ("-") separates the bytes.</t>
  </si>
  <si>
    <t>Hint: TEXTSPLIT can separate a cell's contents based on a delimiter (such as "-").</t>
  </si>
  <si>
    <r>
      <t xml:space="preserve">Example5: </t>
    </r>
    <r>
      <rPr>
        <sz val="12"/>
        <rFont val="Roboto"/>
      </rPr>
      <t>The "Status Byte" message is 10010010, "Data Byte 1" is 00111101, and "Data Byte 2" is 01110110.</t>
    </r>
  </si>
  <si>
    <t>10,010,010 + 111,101 + 1,110,110 = 11,231,221.</t>
  </si>
  <si>
    <t>Game 81's answer is between 10200000 and 10300000.</t>
  </si>
  <si>
    <t>Game 82's answer is between 11100000 and 11200000.</t>
  </si>
  <si>
    <t>Game 83's answer is between 11100000 and 11200000.</t>
  </si>
  <si>
    <t>Message</t>
  </si>
  <si>
    <t>Example5</t>
  </si>
  <si>
    <t>10010010-00111101-01110110</t>
  </si>
  <si>
    <t/>
  </si>
  <si>
    <t>10010001-00111100-00100001</t>
  </si>
  <si>
    <t>10010010-00111110-01011011</t>
  </si>
  <si>
    <t>10010001-00111101-01011110</t>
  </si>
  <si>
    <t>10010111-00111001-00011010</t>
  </si>
  <si>
    <t>10010001-00110001-01100100</t>
  </si>
  <si>
    <t>10010111-00111000-00111000</t>
  </si>
  <si>
    <t>10010010-01000101-01100110</t>
  </si>
  <si>
    <t>10010010-00110100-00011001</t>
  </si>
  <si>
    <t>10010111-00111100-01011011</t>
  </si>
  <si>
    <t>10010101-00101101-00111111</t>
  </si>
  <si>
    <t>10010010-00100101-00001111</t>
  </si>
  <si>
    <t>10010001-00111101-01001110</t>
  </si>
  <si>
    <t>10011100-01000101-00010101</t>
  </si>
  <si>
    <t>10010001-00111011-01010100</t>
  </si>
  <si>
    <t>10010111-00100111-01001100</t>
  </si>
  <si>
    <t>10011100-00110010-01101110</t>
  </si>
  <si>
    <t>10010001-00101001-01110010</t>
  </si>
  <si>
    <t>10011100-00110100-00001110</t>
  </si>
  <si>
    <t>10011100-00101100-00111100</t>
  </si>
  <si>
    <t>10010010-00110011-01011111</t>
  </si>
  <si>
    <t>Level 6</t>
  </si>
  <si>
    <t>Medium Hard</t>
  </si>
  <si>
    <r>
      <t xml:space="preserve">Let's identify which instruments are being addressed. In Level 6, only </t>
    </r>
    <r>
      <rPr>
        <i/>
        <u/>
        <sz val="12"/>
        <rFont val="Roboto"/>
      </rPr>
      <t>non-percussion</t>
    </r>
    <r>
      <rPr>
        <sz val="12"/>
        <rFont val="Roboto"/>
      </rPr>
      <t xml:space="preserve"> instruments are addressed.</t>
    </r>
  </si>
  <si>
    <r>
      <rPr>
        <sz val="12"/>
        <rFont val="Roboto"/>
      </rPr>
      <t xml:space="preserve">You are given a complete "Note On" message. </t>
    </r>
    <r>
      <rPr>
        <b/>
        <sz val="12"/>
        <rFont val="Roboto"/>
      </rPr>
      <t>To which instruments are the given messages addressed?</t>
    </r>
  </si>
  <si>
    <t>Recall that MIDI message Part 2 (Status Nibble 2, Channel, digits 5 through 8) corresponds to an instrument or instruments. See “Instruments and Notes” tab.</t>
  </si>
  <si>
    <r>
      <t xml:space="preserve">Example6: </t>
    </r>
    <r>
      <rPr>
        <sz val="12"/>
        <rFont val="Roboto"/>
      </rPr>
      <t>The first 8 digits, i.e. the "Status Byte" message, is 10010010, and the second "nibble" is 0010, which converts to 2 in decimal form.</t>
    </r>
  </si>
  <si>
    <t>Channel 2 corresponds to Drawbar Organ based on the table provided on the "Instruments and Notes" tab.</t>
  </si>
  <si>
    <t>Game 101's answer is either Acoustic Grand Piano, Bass Electric or Piccolo.</t>
  </si>
  <si>
    <t>Game 102's answer is either Drawbar Organ, Guitar Electric or Voice Oohs.</t>
  </si>
  <si>
    <t>Game 103's answer is either Piccolo, Voice Oohs or Acoustic Grand Piano.</t>
  </si>
  <si>
    <t>Example6</t>
  </si>
  <si>
    <t>Drawbar Organ</t>
  </si>
  <si>
    <t>Level 7</t>
  </si>
  <si>
    <t>Hard</t>
  </si>
  <si>
    <r>
      <t xml:space="preserve">Let's identify which instruments are being addressed. In Level 7, only </t>
    </r>
    <r>
      <rPr>
        <i/>
        <u/>
        <sz val="12"/>
        <rFont val="Roboto"/>
      </rPr>
      <t>percussion</t>
    </r>
    <r>
      <rPr>
        <sz val="12"/>
        <rFont val="Roboto"/>
      </rPr>
      <t xml:space="preserve"> instruments are addressed.</t>
    </r>
  </si>
  <si>
    <t>To facilitate your work, a dash ("-") separates the bytes. Note that the dashes are not included in the digit counts provided for the MIDI messages.</t>
  </si>
  <si>
    <t>Recall that MIDI message Part 3 (Data Byte 1, Key, digits 9 through 16) corresponds to a Note. See “Instruments and Notes” tab.</t>
  </si>
  <si>
    <r>
      <t xml:space="preserve">Example7: </t>
    </r>
    <r>
      <rPr>
        <sz val="12"/>
        <rFont val="Roboto"/>
      </rPr>
      <t>The first 8 digits, i.e. the "Status Byte" message, is 10011010, and the second "nibble" is 1010, which converts to 10 in decimal form.</t>
    </r>
  </si>
  <si>
    <t>The second 8 digits, i.e. the "Data Byte 1" message, is 00100100, which converts to 36 in decimal form. Key 36 corresponds to C2 in the Notes table.</t>
  </si>
  <si>
    <t>Channel 10 corresponds to percussion instruments and Note C2 corresponds to Kick Drum based on the Instruments table.</t>
  </si>
  <si>
    <t>Game 121's answer is either Ride Cymbal, Hi-Hats or Kick Drum.</t>
  </si>
  <si>
    <t>Game 122's answer is either Ride Cymbal, Hi-Hats or Snare Drum.</t>
  </si>
  <si>
    <t>Game 123's answer is either Timbale, Hi-Hats or Maracas.</t>
  </si>
  <si>
    <t>Example7</t>
  </si>
  <si>
    <t>Kick Drum</t>
  </si>
  <si>
    <t>10011010-00100100-01110001</t>
  </si>
  <si>
    <t>10011010-00111011-01100100</t>
  </si>
  <si>
    <t>10011010-00101010-01001010</t>
  </si>
  <si>
    <t>10011010-01000110-01010101</t>
  </si>
  <si>
    <t>10011010-01000110-00011001</t>
  </si>
  <si>
    <t>10011010-01000000-01100011</t>
  </si>
  <si>
    <t>10011010-01000000-00110000</t>
  </si>
  <si>
    <t>10011010-00100100-00110001</t>
  </si>
  <si>
    <t>10011010-01000000-01101001</t>
  </si>
  <si>
    <t>10011010-00111011-00111101</t>
  </si>
  <si>
    <t>10011010-00110001-01110101</t>
  </si>
  <si>
    <t>10011010-01000000-01100111</t>
  </si>
  <si>
    <t>10011010-00111011-00100011</t>
  </si>
  <si>
    <t>10011010-00100110-01001001</t>
  </si>
  <si>
    <t>10011010-00111011-00100010</t>
  </si>
  <si>
    <t>10011010-01000000-00101111</t>
  </si>
  <si>
    <t>10011010-00100110-00010101</t>
  </si>
  <si>
    <t>10011010-00100100-01100011</t>
  </si>
  <si>
    <t>10011010-00100110-00111101</t>
  </si>
  <si>
    <t>10011010-00101010-01110111</t>
  </si>
  <si>
    <t>Instruments</t>
  </si>
  <si>
    <t>Notes</t>
  </si>
  <si>
    <t>MIDI Binary Message Table (repeated from Instructions)</t>
  </si>
  <si>
    <t>Instrument</t>
  </si>
  <si>
    <t>Channel</t>
  </si>
  <si>
    <t>Note</t>
  </si>
  <si>
    <t>Key</t>
  </si>
  <si>
    <t>MIDI Binary Message</t>
  </si>
  <si>
    <t>Digits</t>
  </si>
  <si>
    <t>Name</t>
  </si>
  <si>
    <t>Description</t>
  </si>
  <si>
    <t>Acoustic Grand Piano</t>
  </si>
  <si>
    <t>Any</t>
  </si>
  <si>
    <t>A0</t>
  </si>
  <si>
    <t>Part 1</t>
  </si>
  <si>
    <t>Digits 1-4</t>
  </si>
  <si>
    <t>Status Nibble 1</t>
  </si>
  <si>
    <t>Indicates "On" (1001), "Off" (1000), or "Control Change" (1011)</t>
  </si>
  <si>
    <t>A#0</t>
  </si>
  <si>
    <t>Bass Electric</t>
  </si>
  <si>
    <t>B0</t>
  </si>
  <si>
    <t>Part 2</t>
  </si>
  <si>
    <t>Digits 5-8</t>
  </si>
  <si>
    <t>Status Nibble 2</t>
  </si>
  <si>
    <r>
      <t>Indicates "</t>
    </r>
    <r>
      <rPr>
        <i/>
        <u/>
        <sz val="11"/>
        <color theme="1"/>
        <rFont val="Calibri"/>
        <family val="2"/>
        <scheme val="minor"/>
      </rPr>
      <t>Channel</t>
    </r>
    <r>
      <rPr>
        <sz val="11"/>
        <color theme="1"/>
        <rFont val="Calibri"/>
        <family val="2"/>
        <scheme val="minor"/>
      </rPr>
      <t xml:space="preserve">".  See "Instruments" table in worksheet "Instruments and Notes".  </t>
    </r>
  </si>
  <si>
    <t>Guitar Electric</t>
  </si>
  <si>
    <t>C1</t>
  </si>
  <si>
    <t>Each Channel connects to an instrument or set of instruments.</t>
  </si>
  <si>
    <t>Piccolo</t>
  </si>
  <si>
    <t>C#1</t>
  </si>
  <si>
    <t>Converted decimal values are limited to 1, 2, 3, 5, 7, 10, and 12 for the case.</t>
  </si>
  <si>
    <t>Voice Oohs</t>
  </si>
  <si>
    <t>D1</t>
  </si>
  <si>
    <t>E.g., Channel 2 is for Drawbar (an instrument).</t>
  </si>
  <si>
    <t>Snare Drum</t>
  </si>
  <si>
    <t>D2</t>
  </si>
  <si>
    <t>D#1</t>
  </si>
  <si>
    <t>C2</t>
  </si>
  <si>
    <t>E1</t>
  </si>
  <si>
    <t>Status Byte</t>
  </si>
  <si>
    <t>Status Nibble 1 &amp; Status Nibble 2 joined together to form a byte.</t>
  </si>
  <si>
    <t>Hi-Hats</t>
  </si>
  <si>
    <t>F#2</t>
  </si>
  <si>
    <t>F1</t>
  </si>
  <si>
    <t>Crash Cymbal</t>
  </si>
  <si>
    <t>C#3</t>
  </si>
  <si>
    <t>F#1</t>
  </si>
  <si>
    <t>Part 3</t>
  </si>
  <si>
    <t>Digits 9-16</t>
  </si>
  <si>
    <t>Data Byte 1</t>
  </si>
  <si>
    <r>
      <t>Indicates "</t>
    </r>
    <r>
      <rPr>
        <i/>
        <u/>
        <sz val="11"/>
        <color theme="1"/>
        <rFont val="Calibri"/>
        <family val="2"/>
        <scheme val="minor"/>
      </rPr>
      <t>Key</t>
    </r>
    <r>
      <rPr>
        <sz val="11"/>
        <color theme="1"/>
        <rFont val="Calibri"/>
        <family val="2"/>
        <scheme val="minor"/>
      </rPr>
      <t>". See "Notes" table in worksheet "Instruments and Notes"</t>
    </r>
  </si>
  <si>
    <t>Ride Cymbal</t>
  </si>
  <si>
    <t>B3</t>
  </si>
  <si>
    <t>G1</t>
  </si>
  <si>
    <t>Converted decimal values range from 21 through 119.</t>
  </si>
  <si>
    <t>Timbale</t>
  </si>
  <si>
    <t>E4</t>
  </si>
  <si>
    <t>G#1</t>
  </si>
  <si>
    <t>E.g., Key 21 denotes Note "AO".</t>
  </si>
  <si>
    <t>Maracas</t>
  </si>
  <si>
    <t>A#4</t>
  </si>
  <si>
    <t>A1</t>
  </si>
  <si>
    <t>A#1</t>
  </si>
  <si>
    <t>Part 4</t>
  </si>
  <si>
    <t>Digits 17-24</t>
  </si>
  <si>
    <t>Data Byte 2</t>
  </si>
  <si>
    <r>
      <t>Indicates "</t>
    </r>
    <r>
      <rPr>
        <i/>
        <u/>
        <sz val="11"/>
        <color theme="1"/>
        <rFont val="Calibri"/>
        <family val="2"/>
        <scheme val="minor"/>
      </rPr>
      <t>Velocity</t>
    </r>
    <r>
      <rPr>
        <sz val="11"/>
        <color theme="1"/>
        <rFont val="Calibri"/>
        <family val="2"/>
        <scheme val="minor"/>
      </rPr>
      <t>".</t>
    </r>
  </si>
  <si>
    <t>B1</t>
  </si>
  <si>
    <t>Converted decimial values range from 0 through 127.</t>
  </si>
  <si>
    <t>E.g., 01111111 received after a "Note On" means the key should be triggered at velocity 127.</t>
  </si>
  <si>
    <t>C#2</t>
  </si>
  <si>
    <t>D#2</t>
  </si>
  <si>
    <t>E2</t>
  </si>
  <si>
    <t>F2</t>
  </si>
  <si>
    <t>G2</t>
  </si>
  <si>
    <t>G#2</t>
  </si>
  <si>
    <t>A2</t>
  </si>
  <si>
    <t>A#2</t>
  </si>
  <si>
    <t>B2</t>
  </si>
  <si>
    <t>C3</t>
  </si>
  <si>
    <t>D3</t>
  </si>
  <si>
    <t>D#3</t>
  </si>
  <si>
    <t>E3</t>
  </si>
  <si>
    <t>F3</t>
  </si>
  <si>
    <t>F#3</t>
  </si>
  <si>
    <t>G3</t>
  </si>
  <si>
    <t>G#3</t>
  </si>
  <si>
    <t>A3</t>
  </si>
  <si>
    <t>A#3</t>
  </si>
  <si>
    <t>C4</t>
  </si>
  <si>
    <t>C#4</t>
  </si>
  <si>
    <t>D4</t>
  </si>
  <si>
    <t>D#4</t>
  </si>
  <si>
    <t>F4</t>
  </si>
  <si>
    <t>F#4</t>
  </si>
  <si>
    <t>G4</t>
  </si>
  <si>
    <t>G#4</t>
  </si>
  <si>
    <t>A4</t>
  </si>
  <si>
    <t>B4</t>
  </si>
  <si>
    <t>C5</t>
  </si>
  <si>
    <t>C#5</t>
  </si>
  <si>
    <t>D5</t>
  </si>
  <si>
    <t>D#5</t>
  </si>
  <si>
    <t>E5</t>
  </si>
  <si>
    <t>F5</t>
  </si>
  <si>
    <t>F#5</t>
  </si>
  <si>
    <t>G5</t>
  </si>
  <si>
    <t>G#5</t>
  </si>
  <si>
    <t>A5</t>
  </si>
  <si>
    <t>A#5</t>
  </si>
  <si>
    <t>B5</t>
  </si>
  <si>
    <t>C6</t>
  </si>
  <si>
    <t>C#6</t>
  </si>
  <si>
    <t>D6</t>
  </si>
  <si>
    <t>D#6</t>
  </si>
  <si>
    <t>E6</t>
  </si>
  <si>
    <t>F6</t>
  </si>
  <si>
    <t>F#6</t>
  </si>
  <si>
    <t>G6</t>
  </si>
  <si>
    <t>G#6</t>
  </si>
  <si>
    <t>A6</t>
  </si>
  <si>
    <t>A#6</t>
  </si>
  <si>
    <t>B6</t>
  </si>
  <si>
    <t>C7</t>
  </si>
  <si>
    <t>C#7</t>
  </si>
  <si>
    <t>D7</t>
  </si>
  <si>
    <t>D#7</t>
  </si>
  <si>
    <t>E7</t>
  </si>
  <si>
    <t>F7</t>
  </si>
  <si>
    <t>F#7</t>
  </si>
  <si>
    <t>G7</t>
  </si>
  <si>
    <t>G#7</t>
  </si>
  <si>
    <t>A7</t>
  </si>
  <si>
    <t>A#7</t>
  </si>
  <si>
    <t>B7</t>
  </si>
  <si>
    <t>C8</t>
  </si>
  <si>
    <t>C#8</t>
  </si>
  <si>
    <t>D8</t>
  </si>
  <si>
    <t>D#8</t>
  </si>
  <si>
    <t>E8</t>
  </si>
  <si>
    <t>F8</t>
  </si>
  <si>
    <t>F#8</t>
  </si>
  <si>
    <t>G8</t>
  </si>
  <si>
    <t>G#8</t>
  </si>
  <si>
    <t>A8</t>
  </si>
  <si>
    <t>A#8</t>
  </si>
  <si>
    <t>B8</t>
  </si>
  <si>
    <t>Your Answers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</si>
</sst>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3">
    <numFmt numFmtId="164" formatCode="_(* #,##0.00_);_(* \(#,##0.00\);_(* &quot;-&quot;??_);_(@_)"/>
    <numFmt numFmtId="165" formatCode="#,##0;\(#,##0\);\-"/>
    <numFmt numFmtId="166" formatCode="h:mm:ss;@"/>
  </numFmts>
  <fonts count="38">
    <font>
      <sz val="11"/>
      <color theme="1"/>
      <name val="Calibri"/>
      <family val="2"/>
      <scheme val="minor"/>
    </font>
    <font>
      <sz val="11"/>
      <color theme="1"/>
      <name val="Roboto"/>
    </font>
    <font>
      <sz val="11"/>
      <name val="Roboto"/>
    </font>
    <font>
      <u/>
      <sz val="11"/>
      <color theme="10"/>
      <name val="Calibri"/>
      <family val="2"/>
      <scheme val="minor"/>
    </font>
    <font>
      <sz val="11"/>
      <color theme="7" tint="-0.499984740745262"/>
      <name val="Roboto"/>
    </font>
    <font>
      <sz val="12"/>
      <color theme="7" tint="-0.499984740745262"/>
      <name val="Roboto"/>
    </font>
    <font>
      <b/>
      <sz val="12"/>
      <color theme="7" tint="-0.499984740745262"/>
      <name val="Roboto"/>
    </font>
    <font>
      <b/>
      <sz val="18"/>
      <color theme="0"/>
      <name val="Roboto"/>
    </font>
    <font>
      <sz val="11"/>
      <color theme="1"/>
      <name val="Calibri"/>
      <family val="2"/>
      <scheme val="minor"/>
    </font>
    <font>
      <sz val="12"/>
      <color rgb="FF806000"/>
      <name val="Roboto"/>
    </font>
    <font>
      <b/>
      <sz val="26"/>
      <color theme="0"/>
      <name val="Futura"/>
    </font>
    <font>
      <sz val="12"/>
      <color theme="1"/>
      <name val="Roboto"/>
    </font>
    <font>
      <b/>
      <sz val="18"/>
      <color theme="0"/>
      <name val="Futura"/>
    </font>
    <font>
      <sz val="18"/>
      <color theme="1"/>
      <name val="Roboto"/>
    </font>
    <font>
      <u/>
      <sz val="20"/>
      <color theme="10"/>
      <name val="Aptos"/>
      <family val="2"/>
    </font>
    <font>
      <b/>
      <sz val="12"/>
      <color theme="0"/>
      <name val="Roboto"/>
    </font>
    <font>
      <i/>
      <sz val="14"/>
      <color theme="1"/>
      <name val="Roboto"/>
    </font>
    <font>
      <sz val="20"/>
      <color theme="1"/>
      <name val="Aptos"/>
      <family val="2"/>
    </font>
    <font>
      <sz val="12"/>
      <name val="Roboto"/>
    </font>
    <font>
      <b/>
      <sz val="12"/>
      <name val="Roboto"/>
    </font>
    <font>
      <i/>
      <sz val="12"/>
      <color theme="1"/>
      <name val="Roboto"/>
    </font>
    <font>
      <b/>
      <sz val="14"/>
      <color theme="0"/>
      <name val="Roboto"/>
    </font>
    <font>
      <b/>
      <sz val="12"/>
      <color theme="1"/>
      <name val="Roboto"/>
    </font>
    <font>
      <b/>
      <sz val="11"/>
      <color theme="0"/>
      <name val="Roboto"/>
    </font>
    <font>
      <i/>
      <sz val="11"/>
      <color theme="1"/>
      <name val="Roboto"/>
    </font>
    <font>
      <b/>
      <sz val="26"/>
      <color theme="0"/>
      <name val="Roboto"/>
    </font>
    <font>
      <b/>
      <sz val="24"/>
      <color theme="0"/>
      <name val="Roboto"/>
    </font>
    <font>
      <i/>
      <sz val="11"/>
      <name val="Roboto"/>
    </font>
    <font>
      <b/>
      <sz val="20"/>
      <color theme="0"/>
      <name val="Futura"/>
    </font>
    <font>
      <i/>
      <sz val="10"/>
      <color theme="1"/>
      <name val="Roboto"/>
    </font>
    <font>
      <sz val="11"/>
      <color theme="1"/>
      <name val="Aptos"/>
      <family val="2"/>
    </font>
    <font>
      <i/>
      <sz val="12"/>
      <name val="Roboto"/>
    </font>
    <font>
      <b/>
      <sz val="11"/>
      <color theme="1"/>
      <name val="Calibri"/>
      <family val="2"/>
      <scheme val="minor"/>
    </font>
    <font>
      <i/>
      <u/>
      <sz val="11"/>
      <color theme="1"/>
      <name val="Calibri"/>
      <family val="2"/>
      <scheme val="minor"/>
    </font>
    <font>
      <i/>
      <u/>
      <sz val="12"/>
      <name val="Roboto"/>
    </font>
    <font>
      <b/>
      <sz val="24"/>
      <color theme="0"/>
      <name val="Futura"/>
    </font>
    <font>
      <b/>
      <sz val="16"/>
      <color theme="1"/>
      <name val="Roboto"/>
    </font>
    <font>
      <sz val="12"/>
      <color rgb="FFFFFFFF"/>
      <name val="Arial"/>
      <family val="2"/>
      <charset val="238"/>
    </font>
  </fonts>
  <fills count="12">
    <fill>
      <patternFill patternType="none"/>
    </fill>
    <fill>
      <patternFill patternType="gray125"/>
    </fill>
    <fill>
      <patternFill patternType="solid">
        <fgColor rgb="FF006837"/>
        <bgColor indexed="64"/>
      </patternFill>
    </fill>
    <fill>
      <patternFill patternType="solid">
        <fgColor rgb="FF001838"/>
        <bgColor indexed="64"/>
      </patternFill>
    </fill>
    <fill>
      <patternFill patternType="solid">
        <fgColor rgb="FFED203F"/>
        <bgColor indexed="64"/>
      </patternFill>
    </fill>
    <fill>
      <patternFill patternType="solid">
        <fgColor rgb="FFBC1F36"/>
        <bgColor indexed="64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6C6CD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9E1B32"/>
        <bgColor indexed="64"/>
      </patternFill>
    </fill>
  </fills>
  <borders count="32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/>
      <top style="thin">
        <color theme="0" tint="-0.499984740745262"/>
      </top>
      <bottom style="thin">
        <color theme="0" tint="-0.499984740745262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theme="0" tint="-0.499984740745262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499984740745262"/>
      </left>
      <right/>
      <top style="medium">
        <color indexed="64"/>
      </top>
      <bottom style="thin">
        <color theme="0" tint="-0.499984740745262"/>
      </bottom>
      <diagonal/>
    </border>
    <border>
      <left/>
      <right/>
      <top style="medium">
        <color indexed="64"/>
      </top>
      <bottom style="thin">
        <color theme="0" tint="-0.499984740745262"/>
      </bottom>
      <diagonal/>
    </border>
    <border>
      <left/>
      <right style="thin">
        <color theme="0" tint="-0.499984740745262"/>
      </right>
      <top style="medium">
        <color indexed="64"/>
      </top>
      <bottom style="thin">
        <color theme="0" tint="-0.4999847407452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 style="thin">
        <color theme="0" tint="-0.499984740745262"/>
      </right>
      <top/>
      <bottom style="thin">
        <color theme="0" tint="-0.499984740745262"/>
      </bottom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ck">
        <color rgb="FFC00000"/>
      </left>
      <right/>
      <top style="thick">
        <color rgb="FFC00000"/>
      </top>
      <bottom/>
      <diagonal/>
    </border>
    <border>
      <left/>
      <right/>
      <top style="thick">
        <color rgb="FFC00000"/>
      </top>
      <bottom/>
      <diagonal/>
    </border>
    <border>
      <left/>
      <right style="thick">
        <color rgb="FFC00000"/>
      </right>
      <top style="thick">
        <color rgb="FFC00000"/>
      </top>
      <bottom/>
      <diagonal/>
    </border>
    <border>
      <left style="thick">
        <color rgb="FFC00000"/>
      </left>
      <right/>
      <top/>
      <bottom/>
      <diagonal/>
    </border>
    <border>
      <left/>
      <right style="thick">
        <color rgb="FFC00000"/>
      </right>
      <top/>
      <bottom/>
      <diagonal/>
    </border>
    <border>
      <left style="thick">
        <color rgb="FFC00000"/>
      </left>
      <right/>
      <top/>
      <bottom style="thick">
        <color rgb="FFC00000"/>
      </bottom>
      <diagonal/>
    </border>
    <border>
      <left/>
      <right/>
      <top/>
      <bottom style="thick">
        <color rgb="FFC00000"/>
      </bottom>
      <diagonal/>
    </border>
    <border>
      <left/>
      <right style="thick">
        <color rgb="FFC00000"/>
      </right>
      <top/>
      <bottom style="thick">
        <color rgb="FFC00000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8">
    <xf numFmtId="0" fontId="0" fillId="0" borderId="0"/>
    <xf numFmtId="0" fontId="3" fillId="0" borderId="0" applyNumberFormat="0" applyFill="0" applyBorder="0" applyAlignment="0" applyProtection="0"/>
    <xf numFmtId="164" fontId="8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7" fillId="0" borderId="0"/>
    <xf numFmtId="0" fontId="8" fillId="0" borderId="0"/>
    <xf numFmtId="0" fontId="30" fillId="0" borderId="0"/>
    <xf numFmtId="0" fontId="8" fillId="0" borderId="0"/>
  </cellStyleXfs>
  <cellXfs count="109">
    <xf numFmtId="0" fontId="0" fillId="0" borderId="0" xfId="0"/>
    <xf numFmtId="0" fontId="7" fillId="2" borderId="3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/>
    </xf>
    <xf numFmtId="0" fontId="1" fillId="0" borderId="0" xfId="0" applyFont="1"/>
    <xf numFmtId="0" fontId="2" fillId="0" borderId="0" xfId="0" applyFont="1"/>
    <xf numFmtId="0" fontId="4" fillId="0" borderId="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10" fillId="3" borderId="13" xfId="0" applyFont="1" applyFill="1" applyBorder="1" applyAlignment="1">
      <alignment horizontal="centerContinuous" vertical="center"/>
    </xf>
    <xf numFmtId="0" fontId="11" fillId="0" borderId="0" xfId="0" applyFont="1"/>
    <xf numFmtId="3" fontId="11" fillId="0" borderId="0" xfId="0" applyNumberFormat="1" applyFont="1"/>
    <xf numFmtId="0" fontId="12" fillId="5" borderId="13" xfId="0" applyFont="1" applyFill="1" applyBorder="1" applyAlignment="1">
      <alignment horizontal="centerContinuous" vertical="center"/>
    </xf>
    <xf numFmtId="0" fontId="13" fillId="0" borderId="13" xfId="0" applyFont="1" applyBorder="1" applyAlignment="1">
      <alignment horizontal="centerContinuous"/>
    </xf>
    <xf numFmtId="0" fontId="15" fillId="5" borderId="5" xfId="0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Continuous" vertical="center"/>
    </xf>
    <xf numFmtId="0" fontId="15" fillId="5" borderId="5" xfId="0" applyFont="1" applyFill="1" applyBorder="1" applyAlignment="1">
      <alignment horizontal="center" vertical="center" wrapText="1"/>
    </xf>
    <xf numFmtId="0" fontId="16" fillId="6" borderId="5" xfId="0" applyFont="1" applyFill="1" applyBorder="1" applyAlignment="1">
      <alignment horizontal="center" vertical="center"/>
    </xf>
    <xf numFmtId="0" fontId="16" fillId="7" borderId="5" xfId="0" applyFont="1" applyFill="1" applyBorder="1" applyAlignment="1">
      <alignment horizontal="center" vertical="center"/>
    </xf>
    <xf numFmtId="0" fontId="16" fillId="8" borderId="5" xfId="0" applyFont="1" applyFill="1" applyBorder="1" applyAlignment="1">
      <alignment horizontal="center" vertical="center"/>
    </xf>
    <xf numFmtId="0" fontId="1" fillId="0" borderId="0" xfId="4" applyFont="1" applyAlignment="1">
      <alignment horizontal="center" vertical="center"/>
    </xf>
    <xf numFmtId="3" fontId="15" fillId="5" borderId="5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0" xfId="0" applyFont="1"/>
    <xf numFmtId="0" fontId="19" fillId="0" borderId="0" xfId="0" applyFont="1" applyAlignment="1">
      <alignment horizontal="left"/>
    </xf>
    <xf numFmtId="0" fontId="11" fillId="0" borderId="0" xfId="0" applyFont="1" applyAlignment="1">
      <alignment vertical="center"/>
    </xf>
    <xf numFmtId="0" fontId="18" fillId="0" borderId="0" xfId="0" applyFont="1" applyAlignment="1">
      <alignment horizontal="left"/>
    </xf>
    <xf numFmtId="0" fontId="18" fillId="0" borderId="0" xfId="0" applyFont="1" applyAlignment="1">
      <alignment vertical="center"/>
    </xf>
    <xf numFmtId="0" fontId="20" fillId="0" borderId="0" xfId="0" applyFont="1" applyAlignment="1">
      <alignment vertical="center"/>
    </xf>
    <xf numFmtId="0" fontId="19" fillId="0" borderId="0" xfId="0" applyFont="1" applyAlignment="1">
      <alignment horizontal="left" vertical="top"/>
    </xf>
    <xf numFmtId="0" fontId="21" fillId="4" borderId="5" xfId="0" applyFont="1" applyFill="1" applyBorder="1" applyAlignment="1">
      <alignment horizontal="center" vertical="center"/>
    </xf>
    <xf numFmtId="0" fontId="1" fillId="9" borderId="0" xfId="0" applyFont="1" applyFill="1" applyAlignment="1">
      <alignment vertical="center"/>
    </xf>
    <xf numFmtId="3" fontId="23" fillId="5" borderId="5" xfId="0" applyNumberFormat="1" applyFont="1" applyFill="1" applyBorder="1" applyAlignment="1">
      <alignment horizontal="center" vertical="center"/>
    </xf>
    <xf numFmtId="0" fontId="5" fillId="9" borderId="18" xfId="0" applyFont="1" applyFill="1" applyBorder="1" applyAlignment="1">
      <alignment horizontal="center" vertical="center" wrapText="1"/>
    </xf>
    <xf numFmtId="166" fontId="5" fillId="9" borderId="18" xfId="0" applyNumberFormat="1" applyFont="1" applyFill="1" applyBorder="1" applyAlignment="1">
      <alignment horizontal="center" vertical="center" wrapText="1"/>
    </xf>
    <xf numFmtId="0" fontId="22" fillId="0" borderId="0" xfId="0" applyFont="1" applyAlignment="1">
      <alignment vertical="center"/>
    </xf>
    <xf numFmtId="0" fontId="5" fillId="0" borderId="19" xfId="5" applyFont="1" applyBorder="1" applyAlignment="1">
      <alignment horizontal="center" vertical="center"/>
    </xf>
    <xf numFmtId="0" fontId="25" fillId="3" borderId="13" xfId="0" applyFont="1" applyFill="1" applyBorder="1" applyAlignment="1">
      <alignment horizontal="centerContinuous" vertical="center"/>
    </xf>
    <xf numFmtId="0" fontId="26" fillId="4" borderId="0" xfId="0" applyFont="1" applyFill="1" applyAlignment="1">
      <alignment horizontal="centerContinuous" vertical="center" wrapText="1"/>
    </xf>
    <xf numFmtId="0" fontId="22" fillId="0" borderId="0" xfId="0" applyFont="1" applyAlignment="1">
      <alignment wrapText="1"/>
    </xf>
    <xf numFmtId="0" fontId="7" fillId="5" borderId="13" xfId="0" applyFont="1" applyFill="1" applyBorder="1" applyAlignment="1">
      <alignment horizontal="centerContinuous" vertical="center"/>
    </xf>
    <xf numFmtId="0" fontId="19" fillId="0" borderId="0" xfId="3" applyFont="1" applyFill="1" applyBorder="1" applyAlignment="1">
      <alignment vertical="top"/>
    </xf>
    <xf numFmtId="0" fontId="7" fillId="5" borderId="17" xfId="0" applyFont="1" applyFill="1" applyBorder="1" applyAlignment="1">
      <alignment horizontal="centerContinuous" vertical="center"/>
    </xf>
    <xf numFmtId="0" fontId="7" fillId="3" borderId="13" xfId="0" applyFont="1" applyFill="1" applyBorder="1" applyAlignment="1">
      <alignment horizontal="centerContinuous" vertical="center"/>
    </xf>
    <xf numFmtId="0" fontId="24" fillId="0" borderId="0" xfId="0" applyFont="1"/>
    <xf numFmtId="0" fontId="20" fillId="0" borderId="0" xfId="0" applyFont="1"/>
    <xf numFmtId="0" fontId="27" fillId="0" borderId="0" xfId="0" applyFont="1"/>
    <xf numFmtId="0" fontId="28" fillId="5" borderId="17" xfId="0" applyFont="1" applyFill="1" applyBorder="1" applyAlignment="1">
      <alignment horizontal="centerContinuous" vertical="center"/>
    </xf>
    <xf numFmtId="0" fontId="28" fillId="3" borderId="13" xfId="0" applyFont="1" applyFill="1" applyBorder="1" applyAlignment="1">
      <alignment horizontal="centerContinuous" vertical="center"/>
    </xf>
    <xf numFmtId="0" fontId="22" fillId="0" borderId="0" xfId="0" applyFont="1"/>
    <xf numFmtId="0" fontId="29" fillId="10" borderId="5" xfId="0" applyFont="1" applyFill="1" applyBorder="1" applyAlignment="1">
      <alignment horizontal="center" vertical="center"/>
    </xf>
    <xf numFmtId="165" fontId="5" fillId="0" borderId="14" xfId="0" applyNumberFormat="1" applyFont="1" applyBorder="1" applyAlignment="1">
      <alignment vertical="center"/>
    </xf>
    <xf numFmtId="165" fontId="5" fillId="0" borderId="15" xfId="0" applyNumberFormat="1" applyFont="1" applyBorder="1" applyAlignment="1">
      <alignment vertical="center"/>
    </xf>
    <xf numFmtId="165" fontId="5" fillId="0" borderId="16" xfId="0" applyNumberFormat="1" applyFont="1" applyBorder="1" applyAlignment="1">
      <alignment vertical="center"/>
    </xf>
    <xf numFmtId="165" fontId="5" fillId="0" borderId="4" xfId="0" applyNumberFormat="1" applyFont="1" applyBorder="1" applyAlignment="1">
      <alignment vertical="center"/>
    </xf>
    <xf numFmtId="165" fontId="9" fillId="0" borderId="4" xfId="0" applyNumberFormat="1" applyFont="1" applyBorder="1" applyAlignment="1">
      <alignment vertical="center"/>
    </xf>
    <xf numFmtId="0" fontId="5" fillId="9" borderId="0" xfId="0" applyFont="1" applyFill="1" applyAlignment="1">
      <alignment horizontal="centerContinuous"/>
    </xf>
    <xf numFmtId="0" fontId="7" fillId="2" borderId="3" xfId="5" applyFont="1" applyFill="1" applyBorder="1" applyAlignment="1">
      <alignment horizontal="center" vertical="center"/>
    </xf>
    <xf numFmtId="0" fontId="31" fillId="0" borderId="0" xfId="0" applyFont="1" applyAlignment="1">
      <alignment horizontal="left"/>
    </xf>
    <xf numFmtId="0" fontId="1" fillId="0" borderId="0" xfId="0" applyFont="1" applyAlignment="1">
      <alignment vertical="center"/>
    </xf>
    <xf numFmtId="0" fontId="19" fillId="0" borderId="0" xfId="0" applyFont="1" applyAlignment="1">
      <alignment vertical="center"/>
    </xf>
    <xf numFmtId="0" fontId="7" fillId="2" borderId="22" xfId="0" applyFont="1" applyFill="1" applyBorder="1" applyAlignment="1">
      <alignment horizontal="center" vertical="center"/>
    </xf>
    <xf numFmtId="0" fontId="31" fillId="0" borderId="0" xfId="0" applyFont="1" applyAlignment="1">
      <alignment vertical="center"/>
    </xf>
    <xf numFmtId="0" fontId="32" fillId="0" borderId="23" xfId="0" applyFont="1" applyBorder="1" applyAlignment="1">
      <alignment horizontal="left"/>
    </xf>
    <xf numFmtId="0" fontId="32" fillId="0" borderId="24" xfId="0" applyFont="1" applyBorder="1"/>
    <xf numFmtId="0" fontId="32" fillId="0" borderId="25" xfId="0" applyFont="1" applyBorder="1"/>
    <xf numFmtId="0" fontId="0" fillId="0" borderId="26" xfId="0" applyBorder="1" applyAlignment="1">
      <alignment horizontal="left"/>
    </xf>
    <xf numFmtId="0" fontId="0" fillId="0" borderId="27" xfId="0" applyBorder="1"/>
    <xf numFmtId="0" fontId="0" fillId="0" borderId="28" xfId="0" applyBorder="1" applyAlignment="1">
      <alignment horizontal="left"/>
    </xf>
    <xf numFmtId="0" fontId="0" fillId="0" borderId="29" xfId="0" applyBorder="1"/>
    <xf numFmtId="0" fontId="0" fillId="0" borderId="30" xfId="0" applyBorder="1"/>
    <xf numFmtId="0" fontId="11" fillId="0" borderId="20" xfId="0" applyFont="1" applyBorder="1" applyAlignment="1">
      <alignment vertical="top"/>
    </xf>
    <xf numFmtId="0" fontId="11" fillId="0" borderId="21" xfId="0" applyFont="1" applyBorder="1" applyAlignment="1">
      <alignment vertical="top"/>
    </xf>
    <xf numFmtId="0" fontId="11" fillId="0" borderId="8" xfId="0" applyFont="1" applyBorder="1" applyAlignment="1">
      <alignment vertical="top"/>
    </xf>
    <xf numFmtId="0" fontId="11" fillId="0" borderId="10" xfId="0" applyFont="1" applyBorder="1" applyAlignment="1">
      <alignment vertical="top"/>
    </xf>
    <xf numFmtId="0" fontId="35" fillId="3" borderId="13" xfId="0" applyFont="1" applyFill="1" applyBorder="1" applyAlignment="1">
      <alignment horizontal="centerContinuous" vertical="center"/>
    </xf>
    <xf numFmtId="0" fontId="15" fillId="5" borderId="5" xfId="0" applyFont="1" applyFill="1" applyBorder="1" applyAlignment="1">
      <alignment horizontal="centerContinuous" vertical="center"/>
    </xf>
    <xf numFmtId="0" fontId="5" fillId="0" borderId="19" xfId="5" applyFont="1" applyBorder="1" applyAlignment="1">
      <alignment horizontal="centerContinuous" vertical="center"/>
    </xf>
    <xf numFmtId="0" fontId="1" fillId="0" borderId="0" xfId="0" applyFont="1" applyAlignment="1">
      <alignment horizontal="centerContinuous"/>
    </xf>
    <xf numFmtId="0" fontId="11" fillId="0" borderId="21" xfId="0" applyFont="1" applyBorder="1" applyAlignment="1">
      <alignment vertical="top" wrapText="1"/>
    </xf>
    <xf numFmtId="0" fontId="11" fillId="0" borderId="31" xfId="0" applyFont="1" applyBorder="1"/>
    <xf numFmtId="0" fontId="11" fillId="0" borderId="0" xfId="0" applyFont="1" applyAlignment="1">
      <alignment vertical="top"/>
    </xf>
    <xf numFmtId="0" fontId="11" fillId="0" borderId="0" xfId="0" applyFont="1" applyAlignment="1">
      <alignment vertical="top" wrapText="1"/>
    </xf>
    <xf numFmtId="0" fontId="11" fillId="0" borderId="9" xfId="0" applyFont="1" applyBorder="1"/>
    <xf numFmtId="0" fontId="1" fillId="0" borderId="8" xfId="0" applyFont="1" applyBorder="1"/>
    <xf numFmtId="0" fontId="2" fillId="0" borderId="9" xfId="0" applyFont="1" applyBorder="1"/>
    <xf numFmtId="0" fontId="11" fillId="0" borderId="11" xfId="0" applyFont="1" applyBorder="1"/>
    <xf numFmtId="0" fontId="11" fillId="0" borderId="12" xfId="0" applyFont="1" applyBorder="1"/>
    <xf numFmtId="165" fontId="5" fillId="0" borderId="6" xfId="0" applyNumberFormat="1" applyFont="1" applyBorder="1" applyAlignment="1">
      <alignment vertical="center"/>
    </xf>
    <xf numFmtId="165" fontId="5" fillId="0" borderId="7" xfId="0" applyNumberFormat="1" applyFont="1" applyBorder="1" applyAlignment="1">
      <alignment vertical="center"/>
    </xf>
    <xf numFmtId="165" fontId="9" fillId="0" borderId="6" xfId="0" applyNumberFormat="1" applyFont="1" applyBorder="1" applyAlignment="1">
      <alignment vertical="center"/>
    </xf>
    <xf numFmtId="165" fontId="9" fillId="0" borderId="7" xfId="0" applyNumberFormat="1" applyFont="1" applyBorder="1" applyAlignment="1">
      <alignment vertical="center"/>
    </xf>
    <xf numFmtId="0" fontId="36" fillId="9" borderId="0" xfId="5" applyFont="1" applyFill="1"/>
    <xf numFmtId="3" fontId="1" fillId="9" borderId="0" xfId="5" applyNumberFormat="1" applyFont="1" applyFill="1"/>
    <xf numFmtId="0" fontId="1" fillId="9" borderId="0" xfId="5" applyFont="1" applyFill="1"/>
    <xf numFmtId="0" fontId="1" fillId="9" borderId="0" xfId="5" applyFont="1" applyFill="1" applyAlignment="1">
      <alignment vertical="top" wrapText="1"/>
    </xf>
    <xf numFmtId="0" fontId="2" fillId="9" borderId="0" xfId="5" applyFont="1" applyFill="1" applyAlignment="1">
      <alignment vertical="top" wrapText="1"/>
    </xf>
    <xf numFmtId="0" fontId="2" fillId="9" borderId="0" xfId="5" applyFont="1" applyFill="1"/>
    <xf numFmtId="0" fontId="23" fillId="11" borderId="5" xfId="5" applyFont="1" applyFill="1" applyBorder="1" applyAlignment="1">
      <alignment horizontal="center" vertical="center"/>
    </xf>
    <xf numFmtId="3" fontId="23" fillId="11" borderId="5" xfId="5" applyNumberFormat="1" applyFont="1" applyFill="1" applyBorder="1" applyAlignment="1">
      <alignment horizontal="center" vertical="center"/>
    </xf>
    <xf numFmtId="0" fontId="4" fillId="9" borderId="18" xfId="5" applyFont="1" applyFill="1" applyBorder="1" applyAlignment="1">
      <alignment horizontal="center" vertical="center" wrapText="1"/>
    </xf>
    <xf numFmtId="1" fontId="7" fillId="2" borderId="22" xfId="5" applyNumberFormat="1" applyFont="1" applyFill="1" applyBorder="1" applyAlignment="1">
      <alignment horizontal="center" vertical="center"/>
    </xf>
    <xf numFmtId="0" fontId="6" fillId="0" borderId="18" xfId="4" applyFont="1" applyBorder="1" applyAlignment="1">
      <alignment horizontal="center" vertical="center"/>
    </xf>
    <xf numFmtId="0" fontId="4" fillId="9" borderId="2" xfId="5" applyFont="1" applyFill="1" applyBorder="1" applyAlignment="1">
      <alignment horizontal="center" vertical="center" wrapText="1"/>
    </xf>
    <xf numFmtId="0" fontId="6" fillId="0" borderId="2" xfId="4" applyFont="1" applyBorder="1" applyAlignment="1">
      <alignment horizontal="center" vertical="center"/>
    </xf>
    <xf numFmtId="0" fontId="5" fillId="0" borderId="2" xfId="5" applyFont="1" applyBorder="1" applyAlignment="1">
      <alignment horizontal="center" vertical="center" wrapText="1"/>
    </xf>
    <xf numFmtId="0" fontId="1" fillId="9" borderId="0" xfId="5" applyFont="1" applyFill="1" applyAlignment="1">
      <alignment horizontal="center"/>
    </xf>
    <xf numFmtId="3" fontId="1" fillId="9" borderId="0" xfId="5" applyNumberFormat="1" applyFont="1" applyFill="1" applyAlignment="1">
      <alignment horizontal="center"/>
    </xf>
    <xf numFmtId="0" fontId="35" fillId="4" borderId="0" xfId="0" applyFont="1" applyFill="1" applyAlignment="1">
      <alignment horizontal="centerContinuous" vertical="center"/>
    </xf>
    <xf numFmtId="0" fontId="37" fillId="0" borderId="0" xfId="0" applyFont="1"/>
  </cellXfs>
  <cellStyles count="8">
    <cellStyle name="Comma 2" xfId="2" xr:uid="{3F643F9E-A82A-4EED-89B8-6DDE99EEF9AF}"/>
    <cellStyle name="Hiperłącze" xfId="3" builtinId="8"/>
    <cellStyle name="Hyperlink 2" xfId="1" xr:uid="{6ED85ED9-A24A-48A6-887D-4F7D7F9D9663}"/>
    <cellStyle name="Normal 2" xfId="4" xr:uid="{4DEF6784-F81A-44CD-A91E-11D31EFC3D0A}"/>
    <cellStyle name="Normal 3" xfId="5" xr:uid="{7C48EADF-7DCF-45F3-B880-3CF7CEB0EF9C}"/>
    <cellStyle name="Normal 3 2" xfId="7" xr:uid="{4ED98EE8-2F97-498B-A24F-6411E380DE0E}"/>
    <cellStyle name="Normal 4" xfId="6" xr:uid="{AE2B3909-DC54-4ACA-8E8A-D4CC4A47E930}"/>
    <cellStyle name="Normalny" xfId="0" builtinId="0"/>
  </cellStyles>
  <dxfs count="0"/>
  <tableStyles count="1" defaultTableStyle="TableStyleMedium2" defaultPivotStyle="PivotStyleLight16">
    <tableStyle name="Invisible" pivot="0" table="0" count="0" xr9:uid="{29FE6EC3-D3CC-4BD2-83E4-FE981277FE39}"/>
  </tableStyles>
  <colors>
    <mruColors>
      <color rgb="FF806000"/>
      <color rgb="FFBC1F36"/>
      <color rgb="FF001838"/>
      <color rgb="FF020024"/>
      <color rgb="FF007B00"/>
      <color rgb="FFED203F"/>
      <color rgb="FFDAF2D0"/>
      <color rgb="FF00683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11" Type="http://schemas.openxmlformats.org/officeDocument/2006/relationships/customXml" Target="../customXml/item3.xml"/><Relationship Id="rId5" Type="http://schemas.openxmlformats.org/officeDocument/2006/relationships/styles" Target="styles.xml"/><Relationship Id="rId10" Type="http://schemas.openxmlformats.org/officeDocument/2006/relationships/customXml" Target="../customXml/item2.xml"/><Relationship Id="rId4" Type="http://schemas.openxmlformats.org/officeDocument/2006/relationships/theme" Target="theme/theme1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1550</xdr:colOff>
      <xdr:row>4</xdr:row>
      <xdr:rowOff>10205</xdr:rowOff>
    </xdr:from>
    <xdr:to>
      <xdr:col>9</xdr:col>
      <xdr:colOff>0</xdr:colOff>
      <xdr:row>11</xdr:row>
      <xdr:rowOff>350282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86E2419-A234-4105-BCA0-EC75AFF538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/>
      </xdr:blipFill>
      <xdr:spPr>
        <a:xfrm>
          <a:off x="217450" y="1191305"/>
          <a:ext cx="11682450" cy="3007077"/>
        </a:xfrm>
        <a:prstGeom prst="rect">
          <a:avLst/>
        </a:prstGeom>
      </xdr:spPr>
    </xdr:pic>
    <xdr:clientData/>
  </xdr:twoCellAnchor>
  <xdr:twoCellAnchor editAs="oneCell">
    <xdr:from>
      <xdr:col>1</xdr:col>
      <xdr:colOff>100471</xdr:colOff>
      <xdr:row>22</xdr:row>
      <xdr:rowOff>0</xdr:rowOff>
    </xdr:from>
    <xdr:to>
      <xdr:col>8</xdr:col>
      <xdr:colOff>0</xdr:colOff>
      <xdr:row>41</xdr:row>
      <xdr:rowOff>100241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A58B99B-AF3B-4CC5-8341-ABCC116CD01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6371" y="6311900"/>
          <a:ext cx="9843629" cy="359909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Motyw pakietu Office 2013–2022">
  <a:themeElements>
    <a:clrScheme name="Pakiet Office 2013–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 2013–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 2013–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078DFE-0F39-4D66-BCC9-DD844D12FB50}">
  <dimension ref="A1:XX1000"/>
  <sheetViews>
    <sheetView showGridLines="0" tabSelected="1" topLeftCell="H306" zoomScale="90" zoomScaleNormal="90" workbookViewId="0">
      <selection activeCell="U313" sqref="U313"/>
    </sheetView>
  </sheetViews>
  <sheetFormatPr defaultColWidth="4.140625" defaultRowHeight="15"/>
  <cols>
    <col min="1" max="1" width="3.140625" style="4" customWidth="1"/>
    <col min="2" max="2" width="12.140625" style="4" customWidth="1"/>
    <col min="3" max="3" width="13" style="4" customWidth="1"/>
    <col min="4" max="4" width="10.42578125" style="4" customWidth="1"/>
    <col min="5" max="5" width="52.140625" style="4" customWidth="1"/>
    <col min="6" max="6" width="4.85546875" style="4" customWidth="1"/>
    <col min="7" max="10" width="24.85546875" style="4" bestFit="1" customWidth="1"/>
    <col min="11" max="14" width="24.85546875" style="5" bestFit="1" customWidth="1"/>
    <col min="15" max="18" width="4.140625" style="5"/>
    <col min="19" max="31" width="12.5703125" style="5" customWidth="1"/>
    <col min="32" max="38" width="4.140625" style="5"/>
    <col min="39" max="39" width="8.42578125" style="5" bestFit="1" customWidth="1"/>
    <col min="40" max="40" width="5.5703125" style="5" bestFit="1" customWidth="1"/>
    <col min="41" max="41" width="4.5703125" style="5" bestFit="1" customWidth="1"/>
    <col min="42" max="16384" width="4.140625" style="5"/>
  </cols>
  <sheetData>
    <row r="1" spans="1:12" s="9" customFormat="1" ht="15" customHeight="1">
      <c r="A1" s="9" t="s">
        <v>0</v>
      </c>
    </row>
    <row r="2" spans="1:12" s="9" customFormat="1" ht="33" customHeight="1">
      <c r="B2" s="8" t="s">
        <v>1</v>
      </c>
      <c r="C2" s="36"/>
      <c r="D2" s="36"/>
      <c r="E2" s="36"/>
      <c r="F2" s="36"/>
      <c r="G2" s="36"/>
      <c r="H2" s="36"/>
      <c r="I2" s="36"/>
      <c r="J2" s="36"/>
      <c r="K2" s="36"/>
      <c r="L2" s="36"/>
    </row>
    <row r="3" spans="1:12" s="9" customFormat="1" ht="15" customHeight="1">
      <c r="E3" s="10"/>
    </row>
    <row r="4" spans="1:12" s="9" customFormat="1" ht="30" customHeight="1">
      <c r="B4" s="107" t="s">
        <v>2</v>
      </c>
      <c r="C4" s="37"/>
      <c r="D4" s="37"/>
      <c r="E4" s="37"/>
      <c r="F4" s="37"/>
      <c r="G4" s="37"/>
      <c r="H4" s="37"/>
      <c r="I4" s="37"/>
      <c r="K4" s="39" t="s">
        <v>3</v>
      </c>
      <c r="L4" s="39"/>
    </row>
    <row r="5" spans="1:12" s="9" customFormat="1" ht="30" customHeight="1">
      <c r="E5" s="10"/>
      <c r="K5" s="12" t="s">
        <v>4</v>
      </c>
      <c r="L5" s="12"/>
    </row>
    <row r="6" spans="1:12" s="9" customFormat="1" ht="30" customHeight="1">
      <c r="E6" s="10"/>
    </row>
    <row r="7" spans="1:12" s="9" customFormat="1" ht="30" customHeight="1">
      <c r="E7" s="10"/>
      <c r="K7" s="11" t="s">
        <v>5</v>
      </c>
      <c r="L7" s="11"/>
    </row>
    <row r="8" spans="1:12" s="9" customFormat="1" ht="30" customHeight="1">
      <c r="E8" s="10"/>
      <c r="K8" s="12" t="s">
        <v>6</v>
      </c>
      <c r="L8" s="12"/>
    </row>
    <row r="9" spans="1:12" s="9" customFormat="1" ht="30" customHeight="1">
      <c r="E9" s="10"/>
      <c r="K9" s="12" t="s">
        <v>7</v>
      </c>
      <c r="L9" s="12"/>
    </row>
    <row r="10" spans="1:12" s="9" customFormat="1" ht="30" customHeight="1">
      <c r="E10" s="10"/>
      <c r="K10" s="12" t="s">
        <v>8</v>
      </c>
      <c r="L10" s="12"/>
    </row>
    <row r="11" spans="1:12" s="9" customFormat="1" ht="30" customHeight="1">
      <c r="E11" s="10"/>
      <c r="K11" s="38"/>
    </row>
    <row r="12" spans="1:12" s="9" customFormat="1" ht="30" customHeight="1">
      <c r="E12" s="10"/>
      <c r="K12" s="38"/>
    </row>
    <row r="13" spans="1:12" s="9" customFormat="1" ht="15" customHeight="1">
      <c r="E13" s="10"/>
      <c r="K13" s="40"/>
    </row>
    <row r="14" spans="1:12" s="9" customFormat="1" ht="30" customHeight="1">
      <c r="B14" s="46" t="s">
        <v>9</v>
      </c>
      <c r="C14" s="41"/>
      <c r="D14" s="41"/>
      <c r="E14" s="41"/>
      <c r="F14" s="41"/>
      <c r="G14" s="41"/>
      <c r="H14" s="41"/>
      <c r="I14" s="41"/>
      <c r="J14" s="41"/>
      <c r="K14" s="41"/>
      <c r="L14" s="41"/>
    </row>
    <row r="15" spans="1:12" s="9" customFormat="1" ht="15" customHeight="1">
      <c r="B15" s="70" t="s">
        <v>10</v>
      </c>
      <c r="C15" s="71"/>
      <c r="D15" s="71"/>
      <c r="E15" s="71"/>
      <c r="F15" s="71"/>
      <c r="G15" s="71"/>
      <c r="H15" s="71"/>
      <c r="I15" s="71"/>
      <c r="J15" s="71"/>
      <c r="K15" s="78"/>
      <c r="L15" s="79"/>
    </row>
    <row r="16" spans="1:12" s="9" customFormat="1" ht="15" customHeight="1">
      <c r="B16" s="72" t="s">
        <v>11</v>
      </c>
      <c r="C16" s="80"/>
      <c r="D16" s="80"/>
      <c r="E16" s="80"/>
      <c r="F16" s="80"/>
      <c r="G16" s="80"/>
      <c r="H16" s="80"/>
      <c r="I16" s="80"/>
      <c r="J16" s="80"/>
      <c r="K16" s="81"/>
      <c r="L16" s="82"/>
    </row>
    <row r="17" spans="2:12">
      <c r="B17" s="83"/>
      <c r="L17" s="84"/>
    </row>
    <row r="18" spans="2:12" s="9" customFormat="1" ht="15" customHeight="1">
      <c r="B18" s="72" t="s">
        <v>12</v>
      </c>
      <c r="L18" s="82"/>
    </row>
    <row r="19" spans="2:12" s="9" customFormat="1" ht="15" customHeight="1">
      <c r="B19" s="72" t="s">
        <v>13</v>
      </c>
      <c r="L19" s="82"/>
    </row>
    <row r="20" spans="2:12" s="9" customFormat="1" ht="15" customHeight="1">
      <c r="B20" s="72"/>
      <c r="L20" s="82"/>
    </row>
    <row r="21" spans="2:12" s="9" customFormat="1" ht="15" customHeight="1">
      <c r="B21" s="72" t="s">
        <v>14</v>
      </c>
      <c r="L21" s="82"/>
    </row>
    <row r="22" spans="2:12">
      <c r="B22" s="83"/>
      <c r="L22" s="84"/>
    </row>
    <row r="23" spans="2:12">
      <c r="B23" s="83"/>
      <c r="L23" s="84"/>
    </row>
    <row r="24" spans="2:12">
      <c r="B24" s="83"/>
      <c r="L24" s="84"/>
    </row>
    <row r="25" spans="2:12">
      <c r="B25" s="83"/>
      <c r="L25" s="84"/>
    </row>
    <row r="26" spans="2:12">
      <c r="B26" s="83"/>
      <c r="L26" s="84"/>
    </row>
    <row r="27" spans="2:12">
      <c r="B27" s="83"/>
      <c r="L27" s="84"/>
    </row>
    <row r="28" spans="2:12">
      <c r="B28" s="83"/>
      <c r="L28" s="84"/>
    </row>
    <row r="29" spans="2:12">
      <c r="B29" s="83"/>
      <c r="L29" s="84"/>
    </row>
    <row r="30" spans="2:12">
      <c r="B30" s="83"/>
      <c r="L30" s="84"/>
    </row>
    <row r="31" spans="2:12">
      <c r="B31" s="83"/>
      <c r="L31" s="84"/>
    </row>
    <row r="32" spans="2:12">
      <c r="B32" s="83"/>
      <c r="L32" s="84"/>
    </row>
    <row r="33" spans="2:12">
      <c r="B33" s="83"/>
      <c r="L33" s="84"/>
    </row>
    <row r="34" spans="2:12">
      <c r="B34" s="83"/>
      <c r="L34" s="84"/>
    </row>
    <row r="35" spans="2:12">
      <c r="B35" s="83"/>
      <c r="L35" s="84"/>
    </row>
    <row r="36" spans="2:12">
      <c r="B36" s="83"/>
      <c r="L36" s="84"/>
    </row>
    <row r="37" spans="2:12">
      <c r="B37" s="83"/>
      <c r="L37" s="84"/>
    </row>
    <row r="38" spans="2:12">
      <c r="B38" s="83"/>
      <c r="L38" s="84"/>
    </row>
    <row r="39" spans="2:12">
      <c r="B39" s="83"/>
      <c r="L39" s="84"/>
    </row>
    <row r="40" spans="2:12">
      <c r="B40" s="83"/>
      <c r="L40" s="84"/>
    </row>
    <row r="41" spans="2:12">
      <c r="B41" s="83"/>
      <c r="L41" s="84"/>
    </row>
    <row r="42" spans="2:12">
      <c r="B42" s="83"/>
      <c r="L42" s="84"/>
    </row>
    <row r="43" spans="2:12" s="9" customFormat="1" ht="15" customHeight="1">
      <c r="B43" s="72" t="s">
        <v>15</v>
      </c>
      <c r="L43" s="82"/>
    </row>
    <row r="44" spans="2:12" s="9" customFormat="1" ht="15" customHeight="1">
      <c r="B44" s="73"/>
      <c r="C44" s="85"/>
      <c r="D44" s="85"/>
      <c r="E44" s="85"/>
      <c r="F44" s="85"/>
      <c r="G44" s="85"/>
      <c r="H44" s="85"/>
      <c r="I44" s="85"/>
      <c r="J44" s="85"/>
      <c r="K44" s="85"/>
      <c r="L44" s="86"/>
    </row>
    <row r="45" spans="2:12" s="9" customFormat="1" ht="15.6" customHeight="1">
      <c r="B45" s="55"/>
    </row>
    <row r="46" spans="2:12" s="9" customFormat="1" ht="30" customHeight="1">
      <c r="B46" s="47" t="s">
        <v>16</v>
      </c>
      <c r="C46" s="47"/>
      <c r="D46" s="47"/>
      <c r="E46" s="47"/>
      <c r="F46" s="47"/>
      <c r="G46" s="47"/>
      <c r="H46" s="47"/>
      <c r="I46" s="47"/>
      <c r="J46" s="47"/>
      <c r="K46" s="47"/>
      <c r="L46" s="47"/>
    </row>
    <row r="47" spans="2:12" s="9" customFormat="1" ht="15" customHeight="1"/>
    <row r="48" spans="2:12" s="4" customFormat="1" ht="15" customHeight="1">
      <c r="B48" s="28" t="s">
        <v>17</v>
      </c>
    </row>
    <row r="49" spans="2:12" ht="15.75" thickBot="1"/>
    <row r="50" spans="2:12" s="22" customFormat="1" ht="30" customHeight="1" thickBot="1">
      <c r="B50" s="13" t="s">
        <v>18</v>
      </c>
      <c r="C50" s="15" t="s">
        <v>19</v>
      </c>
      <c r="D50" s="13" t="s">
        <v>20</v>
      </c>
      <c r="E50" s="13" t="s">
        <v>21</v>
      </c>
      <c r="F50" s="21"/>
      <c r="G50" s="14" t="s">
        <v>22</v>
      </c>
      <c r="H50" s="14"/>
      <c r="I50" s="14"/>
      <c r="J50" s="14"/>
      <c r="K50" s="14"/>
      <c r="L50" s="14"/>
    </row>
    <row r="51" spans="2:12" ht="33.75" customHeight="1">
      <c r="B51" s="2" t="s">
        <v>23</v>
      </c>
      <c r="C51" s="2">
        <v>1</v>
      </c>
      <c r="D51" s="7">
        <v>30</v>
      </c>
      <c r="E51" s="60">
        <f>SUM(G74:N93)</f>
        <v>79</v>
      </c>
      <c r="F51" s="19"/>
      <c r="G51" s="50" t="s">
        <v>24</v>
      </c>
      <c r="H51" s="51"/>
      <c r="I51" s="51"/>
      <c r="J51" s="51"/>
      <c r="K51" s="51"/>
      <c r="L51" s="52"/>
    </row>
    <row r="52" spans="2:12" ht="33.75" customHeight="1">
      <c r="B52" s="2" t="s">
        <v>25</v>
      </c>
      <c r="C52" s="2">
        <v>2</v>
      </c>
      <c r="D52" s="7">
        <v>40</v>
      </c>
      <c r="E52" s="1">
        <f>SUM(G114:G133)</f>
        <v>11</v>
      </c>
      <c r="F52" s="19"/>
      <c r="G52" s="53" t="s">
        <v>26</v>
      </c>
      <c r="H52" s="87"/>
      <c r="I52" s="87"/>
      <c r="J52" s="87"/>
      <c r="K52" s="87"/>
      <c r="L52" s="88"/>
    </row>
    <row r="53" spans="2:12" ht="33.75" customHeight="1">
      <c r="B53" s="2" t="s">
        <v>27</v>
      </c>
      <c r="C53" s="2" t="s">
        <v>28</v>
      </c>
      <c r="D53" s="7">
        <v>50</v>
      </c>
      <c r="E53" s="1">
        <v>29</v>
      </c>
      <c r="F53" s="19"/>
      <c r="G53" s="53" t="s">
        <v>29</v>
      </c>
      <c r="H53" s="87"/>
      <c r="I53" s="87"/>
      <c r="J53" s="87"/>
      <c r="K53" s="87"/>
      <c r="L53" s="88"/>
    </row>
    <row r="54" spans="2:12" ht="33.75" customHeight="1">
      <c r="B54" s="2" t="s">
        <v>30</v>
      </c>
      <c r="C54" s="2">
        <v>4</v>
      </c>
      <c r="D54" s="7">
        <v>60</v>
      </c>
      <c r="E54" s="1" cm="1">
        <f t="array" ref="E54">SUM(--NOT(ISEVEN(E190:E209+0)))</f>
        <v>10</v>
      </c>
      <c r="F54" s="19"/>
      <c r="G54" s="54" t="s">
        <v>31</v>
      </c>
      <c r="H54" s="89"/>
      <c r="I54" s="89"/>
      <c r="J54" s="89"/>
      <c r="K54" s="89"/>
      <c r="L54" s="90"/>
    </row>
    <row r="55" spans="2:12" ht="33.75" customHeight="1">
      <c r="B55" s="2" t="s">
        <v>32</v>
      </c>
      <c r="C55" s="2" t="s">
        <v>28</v>
      </c>
      <c r="D55" s="7">
        <v>70</v>
      </c>
      <c r="E55" s="1">
        <v>41</v>
      </c>
      <c r="F55" s="19"/>
      <c r="G55" s="54" t="s">
        <v>33</v>
      </c>
      <c r="H55" s="89"/>
      <c r="I55" s="89"/>
      <c r="J55" s="89"/>
      <c r="K55" s="89"/>
      <c r="L55" s="90"/>
    </row>
    <row r="56" spans="2:12" s="4" customFormat="1" ht="15" customHeight="1"/>
    <row r="57" spans="2:12" s="9" customFormat="1" ht="30" customHeight="1">
      <c r="B57" s="47" t="s">
        <v>34</v>
      </c>
      <c r="C57" s="42"/>
      <c r="D57" s="42"/>
      <c r="E57" s="42"/>
      <c r="F57" s="42"/>
      <c r="G57" s="42"/>
      <c r="H57" s="42"/>
      <c r="I57" s="42"/>
      <c r="J57" s="42"/>
      <c r="K57" s="42"/>
      <c r="L57" s="42"/>
    </row>
    <row r="58" spans="2:12" s="4" customFormat="1" ht="15" customHeight="1" thickBot="1"/>
    <row r="59" spans="2:12" s="4" customFormat="1" ht="22.5" customHeight="1" thickBot="1">
      <c r="B59" s="29" t="s">
        <v>35</v>
      </c>
      <c r="C59" s="16" t="s">
        <v>36</v>
      </c>
      <c r="D59" s="34"/>
    </row>
    <row r="60" spans="2:12" s="4" customFormat="1" ht="15" customHeight="1"/>
    <row r="61" spans="2:12" ht="15" customHeight="1">
      <c r="B61" s="23" t="s">
        <v>37</v>
      </c>
      <c r="C61" s="26"/>
      <c r="D61" s="5"/>
      <c r="E61" s="5"/>
      <c r="F61" s="5"/>
      <c r="G61" s="5"/>
    </row>
    <row r="62" spans="2:12" ht="15" customHeight="1">
      <c r="B62" s="23"/>
      <c r="C62" s="26"/>
      <c r="D62" s="5"/>
      <c r="E62" s="5"/>
      <c r="F62" s="5"/>
      <c r="G62" s="5"/>
    </row>
    <row r="63" spans="2:12" ht="15" customHeight="1">
      <c r="B63" s="23" t="s">
        <v>38</v>
      </c>
      <c r="C63" s="26"/>
      <c r="D63" s="5"/>
      <c r="E63" s="5"/>
      <c r="F63" s="5"/>
      <c r="G63" s="5"/>
    </row>
    <row r="65" spans="2:14" s="4" customFormat="1" ht="15" customHeight="1">
      <c r="B65" s="48" t="s">
        <v>39</v>
      </c>
      <c r="C65" s="26"/>
    </row>
    <row r="66" spans="2:14" ht="15" customHeight="1">
      <c r="B66" s="26" t="s">
        <v>40</v>
      </c>
      <c r="D66" s="5"/>
      <c r="E66" s="5"/>
      <c r="F66" s="5"/>
      <c r="G66" s="5"/>
      <c r="H66" s="5"/>
      <c r="I66" s="5"/>
      <c r="J66" s="5"/>
    </row>
    <row r="67" spans="2:14" ht="15" customHeight="1">
      <c r="B67" s="26" t="s">
        <v>41</v>
      </c>
      <c r="D67" s="5"/>
      <c r="E67" s="5"/>
      <c r="F67" s="5"/>
      <c r="G67" s="5"/>
      <c r="H67" s="5"/>
      <c r="I67" s="5"/>
      <c r="J67" s="5"/>
    </row>
    <row r="68" spans="2:14" ht="15" customHeight="1">
      <c r="B68" s="26" t="s">
        <v>42</v>
      </c>
      <c r="D68" s="5"/>
      <c r="E68" s="5"/>
      <c r="F68" s="5"/>
      <c r="G68" s="5"/>
      <c r="H68" s="5"/>
      <c r="I68" s="5"/>
      <c r="J68" s="5"/>
    </row>
    <row r="69" spans="2:14" s="4" customFormat="1" ht="15" customHeight="1" thickBot="1"/>
    <row r="70" spans="2:14" s="22" customFormat="1" ht="22.5" customHeight="1" thickBot="1">
      <c r="B70" s="13" t="s">
        <v>18</v>
      </c>
      <c r="C70" s="15" t="s">
        <v>43</v>
      </c>
      <c r="D70" s="13" t="s">
        <v>20</v>
      </c>
      <c r="E70" s="20" t="s">
        <v>21</v>
      </c>
      <c r="F70" s="9"/>
      <c r="G70" s="13" t="s">
        <v>44</v>
      </c>
      <c r="H70" s="13" t="s">
        <v>45</v>
      </c>
      <c r="I70" s="13" t="s">
        <v>46</v>
      </c>
      <c r="J70" s="13" t="s">
        <v>47</v>
      </c>
      <c r="K70" s="13" t="s">
        <v>48</v>
      </c>
      <c r="L70" s="13" t="s">
        <v>49</v>
      </c>
      <c r="M70" s="13" t="s">
        <v>50</v>
      </c>
      <c r="N70" s="13" t="s">
        <v>51</v>
      </c>
    </row>
    <row r="71" spans="2:14" ht="15" customHeight="1">
      <c r="K71" s="4"/>
      <c r="L71" s="4"/>
      <c r="M71" s="4"/>
      <c r="N71" s="4"/>
    </row>
    <row r="72" spans="2:14" ht="24.95" customHeight="1">
      <c r="B72" s="6" t="s">
        <v>52</v>
      </c>
      <c r="C72" s="2">
        <v>1</v>
      </c>
      <c r="D72" s="7">
        <v>0</v>
      </c>
      <c r="E72" s="56">
        <v>4</v>
      </c>
      <c r="F72" s="19"/>
      <c r="G72" s="35">
        <v>1</v>
      </c>
      <c r="H72" s="35">
        <v>0</v>
      </c>
      <c r="I72" s="35">
        <v>0</v>
      </c>
      <c r="J72" s="35">
        <v>0</v>
      </c>
      <c r="K72" s="35">
        <v>1</v>
      </c>
      <c r="L72" s="35">
        <v>1</v>
      </c>
      <c r="M72" s="35">
        <v>1</v>
      </c>
      <c r="N72" s="35">
        <v>0</v>
      </c>
    </row>
    <row r="73" spans="2:14" ht="15" customHeight="1">
      <c r="K73" s="4"/>
      <c r="L73" s="4"/>
      <c r="M73" s="4"/>
      <c r="N73" s="4"/>
    </row>
    <row r="74" spans="2:14" ht="24.95" customHeight="1">
      <c r="B74" s="2">
        <v>1</v>
      </c>
      <c r="C74" s="2">
        <v>1</v>
      </c>
      <c r="D74" s="3">
        <v>5</v>
      </c>
      <c r="E74" s="56">
        <f>SUM(G74:N74)</f>
        <v>6</v>
      </c>
      <c r="F74" s="19"/>
      <c r="G74" s="35">
        <v>1</v>
      </c>
      <c r="H74" s="35">
        <v>0</v>
      </c>
      <c r="I74" s="35">
        <v>1</v>
      </c>
      <c r="J74" s="35">
        <v>1</v>
      </c>
      <c r="K74" s="35">
        <v>1</v>
      </c>
      <c r="L74" s="35">
        <v>1</v>
      </c>
      <c r="M74" s="35">
        <v>1</v>
      </c>
      <c r="N74" s="35">
        <v>0</v>
      </c>
    </row>
    <row r="75" spans="2:14" ht="24.95" customHeight="1">
      <c r="B75" s="2">
        <v>2</v>
      </c>
      <c r="C75" s="2">
        <v>1</v>
      </c>
      <c r="D75" s="3">
        <v>5</v>
      </c>
      <c r="E75" s="56">
        <f t="shared" ref="E75:E93" si="0">SUM(G75:N75)</f>
        <v>1</v>
      </c>
      <c r="F75" s="19"/>
      <c r="G75" s="35">
        <v>1</v>
      </c>
      <c r="H75" s="35">
        <v>0</v>
      </c>
      <c r="I75" s="35">
        <v>0</v>
      </c>
      <c r="J75" s="35">
        <v>0</v>
      </c>
      <c r="K75" s="35">
        <v>0</v>
      </c>
      <c r="L75" s="35">
        <v>0</v>
      </c>
      <c r="M75" s="35">
        <v>0</v>
      </c>
      <c r="N75" s="35">
        <v>0</v>
      </c>
    </row>
    <row r="76" spans="2:14" ht="24.95" customHeight="1">
      <c r="B76" s="2">
        <v>3</v>
      </c>
      <c r="C76" s="2">
        <v>1</v>
      </c>
      <c r="D76" s="3">
        <v>5</v>
      </c>
      <c r="E76" s="56">
        <f t="shared" si="0"/>
        <v>5</v>
      </c>
      <c r="F76" s="19"/>
      <c r="G76" s="35">
        <v>1</v>
      </c>
      <c r="H76" s="35">
        <v>0</v>
      </c>
      <c r="I76" s="35">
        <v>0</v>
      </c>
      <c r="J76" s="35">
        <v>1</v>
      </c>
      <c r="K76" s="35">
        <v>1</v>
      </c>
      <c r="L76" s="35">
        <v>1</v>
      </c>
      <c r="M76" s="35">
        <v>1</v>
      </c>
      <c r="N76" s="35">
        <v>0</v>
      </c>
    </row>
    <row r="77" spans="2:14" ht="24.95" customHeight="1">
      <c r="B77" s="2">
        <v>4</v>
      </c>
      <c r="C77" s="2">
        <v>1</v>
      </c>
      <c r="D77" s="3">
        <v>5</v>
      </c>
      <c r="E77" s="56">
        <f t="shared" si="0"/>
        <v>4</v>
      </c>
      <c r="F77" s="19"/>
      <c r="G77" s="35">
        <v>1</v>
      </c>
      <c r="H77" s="35">
        <v>1</v>
      </c>
      <c r="I77" s="35">
        <v>0</v>
      </c>
      <c r="J77" s="35">
        <v>0</v>
      </c>
      <c r="K77" s="35">
        <v>0</v>
      </c>
      <c r="L77" s="35">
        <v>1</v>
      </c>
      <c r="M77" s="35">
        <v>1</v>
      </c>
      <c r="N77" s="35">
        <v>0</v>
      </c>
    </row>
    <row r="78" spans="2:14" ht="24.95" customHeight="1">
      <c r="B78" s="2">
        <v>5</v>
      </c>
      <c r="C78" s="2">
        <v>1</v>
      </c>
      <c r="D78" s="3">
        <v>5</v>
      </c>
      <c r="E78" s="56">
        <f t="shared" si="0"/>
        <v>5</v>
      </c>
      <c r="F78" s="19"/>
      <c r="G78" s="35">
        <v>1</v>
      </c>
      <c r="H78" s="35">
        <v>0</v>
      </c>
      <c r="I78" s="35">
        <v>1</v>
      </c>
      <c r="J78" s="35">
        <v>1</v>
      </c>
      <c r="K78" s="35">
        <v>1</v>
      </c>
      <c r="L78" s="35">
        <v>0</v>
      </c>
      <c r="M78" s="35">
        <v>1</v>
      </c>
      <c r="N78" s="35">
        <v>0</v>
      </c>
    </row>
    <row r="79" spans="2:14" ht="24.95" customHeight="1">
      <c r="B79" s="2">
        <v>6</v>
      </c>
      <c r="C79" s="2">
        <v>1</v>
      </c>
      <c r="D79" s="3">
        <v>5</v>
      </c>
      <c r="E79" s="56">
        <f t="shared" si="0"/>
        <v>4</v>
      </c>
      <c r="F79" s="19"/>
      <c r="G79" s="35">
        <v>1</v>
      </c>
      <c r="H79" s="35">
        <v>0</v>
      </c>
      <c r="I79" s="35">
        <v>0</v>
      </c>
      <c r="J79" s="35">
        <v>0</v>
      </c>
      <c r="K79" s="35">
        <v>1</v>
      </c>
      <c r="L79" s="35">
        <v>1</v>
      </c>
      <c r="M79" s="35">
        <v>0</v>
      </c>
      <c r="N79" s="35">
        <v>1</v>
      </c>
    </row>
    <row r="80" spans="2:14" ht="24.95" customHeight="1">
      <c r="B80" s="2">
        <v>7</v>
      </c>
      <c r="C80" s="2">
        <v>1</v>
      </c>
      <c r="D80" s="3">
        <v>5</v>
      </c>
      <c r="E80" s="56">
        <f t="shared" si="0"/>
        <v>5</v>
      </c>
      <c r="F80" s="19"/>
      <c r="G80" s="35">
        <v>1</v>
      </c>
      <c r="H80" s="35">
        <v>0</v>
      </c>
      <c r="I80" s="35">
        <v>0</v>
      </c>
      <c r="J80" s="35">
        <v>1</v>
      </c>
      <c r="K80" s="35">
        <v>1</v>
      </c>
      <c r="L80" s="35">
        <v>0</v>
      </c>
      <c r="M80" s="35">
        <v>1</v>
      </c>
      <c r="N80" s="35">
        <v>1</v>
      </c>
    </row>
    <row r="81" spans="2:14" ht="24.95" customHeight="1">
      <c r="B81" s="2">
        <v>8</v>
      </c>
      <c r="C81" s="2">
        <v>1</v>
      </c>
      <c r="D81" s="3">
        <v>5</v>
      </c>
      <c r="E81" s="56">
        <f t="shared" si="0"/>
        <v>3</v>
      </c>
      <c r="F81" s="19"/>
      <c r="G81" s="35">
        <v>1</v>
      </c>
      <c r="H81" s="35">
        <v>0</v>
      </c>
      <c r="I81" s="35">
        <v>0</v>
      </c>
      <c r="J81" s="35">
        <v>0</v>
      </c>
      <c r="K81" s="35">
        <v>1</v>
      </c>
      <c r="L81" s="35">
        <v>0</v>
      </c>
      <c r="M81" s="35">
        <v>1</v>
      </c>
      <c r="N81" s="35">
        <v>0</v>
      </c>
    </row>
    <row r="82" spans="2:14" ht="24.95" customHeight="1">
      <c r="B82" s="2">
        <v>9</v>
      </c>
      <c r="C82" s="2">
        <v>1</v>
      </c>
      <c r="D82" s="3">
        <v>5</v>
      </c>
      <c r="E82" s="56">
        <f t="shared" si="0"/>
        <v>5</v>
      </c>
      <c r="F82" s="19"/>
      <c r="G82" s="35">
        <v>1</v>
      </c>
      <c r="H82" s="35">
        <v>0</v>
      </c>
      <c r="I82" s="35">
        <v>0</v>
      </c>
      <c r="J82" s="35">
        <v>1</v>
      </c>
      <c r="K82" s="35">
        <v>0</v>
      </c>
      <c r="L82" s="35">
        <v>1</v>
      </c>
      <c r="M82" s="35">
        <v>1</v>
      </c>
      <c r="N82" s="35">
        <v>1</v>
      </c>
    </row>
    <row r="83" spans="2:14" ht="24.95" customHeight="1">
      <c r="B83" s="2">
        <v>10</v>
      </c>
      <c r="C83" s="2">
        <v>1</v>
      </c>
      <c r="D83" s="3">
        <v>5</v>
      </c>
      <c r="E83" s="56">
        <f t="shared" si="0"/>
        <v>3</v>
      </c>
      <c r="F83" s="19"/>
      <c r="G83" s="35">
        <v>1</v>
      </c>
      <c r="H83" s="35">
        <v>1</v>
      </c>
      <c r="I83" s="35">
        <v>0</v>
      </c>
      <c r="J83" s="35">
        <v>0</v>
      </c>
      <c r="K83" s="35">
        <v>0</v>
      </c>
      <c r="L83" s="35">
        <v>1</v>
      </c>
      <c r="M83" s="35">
        <v>0</v>
      </c>
      <c r="N83" s="35">
        <v>0</v>
      </c>
    </row>
    <row r="84" spans="2:14" ht="24.95" customHeight="1">
      <c r="B84" s="2">
        <v>11</v>
      </c>
      <c r="C84" s="2">
        <v>1</v>
      </c>
      <c r="D84" s="3">
        <v>5</v>
      </c>
      <c r="E84" s="56">
        <f t="shared" si="0"/>
        <v>4</v>
      </c>
      <c r="F84" s="19"/>
      <c r="G84" s="35">
        <v>1</v>
      </c>
      <c r="H84" s="35">
        <v>0</v>
      </c>
      <c r="I84" s="35">
        <v>0</v>
      </c>
      <c r="J84" s="35">
        <v>0</v>
      </c>
      <c r="K84" s="35">
        <v>1</v>
      </c>
      <c r="L84" s="35">
        <v>1</v>
      </c>
      <c r="M84" s="35">
        <v>0</v>
      </c>
      <c r="N84" s="35">
        <v>1</v>
      </c>
    </row>
    <row r="85" spans="2:14" ht="24.95" customHeight="1">
      <c r="B85" s="2">
        <v>12</v>
      </c>
      <c r="C85" s="2">
        <v>1</v>
      </c>
      <c r="D85" s="3">
        <v>5</v>
      </c>
      <c r="E85" s="56">
        <f t="shared" si="0"/>
        <v>4</v>
      </c>
      <c r="F85" s="19"/>
      <c r="G85" s="35">
        <v>1</v>
      </c>
      <c r="H85" s="35">
        <v>0</v>
      </c>
      <c r="I85" s="35">
        <v>0</v>
      </c>
      <c r="J85" s="35">
        <v>0</v>
      </c>
      <c r="K85" s="35">
        <v>1</v>
      </c>
      <c r="L85" s="35">
        <v>0</v>
      </c>
      <c r="M85" s="35">
        <v>1</v>
      </c>
      <c r="N85" s="35">
        <v>1</v>
      </c>
    </row>
    <row r="86" spans="2:14" ht="24.95" customHeight="1">
      <c r="B86" s="2">
        <v>13</v>
      </c>
      <c r="C86" s="2">
        <v>1</v>
      </c>
      <c r="D86" s="3">
        <v>5</v>
      </c>
      <c r="E86" s="56">
        <f t="shared" si="0"/>
        <v>4</v>
      </c>
      <c r="F86" s="19"/>
      <c r="G86" s="35">
        <v>1</v>
      </c>
      <c r="H86" s="35">
        <v>0</v>
      </c>
      <c r="I86" s="35">
        <v>0</v>
      </c>
      <c r="J86" s="35">
        <v>1</v>
      </c>
      <c r="K86" s="35">
        <v>1</v>
      </c>
      <c r="L86" s="35">
        <v>0</v>
      </c>
      <c r="M86" s="35">
        <v>0</v>
      </c>
      <c r="N86" s="35">
        <v>1</v>
      </c>
    </row>
    <row r="87" spans="2:14" ht="24.95" customHeight="1">
      <c r="B87" s="2">
        <v>14</v>
      </c>
      <c r="C87" s="2">
        <v>1</v>
      </c>
      <c r="D87" s="3">
        <v>5</v>
      </c>
      <c r="E87" s="56">
        <f t="shared" si="0"/>
        <v>4</v>
      </c>
      <c r="F87" s="19"/>
      <c r="G87" s="35">
        <v>1</v>
      </c>
      <c r="H87" s="35">
        <v>1</v>
      </c>
      <c r="I87" s="35">
        <v>0</v>
      </c>
      <c r="J87" s="35">
        <v>0</v>
      </c>
      <c r="K87" s="35">
        <v>1</v>
      </c>
      <c r="L87" s="35">
        <v>0</v>
      </c>
      <c r="M87" s="35">
        <v>1</v>
      </c>
      <c r="N87" s="35">
        <v>0</v>
      </c>
    </row>
    <row r="88" spans="2:14" ht="24.95" customHeight="1">
      <c r="B88" s="2">
        <v>15</v>
      </c>
      <c r="C88" s="2">
        <v>1</v>
      </c>
      <c r="D88" s="3">
        <v>5</v>
      </c>
      <c r="E88" s="56">
        <f t="shared" si="0"/>
        <v>4</v>
      </c>
      <c r="F88" s="19"/>
      <c r="G88" s="35">
        <v>1</v>
      </c>
      <c r="H88" s="35">
        <v>0</v>
      </c>
      <c r="I88" s="35">
        <v>0</v>
      </c>
      <c r="J88" s="35">
        <v>1</v>
      </c>
      <c r="K88" s="35">
        <v>0</v>
      </c>
      <c r="L88" s="35">
        <v>0</v>
      </c>
      <c r="M88" s="35">
        <v>1</v>
      </c>
      <c r="N88" s="35">
        <v>1</v>
      </c>
    </row>
    <row r="89" spans="2:14" ht="24.95" customHeight="1">
      <c r="B89" s="2">
        <v>16</v>
      </c>
      <c r="C89" s="2">
        <v>1</v>
      </c>
      <c r="D89" s="3">
        <v>5</v>
      </c>
      <c r="E89" s="56">
        <f t="shared" si="0"/>
        <v>2</v>
      </c>
      <c r="F89" s="19"/>
      <c r="G89" s="35">
        <v>1</v>
      </c>
      <c r="H89" s="35">
        <v>0</v>
      </c>
      <c r="I89" s="35">
        <v>0</v>
      </c>
      <c r="J89" s="35">
        <v>0</v>
      </c>
      <c r="K89" s="35">
        <v>1</v>
      </c>
      <c r="L89" s="35">
        <v>0</v>
      </c>
      <c r="M89" s="35">
        <v>0</v>
      </c>
      <c r="N89" s="35">
        <v>0</v>
      </c>
    </row>
    <row r="90" spans="2:14" ht="24.95" customHeight="1">
      <c r="B90" s="2">
        <v>17</v>
      </c>
      <c r="C90" s="2">
        <v>1</v>
      </c>
      <c r="D90" s="3">
        <v>5</v>
      </c>
      <c r="E90" s="56">
        <f t="shared" si="0"/>
        <v>4</v>
      </c>
      <c r="F90" s="19"/>
      <c r="G90" s="35">
        <v>1</v>
      </c>
      <c r="H90" s="35">
        <v>0</v>
      </c>
      <c r="I90" s="35">
        <v>0</v>
      </c>
      <c r="J90" s="35">
        <v>1</v>
      </c>
      <c r="K90" s="35">
        <v>1</v>
      </c>
      <c r="L90" s="35">
        <v>1</v>
      </c>
      <c r="M90" s="35">
        <v>0</v>
      </c>
      <c r="N90" s="35">
        <v>0</v>
      </c>
    </row>
    <row r="91" spans="2:14" ht="24.95" customHeight="1">
      <c r="B91" s="2">
        <v>18</v>
      </c>
      <c r="C91" s="2">
        <v>1</v>
      </c>
      <c r="D91" s="3">
        <v>5</v>
      </c>
      <c r="E91" s="56">
        <f t="shared" si="0"/>
        <v>3</v>
      </c>
      <c r="F91" s="19"/>
      <c r="G91" s="35">
        <v>1</v>
      </c>
      <c r="H91" s="35">
        <v>0</v>
      </c>
      <c r="I91" s="35">
        <v>0</v>
      </c>
      <c r="J91" s="35">
        <v>0</v>
      </c>
      <c r="K91" s="35">
        <v>0</v>
      </c>
      <c r="L91" s="35">
        <v>1</v>
      </c>
      <c r="M91" s="35">
        <v>0</v>
      </c>
      <c r="N91" s="35">
        <v>1</v>
      </c>
    </row>
    <row r="92" spans="2:14" ht="24.95" customHeight="1">
      <c r="B92" s="2">
        <v>19</v>
      </c>
      <c r="C92" s="2">
        <v>1</v>
      </c>
      <c r="D92" s="3">
        <v>5</v>
      </c>
      <c r="E92" s="56">
        <f t="shared" si="0"/>
        <v>4</v>
      </c>
      <c r="F92" s="19"/>
      <c r="G92" s="35">
        <v>1</v>
      </c>
      <c r="H92" s="35">
        <v>0</v>
      </c>
      <c r="I92" s="35">
        <v>0</v>
      </c>
      <c r="J92" s="35">
        <v>0</v>
      </c>
      <c r="K92" s="35">
        <v>0</v>
      </c>
      <c r="L92" s="35">
        <v>1</v>
      </c>
      <c r="M92" s="35">
        <v>1</v>
      </c>
      <c r="N92" s="35">
        <v>1</v>
      </c>
    </row>
    <row r="93" spans="2:14" ht="24.95" customHeight="1">
      <c r="B93" s="2">
        <v>20</v>
      </c>
      <c r="C93" s="2">
        <v>1</v>
      </c>
      <c r="D93" s="3">
        <v>5</v>
      </c>
      <c r="E93" s="56">
        <f t="shared" si="0"/>
        <v>5</v>
      </c>
      <c r="F93" s="19"/>
      <c r="G93" s="35">
        <v>1</v>
      </c>
      <c r="H93" s="35">
        <v>0</v>
      </c>
      <c r="I93" s="35">
        <v>1</v>
      </c>
      <c r="J93" s="35">
        <v>1</v>
      </c>
      <c r="K93" s="35">
        <v>1</v>
      </c>
      <c r="L93" s="35">
        <v>0</v>
      </c>
      <c r="M93" s="35">
        <v>1</v>
      </c>
      <c r="N93" s="35">
        <v>0</v>
      </c>
    </row>
    <row r="94" spans="2:14" ht="15" customHeight="1" thickBot="1"/>
    <row r="95" spans="2:14" ht="22.5" customHeight="1" thickBot="1">
      <c r="B95" s="29" t="s">
        <v>53</v>
      </c>
      <c r="C95" s="16" t="s">
        <v>36</v>
      </c>
      <c r="D95" s="34"/>
    </row>
    <row r="97" spans="2:10" ht="15" customHeight="1">
      <c r="B97" s="25" t="s">
        <v>54</v>
      </c>
      <c r="C97" s="26"/>
      <c r="D97" s="9"/>
    </row>
    <row r="98" spans="2:10" ht="15" customHeight="1">
      <c r="B98" s="59" t="s">
        <v>55</v>
      </c>
      <c r="C98" s="26"/>
      <c r="D98" s="9"/>
    </row>
    <row r="99" spans="2:10" ht="15" customHeight="1">
      <c r="B99" s="61" t="s">
        <v>56</v>
      </c>
      <c r="C99" s="26"/>
      <c r="D99" s="9"/>
    </row>
    <row r="100" spans="2:10" ht="15" customHeight="1">
      <c r="B100" s="23"/>
      <c r="C100" s="26"/>
      <c r="D100" s="9"/>
    </row>
    <row r="101" spans="2:10" ht="15" customHeight="1">
      <c r="B101" s="23" t="s">
        <v>57</v>
      </c>
      <c r="C101" s="26"/>
      <c r="D101" s="9"/>
    </row>
    <row r="102" spans="2:10" ht="15" customHeight="1">
      <c r="B102" s="23" t="s">
        <v>58</v>
      </c>
      <c r="C102" s="26"/>
      <c r="D102" s="9"/>
    </row>
    <row r="103" spans="2:10" ht="15" customHeight="1">
      <c r="D103" s="9"/>
    </row>
    <row r="104" spans="2:10" ht="15" customHeight="1">
      <c r="B104" s="48" t="s">
        <v>39</v>
      </c>
      <c r="C104" s="26"/>
      <c r="D104" s="22"/>
      <c r="E104" s="5"/>
      <c r="F104" s="5"/>
      <c r="G104" s="5"/>
      <c r="H104" s="5"/>
    </row>
    <row r="105" spans="2:10" ht="15" customHeight="1">
      <c r="B105" s="26" t="s">
        <v>59</v>
      </c>
      <c r="D105" s="22"/>
      <c r="E105" s="5"/>
      <c r="F105" s="5"/>
      <c r="G105" s="5"/>
      <c r="H105" s="5"/>
      <c r="I105" s="5"/>
    </row>
    <row r="106" spans="2:10" ht="15" customHeight="1">
      <c r="B106" s="26" t="s">
        <v>60</v>
      </c>
      <c r="D106" s="22"/>
      <c r="E106" s="5"/>
      <c r="F106" s="5"/>
      <c r="G106" s="5"/>
      <c r="H106" s="5"/>
      <c r="I106" s="5"/>
    </row>
    <row r="107" spans="2:10" ht="15" customHeight="1">
      <c r="B107" s="26" t="s">
        <v>61</v>
      </c>
      <c r="D107" s="22"/>
      <c r="E107" s="5"/>
      <c r="F107" s="5"/>
      <c r="G107" s="5"/>
      <c r="H107" s="5"/>
      <c r="I107" s="5"/>
      <c r="J107" s="5"/>
    </row>
    <row r="108" spans="2:10" ht="15" customHeight="1" thickBot="1"/>
    <row r="109" spans="2:10" s="22" customFormat="1" ht="22.5" customHeight="1" thickBot="1">
      <c r="B109" s="13" t="s">
        <v>18</v>
      </c>
      <c r="C109" s="15" t="s">
        <v>43</v>
      </c>
      <c r="D109" s="13" t="s">
        <v>20</v>
      </c>
      <c r="E109" s="20" t="s">
        <v>21</v>
      </c>
      <c r="F109" s="9"/>
      <c r="G109" s="13" t="s">
        <v>44</v>
      </c>
      <c r="H109" s="13" t="s">
        <v>45</v>
      </c>
      <c r="I109" s="13" t="s">
        <v>46</v>
      </c>
      <c r="J109" s="13" t="s">
        <v>47</v>
      </c>
    </row>
    <row r="110" spans="2:10" ht="15" customHeight="1">
      <c r="G110" s="30"/>
    </row>
    <row r="111" spans="2:10" ht="24.95" customHeight="1">
      <c r="B111" s="6" t="s">
        <v>62</v>
      </c>
      <c r="C111" s="2">
        <v>2</v>
      </c>
      <c r="D111" s="7">
        <v>0</v>
      </c>
      <c r="E111" s="1" t="s">
        <v>63</v>
      </c>
      <c r="F111" s="19"/>
      <c r="G111" s="35">
        <v>1</v>
      </c>
      <c r="H111" s="35">
        <v>1</v>
      </c>
      <c r="I111" s="35">
        <v>0</v>
      </c>
      <c r="J111" s="35">
        <v>1</v>
      </c>
    </row>
    <row r="112" spans="2:10" ht="24.95" customHeight="1">
      <c r="B112" s="6" t="s">
        <v>64</v>
      </c>
      <c r="C112" s="2">
        <v>2</v>
      </c>
      <c r="D112" s="7">
        <v>0</v>
      </c>
      <c r="E112" s="1" t="s">
        <v>65</v>
      </c>
      <c r="F112" s="19"/>
      <c r="G112" s="35">
        <v>0</v>
      </c>
      <c r="H112" s="35">
        <v>1</v>
      </c>
      <c r="I112" s="35">
        <v>0</v>
      </c>
      <c r="J112" s="35">
        <v>1</v>
      </c>
    </row>
    <row r="114" spans="2:10" ht="24.95" customHeight="1">
      <c r="B114" s="2">
        <v>21</v>
      </c>
      <c r="C114" s="2">
        <v>2</v>
      </c>
      <c r="D114" s="3">
        <v>5</v>
      </c>
      <c r="E114" s="1" t="str">
        <f>_xlfn.CONCAT(G114:J114)</f>
        <v>0001</v>
      </c>
      <c r="F114" s="19"/>
      <c r="G114" s="35">
        <v>0</v>
      </c>
      <c r="H114" s="35">
        <v>0</v>
      </c>
      <c r="I114" s="35">
        <v>0</v>
      </c>
      <c r="J114" s="35">
        <v>1</v>
      </c>
    </row>
    <row r="115" spans="2:10" ht="24.95" customHeight="1">
      <c r="B115" s="2">
        <v>22</v>
      </c>
      <c r="C115" s="2">
        <v>2</v>
      </c>
      <c r="D115" s="3">
        <v>5</v>
      </c>
      <c r="E115" s="1" t="str">
        <f t="shared" ref="E115:E133" si="1">_xlfn.CONCAT(G115:J115)</f>
        <v>0110</v>
      </c>
      <c r="F115" s="19"/>
      <c r="G115" s="35">
        <v>0</v>
      </c>
      <c r="H115" s="35">
        <v>1</v>
      </c>
      <c r="I115" s="35">
        <v>1</v>
      </c>
      <c r="J115" s="35">
        <v>0</v>
      </c>
    </row>
    <row r="116" spans="2:10" ht="24.95" customHeight="1">
      <c r="B116" s="2">
        <v>23</v>
      </c>
      <c r="C116" s="2">
        <v>2</v>
      </c>
      <c r="D116" s="3">
        <v>5</v>
      </c>
      <c r="E116" s="1" t="str">
        <f t="shared" si="1"/>
        <v>1101</v>
      </c>
      <c r="F116" s="19"/>
      <c r="G116" s="35">
        <v>1</v>
      </c>
      <c r="H116" s="35">
        <v>1</v>
      </c>
      <c r="I116" s="35">
        <v>0</v>
      </c>
      <c r="J116" s="35">
        <v>1</v>
      </c>
    </row>
    <row r="117" spans="2:10" ht="24.95" customHeight="1">
      <c r="B117" s="2">
        <v>24</v>
      </c>
      <c r="C117" s="2">
        <v>2</v>
      </c>
      <c r="D117" s="3">
        <v>5</v>
      </c>
      <c r="E117" s="1" t="str">
        <f t="shared" si="1"/>
        <v>0111</v>
      </c>
      <c r="F117" s="19"/>
      <c r="G117" s="35">
        <v>0</v>
      </c>
      <c r="H117" s="35">
        <v>1</v>
      </c>
      <c r="I117" s="35">
        <v>1</v>
      </c>
      <c r="J117" s="35">
        <v>1</v>
      </c>
    </row>
    <row r="118" spans="2:10" ht="24.95" customHeight="1">
      <c r="B118" s="2">
        <v>25</v>
      </c>
      <c r="C118" s="2">
        <v>2</v>
      </c>
      <c r="D118" s="3">
        <v>5</v>
      </c>
      <c r="E118" s="1" t="str">
        <f t="shared" si="1"/>
        <v>0101</v>
      </c>
      <c r="F118" s="19"/>
      <c r="G118" s="35">
        <v>0</v>
      </c>
      <c r="H118" s="35">
        <v>1</v>
      </c>
      <c r="I118" s="35">
        <v>0</v>
      </c>
      <c r="J118" s="35">
        <v>1</v>
      </c>
    </row>
    <row r="119" spans="2:10" ht="24.95" customHeight="1">
      <c r="B119" s="2">
        <v>26</v>
      </c>
      <c r="C119" s="2">
        <v>2</v>
      </c>
      <c r="D119" s="3">
        <v>5</v>
      </c>
      <c r="E119" s="1" t="str">
        <f t="shared" si="1"/>
        <v>0111</v>
      </c>
      <c r="F119" s="19"/>
      <c r="G119" s="35">
        <v>0</v>
      </c>
      <c r="H119" s="35">
        <v>1</v>
      </c>
      <c r="I119" s="35">
        <v>1</v>
      </c>
      <c r="J119" s="35">
        <v>1</v>
      </c>
    </row>
    <row r="120" spans="2:10" ht="24.95" customHeight="1">
      <c r="B120" s="2">
        <v>27</v>
      </c>
      <c r="C120" s="2">
        <v>2</v>
      </c>
      <c r="D120" s="3">
        <v>5</v>
      </c>
      <c r="E120" s="1" t="str">
        <f t="shared" si="1"/>
        <v>1010</v>
      </c>
      <c r="F120" s="19"/>
      <c r="G120" s="35">
        <v>1</v>
      </c>
      <c r="H120" s="35">
        <v>0</v>
      </c>
      <c r="I120" s="35">
        <v>1</v>
      </c>
      <c r="J120" s="35">
        <v>0</v>
      </c>
    </row>
    <row r="121" spans="2:10" ht="24.95" customHeight="1">
      <c r="B121" s="2">
        <v>28</v>
      </c>
      <c r="C121" s="2">
        <v>2</v>
      </c>
      <c r="D121" s="3">
        <v>5</v>
      </c>
      <c r="E121" s="1" t="str">
        <f t="shared" si="1"/>
        <v>0110</v>
      </c>
      <c r="F121" s="19"/>
      <c r="G121" s="35">
        <v>0</v>
      </c>
      <c r="H121" s="35">
        <v>1</v>
      </c>
      <c r="I121" s="35">
        <v>1</v>
      </c>
      <c r="J121" s="35">
        <v>0</v>
      </c>
    </row>
    <row r="122" spans="2:10" ht="24.95" customHeight="1">
      <c r="B122" s="2">
        <v>29</v>
      </c>
      <c r="C122" s="2">
        <v>2</v>
      </c>
      <c r="D122" s="3">
        <v>5</v>
      </c>
      <c r="E122" s="1" t="str">
        <f t="shared" si="1"/>
        <v>0111</v>
      </c>
      <c r="F122" s="19"/>
      <c r="G122" s="35">
        <v>0</v>
      </c>
      <c r="H122" s="35">
        <v>1</v>
      </c>
      <c r="I122" s="35">
        <v>1</v>
      </c>
      <c r="J122" s="35">
        <v>1</v>
      </c>
    </row>
    <row r="123" spans="2:10" ht="24.95" customHeight="1">
      <c r="B123" s="2">
        <v>30</v>
      </c>
      <c r="C123" s="2">
        <v>2</v>
      </c>
      <c r="D123" s="3">
        <v>5</v>
      </c>
      <c r="E123" s="1" t="str">
        <f t="shared" si="1"/>
        <v>1101</v>
      </c>
      <c r="F123" s="19"/>
      <c r="G123" s="35">
        <v>1</v>
      </c>
      <c r="H123" s="35">
        <v>1</v>
      </c>
      <c r="I123" s="35">
        <v>0</v>
      </c>
      <c r="J123" s="35">
        <v>1</v>
      </c>
    </row>
    <row r="124" spans="2:10" ht="24.95" customHeight="1">
      <c r="B124" s="2">
        <v>31</v>
      </c>
      <c r="C124" s="2">
        <v>2</v>
      </c>
      <c r="D124" s="3">
        <v>5</v>
      </c>
      <c r="E124" s="1" t="str">
        <f t="shared" si="1"/>
        <v>1010</v>
      </c>
      <c r="F124" s="19"/>
      <c r="G124" s="35">
        <v>1</v>
      </c>
      <c r="H124" s="35">
        <v>0</v>
      </c>
      <c r="I124" s="35">
        <v>1</v>
      </c>
      <c r="J124" s="35">
        <v>0</v>
      </c>
    </row>
    <row r="125" spans="2:10" ht="24.95" customHeight="1">
      <c r="B125" s="2">
        <v>32</v>
      </c>
      <c r="C125" s="2">
        <v>2</v>
      </c>
      <c r="D125" s="3">
        <v>5</v>
      </c>
      <c r="E125" s="1" t="str">
        <f t="shared" si="1"/>
        <v>0111</v>
      </c>
      <c r="F125" s="19"/>
      <c r="G125" s="35">
        <v>0</v>
      </c>
      <c r="H125" s="35">
        <v>1</v>
      </c>
      <c r="I125" s="35">
        <v>1</v>
      </c>
      <c r="J125" s="35">
        <v>1</v>
      </c>
    </row>
    <row r="126" spans="2:10" ht="24.95" customHeight="1">
      <c r="B126" s="2">
        <v>33</v>
      </c>
      <c r="C126" s="2">
        <v>2</v>
      </c>
      <c r="D126" s="3">
        <v>5</v>
      </c>
      <c r="E126" s="1" t="str">
        <f t="shared" si="1"/>
        <v>1100</v>
      </c>
      <c r="F126" s="19"/>
      <c r="G126" s="35">
        <v>1</v>
      </c>
      <c r="H126" s="35">
        <v>1</v>
      </c>
      <c r="I126" s="35">
        <v>0</v>
      </c>
      <c r="J126" s="35">
        <v>0</v>
      </c>
    </row>
    <row r="127" spans="2:10" ht="24.95" customHeight="1">
      <c r="B127" s="2">
        <v>34</v>
      </c>
      <c r="C127" s="2">
        <v>2</v>
      </c>
      <c r="D127" s="3">
        <v>5</v>
      </c>
      <c r="E127" s="1" t="str">
        <f t="shared" si="1"/>
        <v>1101</v>
      </c>
      <c r="F127" s="19"/>
      <c r="G127" s="35">
        <v>1</v>
      </c>
      <c r="H127" s="35">
        <v>1</v>
      </c>
      <c r="I127" s="35">
        <v>0</v>
      </c>
      <c r="J127" s="35">
        <v>1</v>
      </c>
    </row>
    <row r="128" spans="2:10" ht="24.95" customHeight="1">
      <c r="B128" s="2">
        <v>35</v>
      </c>
      <c r="C128" s="2">
        <v>2</v>
      </c>
      <c r="D128" s="3">
        <v>5</v>
      </c>
      <c r="E128" s="1" t="str">
        <f t="shared" si="1"/>
        <v>0111</v>
      </c>
      <c r="F128" s="19"/>
      <c r="G128" s="35">
        <v>0</v>
      </c>
      <c r="H128" s="35">
        <v>1</v>
      </c>
      <c r="I128" s="35">
        <v>1</v>
      </c>
      <c r="J128" s="35">
        <v>1</v>
      </c>
    </row>
    <row r="129" spans="2:10" ht="24.95" customHeight="1">
      <c r="B129" s="2">
        <v>36</v>
      </c>
      <c r="C129" s="2">
        <v>2</v>
      </c>
      <c r="D129" s="3">
        <v>5</v>
      </c>
      <c r="E129" s="1" t="str">
        <f t="shared" si="1"/>
        <v>1100</v>
      </c>
      <c r="F129" s="19"/>
      <c r="G129" s="35">
        <v>1</v>
      </c>
      <c r="H129" s="35">
        <v>1</v>
      </c>
      <c r="I129" s="35">
        <v>0</v>
      </c>
      <c r="J129" s="35">
        <v>0</v>
      </c>
    </row>
    <row r="130" spans="2:10" ht="24.95" customHeight="1">
      <c r="B130" s="2">
        <v>37</v>
      </c>
      <c r="C130" s="2">
        <v>2</v>
      </c>
      <c r="D130" s="3">
        <v>5</v>
      </c>
      <c r="E130" s="1" t="str">
        <f t="shared" si="1"/>
        <v>1101</v>
      </c>
      <c r="F130" s="19"/>
      <c r="G130" s="35">
        <v>1</v>
      </c>
      <c r="H130" s="35">
        <v>1</v>
      </c>
      <c r="I130" s="35">
        <v>0</v>
      </c>
      <c r="J130" s="35">
        <v>1</v>
      </c>
    </row>
    <row r="131" spans="2:10" ht="24.95" customHeight="1">
      <c r="B131" s="2">
        <v>38</v>
      </c>
      <c r="C131" s="2">
        <v>2</v>
      </c>
      <c r="D131" s="3">
        <v>5</v>
      </c>
      <c r="E131" s="1" t="str">
        <f t="shared" si="1"/>
        <v>1100</v>
      </c>
      <c r="F131" s="19"/>
      <c r="G131" s="35">
        <v>1</v>
      </c>
      <c r="H131" s="35">
        <v>1</v>
      </c>
      <c r="I131" s="35">
        <v>0</v>
      </c>
      <c r="J131" s="35">
        <v>0</v>
      </c>
    </row>
    <row r="132" spans="2:10" ht="24.95" customHeight="1">
      <c r="B132" s="2">
        <v>39</v>
      </c>
      <c r="C132" s="2">
        <v>2</v>
      </c>
      <c r="D132" s="3">
        <v>5</v>
      </c>
      <c r="E132" s="1" t="str">
        <f t="shared" si="1"/>
        <v>1100</v>
      </c>
      <c r="F132" s="19"/>
      <c r="G132" s="35">
        <v>1</v>
      </c>
      <c r="H132" s="35">
        <v>1</v>
      </c>
      <c r="I132" s="35">
        <v>0</v>
      </c>
      <c r="J132" s="35">
        <v>0</v>
      </c>
    </row>
    <row r="133" spans="2:10" ht="24.95" customHeight="1">
      <c r="B133" s="2">
        <v>40</v>
      </c>
      <c r="C133" s="2">
        <v>2</v>
      </c>
      <c r="D133" s="3">
        <v>5</v>
      </c>
      <c r="E133" s="1" t="str">
        <f t="shared" si="1"/>
        <v>1011</v>
      </c>
      <c r="F133" s="19"/>
      <c r="G133" s="35">
        <v>1</v>
      </c>
      <c r="H133" s="35">
        <v>0</v>
      </c>
      <c r="I133" s="35">
        <v>1</v>
      </c>
      <c r="J133" s="35">
        <v>1</v>
      </c>
    </row>
    <row r="134" spans="2:10" ht="15" customHeight="1" thickBot="1"/>
    <row r="135" spans="2:10" ht="22.5" customHeight="1" thickBot="1">
      <c r="B135" s="29" t="s">
        <v>66</v>
      </c>
      <c r="C135" s="16" t="s">
        <v>36</v>
      </c>
      <c r="D135" s="34"/>
    </row>
    <row r="136" spans="2:10" ht="15" customHeight="1"/>
    <row r="137" spans="2:10" ht="15" customHeight="1">
      <c r="B137" s="25" t="s">
        <v>67</v>
      </c>
      <c r="C137" s="26"/>
      <c r="D137" s="9"/>
    </row>
    <row r="138" spans="2:10" ht="15" customHeight="1">
      <c r="B138" s="59" t="s">
        <v>68</v>
      </c>
      <c r="C138" s="26"/>
      <c r="D138" s="9"/>
    </row>
    <row r="139" spans="2:10" ht="15" customHeight="1">
      <c r="B139" s="61" t="s">
        <v>69</v>
      </c>
      <c r="C139" s="26"/>
      <c r="D139" s="9"/>
    </row>
    <row r="140" spans="2:10" ht="15" customHeight="1">
      <c r="B140" s="23"/>
      <c r="C140" s="26"/>
      <c r="D140" s="9"/>
    </row>
    <row r="141" spans="2:10" ht="15" customHeight="1">
      <c r="B141" s="23" t="s">
        <v>70</v>
      </c>
      <c r="C141" s="26"/>
      <c r="D141" s="9"/>
    </row>
    <row r="142" spans="2:10" ht="15" customHeight="1">
      <c r="B142" s="9"/>
      <c r="C142" s="26"/>
      <c r="D142" s="22"/>
      <c r="E142" s="5"/>
      <c r="F142" s="5"/>
      <c r="G142" s="5"/>
      <c r="H142" s="5"/>
    </row>
    <row r="143" spans="2:10" ht="15" customHeight="1">
      <c r="B143" s="48" t="s">
        <v>39</v>
      </c>
      <c r="C143" s="26"/>
      <c r="D143" s="22"/>
      <c r="E143" s="5"/>
      <c r="F143" s="5"/>
      <c r="G143" s="5"/>
      <c r="H143" s="5"/>
    </row>
    <row r="144" spans="2:10" ht="15" customHeight="1">
      <c r="B144" s="26" t="s">
        <v>71</v>
      </c>
      <c r="D144" s="22"/>
      <c r="E144" s="5"/>
      <c r="F144" s="5"/>
      <c r="G144" s="5"/>
      <c r="H144" s="5"/>
      <c r="I144" s="5"/>
    </row>
    <row r="145" spans="2:10" ht="15" customHeight="1">
      <c r="B145" s="26" t="s">
        <v>72</v>
      </c>
      <c r="D145" s="22"/>
      <c r="E145" s="5"/>
      <c r="F145" s="5"/>
      <c r="G145" s="5"/>
      <c r="H145" s="5"/>
      <c r="I145" s="5"/>
    </row>
    <row r="146" spans="2:10" ht="15" customHeight="1">
      <c r="B146" s="26" t="s">
        <v>73</v>
      </c>
      <c r="D146" s="22"/>
      <c r="E146" s="5"/>
      <c r="F146" s="5"/>
      <c r="G146" s="5"/>
      <c r="H146" s="5"/>
      <c r="I146" s="5"/>
      <c r="J146" s="5"/>
    </row>
    <row r="147" spans="2:10" ht="15" customHeight="1" thickBot="1"/>
    <row r="148" spans="2:10" s="22" customFormat="1" ht="22.5" customHeight="1" thickBot="1">
      <c r="B148" s="13" t="s">
        <v>18</v>
      </c>
      <c r="C148" s="15" t="s">
        <v>43</v>
      </c>
      <c r="D148" s="13" t="s">
        <v>20</v>
      </c>
      <c r="E148" s="20" t="s">
        <v>21</v>
      </c>
      <c r="F148" s="9"/>
      <c r="G148" s="13" t="s">
        <v>44</v>
      </c>
      <c r="H148" s="13" t="s">
        <v>45</v>
      </c>
      <c r="I148" s="13" t="s">
        <v>46</v>
      </c>
      <c r="J148" s="13" t="s">
        <v>47</v>
      </c>
    </row>
    <row r="149" spans="2:10" ht="15" customHeight="1">
      <c r="G149" s="30"/>
    </row>
    <row r="150" spans="2:10" ht="24.95" customHeight="1">
      <c r="B150" s="6" t="s">
        <v>74</v>
      </c>
      <c r="C150" s="2">
        <v>3</v>
      </c>
      <c r="D150" s="7">
        <v>0</v>
      </c>
      <c r="E150" s="1">
        <v>101</v>
      </c>
      <c r="F150" s="19"/>
      <c r="G150" s="35">
        <v>0</v>
      </c>
      <c r="H150" s="35">
        <v>1</v>
      </c>
      <c r="I150" s="35">
        <v>0</v>
      </c>
      <c r="J150" s="35">
        <v>1</v>
      </c>
    </row>
    <row r="151" spans="2:10" ht="15" customHeight="1">
      <c r="H151" s="58"/>
      <c r="I151" s="58"/>
      <c r="J151" s="58"/>
    </row>
    <row r="152" spans="2:10" ht="24.95" customHeight="1">
      <c r="B152" s="2">
        <v>41</v>
      </c>
      <c r="C152" s="2">
        <v>3</v>
      </c>
      <c r="D152" s="3">
        <v>6</v>
      </c>
      <c r="E152" s="1">
        <f>_xlfn.CONCAT(G152:J152)+0</f>
        <v>100</v>
      </c>
      <c r="F152" s="19"/>
      <c r="G152" s="35">
        <v>0</v>
      </c>
      <c r="H152" s="35">
        <v>1</v>
      </c>
      <c r="I152" s="35">
        <v>0</v>
      </c>
      <c r="J152" s="35">
        <v>0</v>
      </c>
    </row>
    <row r="153" spans="2:10" ht="24.95" customHeight="1">
      <c r="B153" s="2">
        <v>42</v>
      </c>
      <c r="C153" s="2">
        <v>3</v>
      </c>
      <c r="D153" s="3">
        <v>6</v>
      </c>
      <c r="E153" s="1">
        <f t="shared" ref="E153:E171" si="2">_xlfn.CONCAT(G153:J153)+0</f>
        <v>1011</v>
      </c>
      <c r="F153" s="19"/>
      <c r="G153" s="35">
        <v>1</v>
      </c>
      <c r="H153" s="35">
        <v>0</v>
      </c>
      <c r="I153" s="35">
        <v>1</v>
      </c>
      <c r="J153" s="35">
        <v>1</v>
      </c>
    </row>
    <row r="154" spans="2:10" ht="24.95" customHeight="1">
      <c r="B154" s="2">
        <v>43</v>
      </c>
      <c r="C154" s="2">
        <v>3</v>
      </c>
      <c r="D154" s="3">
        <v>6</v>
      </c>
      <c r="E154" s="1">
        <f t="shared" si="2"/>
        <v>0</v>
      </c>
      <c r="F154" s="19"/>
      <c r="G154" s="35">
        <v>0</v>
      </c>
      <c r="H154" s="35">
        <v>0</v>
      </c>
      <c r="I154" s="35">
        <v>0</v>
      </c>
      <c r="J154" s="35">
        <v>0</v>
      </c>
    </row>
    <row r="155" spans="2:10" ht="24.95" customHeight="1">
      <c r="B155" s="2">
        <v>44</v>
      </c>
      <c r="C155" s="2">
        <v>3</v>
      </c>
      <c r="D155" s="3">
        <v>6</v>
      </c>
      <c r="E155" s="1">
        <f t="shared" si="2"/>
        <v>1010</v>
      </c>
      <c r="F155" s="19"/>
      <c r="G155" s="35">
        <v>1</v>
      </c>
      <c r="H155" s="35">
        <v>0</v>
      </c>
      <c r="I155" s="35">
        <v>1</v>
      </c>
      <c r="J155" s="35">
        <v>0</v>
      </c>
    </row>
    <row r="156" spans="2:10" ht="24.95" customHeight="1">
      <c r="B156" s="2">
        <v>45</v>
      </c>
      <c r="C156" s="2">
        <v>3</v>
      </c>
      <c r="D156" s="3">
        <v>6</v>
      </c>
      <c r="E156" s="1">
        <f t="shared" si="2"/>
        <v>111</v>
      </c>
      <c r="F156" s="19"/>
      <c r="G156" s="35">
        <v>0</v>
      </c>
      <c r="H156" s="35">
        <v>1</v>
      </c>
      <c r="I156" s="35">
        <v>1</v>
      </c>
      <c r="J156" s="35">
        <v>1</v>
      </c>
    </row>
    <row r="157" spans="2:10" ht="24.95" customHeight="1">
      <c r="B157" s="2">
        <v>46</v>
      </c>
      <c r="C157" s="2">
        <v>3</v>
      </c>
      <c r="D157" s="3">
        <v>6</v>
      </c>
      <c r="E157" s="1">
        <f t="shared" si="2"/>
        <v>1001</v>
      </c>
      <c r="F157" s="19"/>
      <c r="G157" s="35">
        <v>1</v>
      </c>
      <c r="H157" s="35">
        <v>0</v>
      </c>
      <c r="I157" s="35">
        <v>0</v>
      </c>
      <c r="J157" s="35">
        <v>1</v>
      </c>
    </row>
    <row r="158" spans="2:10" ht="24.95" customHeight="1">
      <c r="B158" s="2">
        <v>47</v>
      </c>
      <c r="C158" s="2">
        <v>3</v>
      </c>
      <c r="D158" s="3">
        <v>6</v>
      </c>
      <c r="E158" s="1">
        <f t="shared" si="2"/>
        <v>1100</v>
      </c>
      <c r="F158" s="19"/>
      <c r="G158" s="35">
        <v>1</v>
      </c>
      <c r="H158" s="35">
        <v>1</v>
      </c>
      <c r="I158" s="35">
        <v>0</v>
      </c>
      <c r="J158" s="35">
        <v>0</v>
      </c>
    </row>
    <row r="159" spans="2:10" ht="24.95" customHeight="1">
      <c r="B159" s="2">
        <v>48</v>
      </c>
      <c r="C159" s="2">
        <v>3</v>
      </c>
      <c r="D159" s="3">
        <v>6</v>
      </c>
      <c r="E159" s="1">
        <f t="shared" si="2"/>
        <v>1111</v>
      </c>
      <c r="F159" s="19"/>
      <c r="G159" s="35">
        <v>1</v>
      </c>
      <c r="H159" s="35">
        <v>1</v>
      </c>
      <c r="I159" s="35">
        <v>1</v>
      </c>
      <c r="J159" s="35">
        <v>1</v>
      </c>
    </row>
    <row r="160" spans="2:10" ht="24.95" customHeight="1">
      <c r="B160" s="2">
        <v>49</v>
      </c>
      <c r="C160" s="2">
        <v>3</v>
      </c>
      <c r="D160" s="3">
        <v>6</v>
      </c>
      <c r="E160" s="1">
        <f t="shared" si="2"/>
        <v>1101</v>
      </c>
      <c r="F160" s="19"/>
      <c r="G160" s="35">
        <v>1</v>
      </c>
      <c r="H160" s="35">
        <v>1</v>
      </c>
      <c r="I160" s="35">
        <v>0</v>
      </c>
      <c r="J160" s="35">
        <v>1</v>
      </c>
    </row>
    <row r="161" spans="2:10" ht="24.95" customHeight="1">
      <c r="B161" s="2">
        <v>50</v>
      </c>
      <c r="C161" s="2">
        <v>3</v>
      </c>
      <c r="D161" s="3">
        <v>6</v>
      </c>
      <c r="E161" s="1">
        <f t="shared" si="2"/>
        <v>1101</v>
      </c>
      <c r="F161" s="19"/>
      <c r="G161" s="35">
        <v>1</v>
      </c>
      <c r="H161" s="35">
        <v>1</v>
      </c>
      <c r="I161" s="35">
        <v>0</v>
      </c>
      <c r="J161" s="35">
        <v>1</v>
      </c>
    </row>
    <row r="162" spans="2:10" ht="24.95" customHeight="1">
      <c r="B162" s="2">
        <v>51</v>
      </c>
      <c r="C162" s="2">
        <v>3</v>
      </c>
      <c r="D162" s="3">
        <v>6</v>
      </c>
      <c r="E162" s="1">
        <f t="shared" si="2"/>
        <v>1000</v>
      </c>
      <c r="F162" s="19"/>
      <c r="G162" s="35">
        <v>1</v>
      </c>
      <c r="H162" s="35">
        <v>0</v>
      </c>
      <c r="I162" s="35">
        <v>0</v>
      </c>
      <c r="J162" s="35">
        <v>0</v>
      </c>
    </row>
    <row r="163" spans="2:10" ht="24.95" customHeight="1">
      <c r="B163" s="2">
        <v>52</v>
      </c>
      <c r="C163" s="2">
        <v>3</v>
      </c>
      <c r="D163" s="3">
        <v>6</v>
      </c>
      <c r="E163" s="1">
        <f t="shared" si="2"/>
        <v>101</v>
      </c>
      <c r="F163" s="19"/>
      <c r="G163" s="35">
        <v>0</v>
      </c>
      <c r="H163" s="35">
        <v>1</v>
      </c>
      <c r="I163" s="35">
        <v>0</v>
      </c>
      <c r="J163" s="35">
        <v>1</v>
      </c>
    </row>
    <row r="164" spans="2:10" ht="24.95" customHeight="1">
      <c r="B164" s="2">
        <v>53</v>
      </c>
      <c r="C164" s="2">
        <v>3</v>
      </c>
      <c r="D164" s="3">
        <v>6</v>
      </c>
      <c r="E164" s="1">
        <f t="shared" si="2"/>
        <v>110</v>
      </c>
      <c r="F164" s="19"/>
      <c r="G164" s="35">
        <v>0</v>
      </c>
      <c r="H164" s="35">
        <v>1</v>
      </c>
      <c r="I164" s="35">
        <v>1</v>
      </c>
      <c r="J164" s="35">
        <v>0</v>
      </c>
    </row>
    <row r="165" spans="2:10" ht="24.95" customHeight="1">
      <c r="B165" s="2">
        <v>54</v>
      </c>
      <c r="C165" s="2">
        <v>3</v>
      </c>
      <c r="D165" s="3">
        <v>6</v>
      </c>
      <c r="E165" s="1">
        <f t="shared" si="2"/>
        <v>1</v>
      </c>
      <c r="F165" s="19"/>
      <c r="G165" s="35">
        <v>0</v>
      </c>
      <c r="H165" s="35">
        <v>0</v>
      </c>
      <c r="I165" s="35">
        <v>0</v>
      </c>
      <c r="J165" s="35">
        <v>1</v>
      </c>
    </row>
    <row r="166" spans="2:10" ht="24.95" customHeight="1">
      <c r="B166" s="2">
        <v>55</v>
      </c>
      <c r="C166" s="2">
        <v>3</v>
      </c>
      <c r="D166" s="3">
        <v>6</v>
      </c>
      <c r="E166" s="1">
        <f t="shared" si="2"/>
        <v>10</v>
      </c>
      <c r="F166" s="19"/>
      <c r="G166" s="35">
        <v>0</v>
      </c>
      <c r="H166" s="35">
        <v>0</v>
      </c>
      <c r="I166" s="35">
        <v>1</v>
      </c>
      <c r="J166" s="35">
        <v>0</v>
      </c>
    </row>
    <row r="167" spans="2:10" ht="24.95" customHeight="1">
      <c r="B167" s="2">
        <v>56</v>
      </c>
      <c r="C167" s="2">
        <v>3</v>
      </c>
      <c r="D167" s="3">
        <v>6</v>
      </c>
      <c r="E167" s="1">
        <f t="shared" si="2"/>
        <v>110</v>
      </c>
      <c r="F167" s="19"/>
      <c r="G167" s="35">
        <v>0</v>
      </c>
      <c r="H167" s="35">
        <v>1</v>
      </c>
      <c r="I167" s="35">
        <v>1</v>
      </c>
      <c r="J167" s="35">
        <v>0</v>
      </c>
    </row>
    <row r="168" spans="2:10" ht="24.95" customHeight="1">
      <c r="B168" s="2">
        <v>57</v>
      </c>
      <c r="C168" s="2">
        <v>3</v>
      </c>
      <c r="D168" s="3">
        <v>6</v>
      </c>
      <c r="E168" s="1">
        <f t="shared" si="2"/>
        <v>1011</v>
      </c>
      <c r="F168" s="19"/>
      <c r="G168" s="35">
        <v>1</v>
      </c>
      <c r="H168" s="35">
        <v>0</v>
      </c>
      <c r="I168" s="35">
        <v>1</v>
      </c>
      <c r="J168" s="35">
        <v>1</v>
      </c>
    </row>
    <row r="169" spans="2:10" ht="24.95" customHeight="1">
      <c r="B169" s="2">
        <v>58</v>
      </c>
      <c r="C169" s="2">
        <v>3</v>
      </c>
      <c r="D169" s="3">
        <v>6</v>
      </c>
      <c r="E169" s="1">
        <f t="shared" si="2"/>
        <v>11</v>
      </c>
      <c r="F169" s="19"/>
      <c r="G169" s="35">
        <v>0</v>
      </c>
      <c r="H169" s="35">
        <v>0</v>
      </c>
      <c r="I169" s="35">
        <v>1</v>
      </c>
      <c r="J169" s="35">
        <v>1</v>
      </c>
    </row>
    <row r="170" spans="2:10" ht="24.95" customHeight="1">
      <c r="B170" s="2">
        <v>59</v>
      </c>
      <c r="C170" s="2">
        <v>3</v>
      </c>
      <c r="D170" s="3">
        <v>6</v>
      </c>
      <c r="E170" s="1">
        <f t="shared" si="2"/>
        <v>100</v>
      </c>
      <c r="F170" s="19"/>
      <c r="G170" s="35">
        <v>0</v>
      </c>
      <c r="H170" s="35">
        <v>1</v>
      </c>
      <c r="I170" s="35">
        <v>0</v>
      </c>
      <c r="J170" s="35">
        <v>0</v>
      </c>
    </row>
    <row r="171" spans="2:10" ht="24.95" customHeight="1">
      <c r="B171" s="2">
        <v>60</v>
      </c>
      <c r="C171" s="2">
        <v>3</v>
      </c>
      <c r="D171" s="3">
        <v>6</v>
      </c>
      <c r="E171" s="1">
        <f t="shared" si="2"/>
        <v>11</v>
      </c>
      <c r="F171" s="19"/>
      <c r="G171" s="35">
        <v>0</v>
      </c>
      <c r="H171" s="35">
        <v>0</v>
      </c>
      <c r="I171" s="35">
        <v>1</v>
      </c>
      <c r="J171" s="35">
        <v>1</v>
      </c>
    </row>
    <row r="172" spans="2:10" ht="15" customHeight="1" thickBot="1"/>
    <row r="173" spans="2:10" ht="22.5" customHeight="1" thickBot="1">
      <c r="B173" s="29" t="s">
        <v>75</v>
      </c>
      <c r="C173" s="16" t="s">
        <v>36</v>
      </c>
      <c r="D173" s="34"/>
      <c r="J173" s="5"/>
    </row>
    <row r="174" spans="2:10" ht="15" customHeight="1">
      <c r="J174" s="5"/>
    </row>
    <row r="175" spans="2:10" ht="15" customHeight="1">
      <c r="B175" s="23" t="s">
        <v>76</v>
      </c>
      <c r="C175" s="24"/>
    </row>
    <row r="176" spans="2:10" ht="15" customHeight="1">
      <c r="B176" s="57" t="s">
        <v>77</v>
      </c>
      <c r="C176" s="24"/>
      <c r="D176" s="9"/>
    </row>
    <row r="177" spans="2:11" ht="15" customHeight="1">
      <c r="B177" s="26" t="s">
        <v>78</v>
      </c>
      <c r="C177" s="24"/>
      <c r="D177" s="9"/>
    </row>
    <row r="178" spans="2:11" ht="15" customHeight="1">
      <c r="B178" s="23"/>
      <c r="C178" s="24"/>
      <c r="D178" s="9"/>
    </row>
    <row r="179" spans="2:11" ht="15" customHeight="1">
      <c r="B179" s="23" t="s">
        <v>79</v>
      </c>
      <c r="C179" s="24"/>
      <c r="D179" s="9"/>
    </row>
    <row r="180" spans="2:11" ht="15" customHeight="1">
      <c r="B180" s="23"/>
      <c r="C180" s="24"/>
      <c r="D180" s="9"/>
    </row>
    <row r="181" spans="2:11" ht="15" customHeight="1">
      <c r="B181" s="48" t="s">
        <v>39</v>
      </c>
      <c r="C181" s="24"/>
      <c r="D181" s="9"/>
    </row>
    <row r="182" spans="2:11" ht="15" customHeight="1">
      <c r="B182" s="26" t="s">
        <v>80</v>
      </c>
      <c r="D182" s="9"/>
    </row>
    <row r="183" spans="2:11" ht="15" customHeight="1">
      <c r="B183" s="26" t="s">
        <v>81</v>
      </c>
      <c r="D183" s="9"/>
    </row>
    <row r="184" spans="2:11" ht="15" customHeight="1">
      <c r="B184" s="26" t="s">
        <v>82</v>
      </c>
      <c r="D184" s="9"/>
    </row>
    <row r="185" spans="2:11" ht="15" customHeight="1" thickBot="1"/>
    <row r="186" spans="2:11" s="22" customFormat="1" ht="22.5" customHeight="1" thickBot="1">
      <c r="B186" s="13" t="s">
        <v>18</v>
      </c>
      <c r="C186" s="15" t="s">
        <v>43</v>
      </c>
      <c r="D186" s="13" t="s">
        <v>20</v>
      </c>
      <c r="E186" s="20" t="s">
        <v>21</v>
      </c>
      <c r="F186" s="9"/>
      <c r="G186" s="31" t="s">
        <v>83</v>
      </c>
    </row>
    <row r="187" spans="2:11" ht="15" customHeight="1">
      <c r="G187" s="30"/>
    </row>
    <row r="188" spans="2:11" ht="24.95" customHeight="1">
      <c r="B188" s="6" t="s">
        <v>84</v>
      </c>
      <c r="C188" s="2">
        <v>4</v>
      </c>
      <c r="D188" s="7">
        <v>0</v>
      </c>
      <c r="E188" s="56">
        <v>14</v>
      </c>
      <c r="F188" s="19"/>
      <c r="G188" s="35" t="s">
        <v>85</v>
      </c>
    </row>
    <row r="189" spans="2:11" ht="15" customHeight="1">
      <c r="G189" s="30"/>
    </row>
    <row r="190" spans="2:11" ht="24.95" customHeight="1">
      <c r="B190" s="2">
        <v>61</v>
      </c>
      <c r="C190" s="2">
        <v>4</v>
      </c>
      <c r="D190" s="3">
        <v>6</v>
      </c>
      <c r="E190" s="56" cm="1">
        <f t="array" ref="E190">SUM(MID(G190, _xlfn.SEQUENCE(1,4,1,1),1)*2^_xlfn.SEQUENCE(1,4,3,-1))</f>
        <v>11</v>
      </c>
      <c r="F190" s="19"/>
      <c r="G190" s="35" t="s">
        <v>86</v>
      </c>
      <c r="I190" s="4">
        <f>BIN2DEC(G190)</f>
        <v>11</v>
      </c>
      <c r="K190" s="5" t="b" cm="1">
        <f t="array" ref="K190:K209">I190:I209=E190:E209</f>
        <v>1</v>
      </c>
    </row>
    <row r="191" spans="2:11" ht="24.95" customHeight="1">
      <c r="B191" s="2">
        <v>62</v>
      </c>
      <c r="C191" s="2">
        <v>4</v>
      </c>
      <c r="D191" s="3">
        <v>6</v>
      </c>
      <c r="E191" s="56" cm="1">
        <f t="array" ref="E191">SUM(MID(G191, _xlfn.SEQUENCE(1,4,1,1),1)*2^_xlfn.SEQUENCE(1,4,3,-1))</f>
        <v>0</v>
      </c>
      <c r="F191" s="19"/>
      <c r="G191" s="35" t="s">
        <v>87</v>
      </c>
      <c r="I191" s="4">
        <f t="shared" ref="I191:I209" si="3">BIN2DEC(G191)</f>
        <v>0</v>
      </c>
      <c r="K191" s="5" t="b">
        <v>1</v>
      </c>
    </row>
    <row r="192" spans="2:11" ht="24.95" customHeight="1">
      <c r="B192" s="2">
        <v>63</v>
      </c>
      <c r="C192" s="2">
        <v>4</v>
      </c>
      <c r="D192" s="3">
        <v>6</v>
      </c>
      <c r="E192" s="56" cm="1">
        <f t="array" ref="E192">SUM(MID(G192, _xlfn.SEQUENCE(1,4,1,1),1)*2^_xlfn.SEQUENCE(1,4,3,-1))</f>
        <v>6</v>
      </c>
      <c r="F192" s="19"/>
      <c r="G192" s="35" t="s">
        <v>88</v>
      </c>
      <c r="I192" s="4">
        <f t="shared" si="3"/>
        <v>6</v>
      </c>
      <c r="K192" s="5" t="b">
        <v>1</v>
      </c>
    </row>
    <row r="193" spans="2:11" ht="24.95" customHeight="1">
      <c r="B193" s="2">
        <v>64</v>
      </c>
      <c r="C193" s="2">
        <v>4</v>
      </c>
      <c r="D193" s="3">
        <v>6</v>
      </c>
      <c r="E193" s="56" cm="1">
        <f t="array" ref="E193">SUM(MID(G193, _xlfn.SEQUENCE(1,4,1,1),1)*2^_xlfn.SEQUENCE(1,4,3,-1))</f>
        <v>14</v>
      </c>
      <c r="F193" s="19"/>
      <c r="G193" s="35" t="s">
        <v>85</v>
      </c>
      <c r="I193" s="4">
        <f t="shared" si="3"/>
        <v>14</v>
      </c>
      <c r="K193" s="5" t="b">
        <v>1</v>
      </c>
    </row>
    <row r="194" spans="2:11" ht="24.95" customHeight="1">
      <c r="B194" s="2">
        <v>65</v>
      </c>
      <c r="C194" s="2">
        <v>4</v>
      </c>
      <c r="D194" s="3">
        <v>6</v>
      </c>
      <c r="E194" s="56" cm="1">
        <f t="array" ref="E194">SUM(MID(G194, _xlfn.SEQUENCE(1,4,1,1),1)*2^_xlfn.SEQUENCE(1,4,3,-1))</f>
        <v>10</v>
      </c>
      <c r="F194" s="19"/>
      <c r="G194" s="35" t="s">
        <v>89</v>
      </c>
      <c r="I194" s="4">
        <f t="shared" si="3"/>
        <v>10</v>
      </c>
      <c r="K194" s="5" t="b">
        <v>1</v>
      </c>
    </row>
    <row r="195" spans="2:11" ht="24.95" customHeight="1">
      <c r="B195" s="2">
        <v>66</v>
      </c>
      <c r="C195" s="2">
        <v>4</v>
      </c>
      <c r="D195" s="3">
        <v>6</v>
      </c>
      <c r="E195" s="56" cm="1">
        <f t="array" ref="E195">SUM(MID(G195, _xlfn.SEQUENCE(1,4,1,1),1)*2^_xlfn.SEQUENCE(1,4,3,-1))</f>
        <v>13</v>
      </c>
      <c r="F195" s="19"/>
      <c r="G195" s="35" t="s">
        <v>63</v>
      </c>
      <c r="I195" s="4">
        <f t="shared" si="3"/>
        <v>13</v>
      </c>
      <c r="K195" s="5" t="b">
        <v>1</v>
      </c>
    </row>
    <row r="196" spans="2:11" ht="24.95" customHeight="1">
      <c r="B196" s="2">
        <v>67</v>
      </c>
      <c r="C196" s="2">
        <v>4</v>
      </c>
      <c r="D196" s="3">
        <v>6</v>
      </c>
      <c r="E196" s="56" cm="1">
        <f t="array" ref="E196">SUM(MID(G196, _xlfn.SEQUENCE(1,4,1,1),1)*2^_xlfn.SEQUENCE(1,4,3,-1))</f>
        <v>11</v>
      </c>
      <c r="F196" s="19"/>
      <c r="G196" s="35" t="s">
        <v>86</v>
      </c>
      <c r="I196" s="4">
        <f t="shared" si="3"/>
        <v>11</v>
      </c>
      <c r="K196" s="5" t="b">
        <v>1</v>
      </c>
    </row>
    <row r="197" spans="2:11" ht="24.95" customHeight="1">
      <c r="B197" s="2">
        <v>68</v>
      </c>
      <c r="C197" s="2">
        <v>4</v>
      </c>
      <c r="D197" s="3">
        <v>6</v>
      </c>
      <c r="E197" s="56" cm="1">
        <f t="array" ref="E197">SUM(MID(G197, _xlfn.SEQUENCE(1,4,1,1),1)*2^_xlfn.SEQUENCE(1,4,3,-1))</f>
        <v>10</v>
      </c>
      <c r="F197" s="19"/>
      <c r="G197" s="35" t="s">
        <v>89</v>
      </c>
      <c r="I197" s="4">
        <f t="shared" si="3"/>
        <v>10</v>
      </c>
      <c r="K197" s="5" t="b">
        <v>1</v>
      </c>
    </row>
    <row r="198" spans="2:11" ht="24.95" customHeight="1">
      <c r="B198" s="2">
        <v>69</v>
      </c>
      <c r="C198" s="2">
        <v>4</v>
      </c>
      <c r="D198" s="3">
        <v>6</v>
      </c>
      <c r="E198" s="56" cm="1">
        <f t="array" ref="E198">SUM(MID(G198, _xlfn.SEQUENCE(1,4,1,1),1)*2^_xlfn.SEQUENCE(1,4,3,-1))</f>
        <v>7</v>
      </c>
      <c r="F198" s="19"/>
      <c r="G198" s="35" t="s">
        <v>90</v>
      </c>
      <c r="I198" s="4">
        <f t="shared" si="3"/>
        <v>7</v>
      </c>
      <c r="K198" s="5" t="b">
        <v>1</v>
      </c>
    </row>
    <row r="199" spans="2:11" ht="24.95" customHeight="1">
      <c r="B199" s="2">
        <v>70</v>
      </c>
      <c r="C199" s="2">
        <v>4</v>
      </c>
      <c r="D199" s="3">
        <v>6</v>
      </c>
      <c r="E199" s="56" cm="1">
        <f t="array" ref="E199">SUM(MID(G199, _xlfn.SEQUENCE(1,4,1,1),1)*2^_xlfn.SEQUENCE(1,4,3,-1))</f>
        <v>4</v>
      </c>
      <c r="F199" s="19"/>
      <c r="G199" s="35" t="s">
        <v>91</v>
      </c>
      <c r="I199" s="4">
        <f t="shared" si="3"/>
        <v>4</v>
      </c>
      <c r="K199" s="5" t="b">
        <v>1</v>
      </c>
    </row>
    <row r="200" spans="2:11" ht="24.95" customHeight="1">
      <c r="B200" s="2">
        <v>71</v>
      </c>
      <c r="C200" s="2">
        <v>4</v>
      </c>
      <c r="D200" s="3">
        <v>6</v>
      </c>
      <c r="E200" s="56" cm="1">
        <f t="array" ref="E200">SUM(MID(G200, _xlfn.SEQUENCE(1,4,1,1),1)*2^_xlfn.SEQUENCE(1,4,3,-1))</f>
        <v>13</v>
      </c>
      <c r="F200" s="19"/>
      <c r="G200" s="35" t="s">
        <v>63</v>
      </c>
      <c r="I200" s="4">
        <f t="shared" si="3"/>
        <v>13</v>
      </c>
      <c r="K200" s="5" t="b">
        <v>1</v>
      </c>
    </row>
    <row r="201" spans="2:11" ht="24.95" customHeight="1">
      <c r="B201" s="2">
        <v>72</v>
      </c>
      <c r="C201" s="2">
        <v>4</v>
      </c>
      <c r="D201" s="3">
        <v>6</v>
      </c>
      <c r="E201" s="56" cm="1">
        <f t="array" ref="E201">SUM(MID(G201, _xlfn.SEQUENCE(1,4,1,1),1)*2^_xlfn.SEQUENCE(1,4,3,-1))</f>
        <v>11</v>
      </c>
      <c r="F201" s="19"/>
      <c r="G201" s="35" t="s">
        <v>86</v>
      </c>
      <c r="I201" s="4">
        <f t="shared" si="3"/>
        <v>11</v>
      </c>
      <c r="K201" s="5" t="b">
        <v>1</v>
      </c>
    </row>
    <row r="202" spans="2:11" ht="24.95" customHeight="1">
      <c r="B202" s="2">
        <v>73</v>
      </c>
      <c r="C202" s="2">
        <v>4</v>
      </c>
      <c r="D202" s="3">
        <v>6</v>
      </c>
      <c r="E202" s="56" cm="1">
        <f t="array" ref="E202">SUM(MID(G202, _xlfn.SEQUENCE(1,4,1,1),1)*2^_xlfn.SEQUENCE(1,4,3,-1))</f>
        <v>9</v>
      </c>
      <c r="F202" s="19"/>
      <c r="G202" s="35" t="s">
        <v>92</v>
      </c>
      <c r="I202" s="4">
        <f t="shared" si="3"/>
        <v>9</v>
      </c>
      <c r="K202" s="5" t="b">
        <v>1</v>
      </c>
    </row>
    <row r="203" spans="2:11" ht="24.95" customHeight="1">
      <c r="B203" s="2">
        <v>74</v>
      </c>
      <c r="C203" s="2">
        <v>4</v>
      </c>
      <c r="D203" s="3">
        <v>6</v>
      </c>
      <c r="E203" s="56" cm="1">
        <f t="array" ref="E203">SUM(MID(G203, _xlfn.SEQUENCE(1,4,1,1),1)*2^_xlfn.SEQUENCE(1,4,3,-1))</f>
        <v>10</v>
      </c>
      <c r="F203" s="19"/>
      <c r="G203" s="35" t="s">
        <v>89</v>
      </c>
      <c r="I203" s="4">
        <f t="shared" si="3"/>
        <v>10</v>
      </c>
      <c r="K203" s="5" t="b">
        <v>1</v>
      </c>
    </row>
    <row r="204" spans="2:11" ht="24.95" customHeight="1">
      <c r="B204" s="2">
        <v>75</v>
      </c>
      <c r="C204" s="2">
        <v>4</v>
      </c>
      <c r="D204" s="3">
        <v>6</v>
      </c>
      <c r="E204" s="56" cm="1">
        <f t="array" ref="E204">SUM(MID(G204, _xlfn.SEQUENCE(1,4,1,1),1)*2^_xlfn.SEQUENCE(1,4,3,-1))</f>
        <v>3</v>
      </c>
      <c r="F204" s="19"/>
      <c r="G204" s="35" t="s">
        <v>93</v>
      </c>
      <c r="I204" s="4">
        <f t="shared" si="3"/>
        <v>3</v>
      </c>
      <c r="K204" s="5" t="b">
        <v>1</v>
      </c>
    </row>
    <row r="205" spans="2:11" ht="24.95" customHeight="1">
      <c r="B205" s="2">
        <v>76</v>
      </c>
      <c r="C205" s="2">
        <v>4</v>
      </c>
      <c r="D205" s="3">
        <v>6</v>
      </c>
      <c r="E205" s="56" cm="1">
        <f t="array" ref="E205">SUM(MID(G205, _xlfn.SEQUENCE(1,4,1,1),1)*2^_xlfn.SEQUENCE(1,4,3,-1))</f>
        <v>8</v>
      </c>
      <c r="F205" s="19"/>
      <c r="G205" s="35" t="s">
        <v>94</v>
      </c>
      <c r="I205" s="4">
        <f t="shared" si="3"/>
        <v>8</v>
      </c>
      <c r="K205" s="5" t="b">
        <v>1</v>
      </c>
    </row>
    <row r="206" spans="2:11" ht="24.95" customHeight="1">
      <c r="B206" s="2">
        <v>77</v>
      </c>
      <c r="C206" s="2">
        <v>4</v>
      </c>
      <c r="D206" s="3">
        <v>6</v>
      </c>
      <c r="E206" s="56" cm="1">
        <f t="array" ref="E206">SUM(MID(G206, _xlfn.SEQUENCE(1,4,1,1),1)*2^_xlfn.SEQUENCE(1,4,3,-1))</f>
        <v>12</v>
      </c>
      <c r="F206" s="19"/>
      <c r="G206" s="35" t="s">
        <v>95</v>
      </c>
      <c r="I206" s="4">
        <f t="shared" si="3"/>
        <v>12</v>
      </c>
      <c r="K206" s="5" t="b">
        <v>1</v>
      </c>
    </row>
    <row r="207" spans="2:11" ht="24.95" customHeight="1">
      <c r="B207" s="2">
        <v>78</v>
      </c>
      <c r="C207" s="2">
        <v>4</v>
      </c>
      <c r="D207" s="3">
        <v>6</v>
      </c>
      <c r="E207" s="56" cm="1">
        <f t="array" ref="E207">SUM(MID(G207, _xlfn.SEQUENCE(1,4,1,1),1)*2^_xlfn.SEQUENCE(1,4,3,-1))</f>
        <v>5</v>
      </c>
      <c r="F207" s="19"/>
      <c r="G207" s="35" t="s">
        <v>65</v>
      </c>
      <c r="I207" s="4">
        <f t="shared" si="3"/>
        <v>5</v>
      </c>
      <c r="K207" s="5" t="b">
        <v>1</v>
      </c>
    </row>
    <row r="208" spans="2:11" ht="24.95" customHeight="1">
      <c r="B208" s="2">
        <v>79</v>
      </c>
      <c r="C208" s="2">
        <v>4</v>
      </c>
      <c r="D208" s="3">
        <v>6</v>
      </c>
      <c r="E208" s="56" cm="1">
        <f t="array" ref="E208">SUM(MID(G208, _xlfn.SEQUENCE(1,4,1,1),1)*2^_xlfn.SEQUENCE(1,4,3,-1))</f>
        <v>7</v>
      </c>
      <c r="F208" s="19"/>
      <c r="G208" s="35" t="s">
        <v>90</v>
      </c>
      <c r="I208" s="4">
        <f t="shared" si="3"/>
        <v>7</v>
      </c>
      <c r="K208" s="5" t="b">
        <v>1</v>
      </c>
    </row>
    <row r="209" spans="2:11" ht="24.95" customHeight="1">
      <c r="B209" s="2">
        <v>80</v>
      </c>
      <c r="C209" s="2">
        <v>4</v>
      </c>
      <c r="D209" s="3">
        <v>6</v>
      </c>
      <c r="E209" s="56" cm="1">
        <f t="array" ref="E209">SUM(MID(G209, _xlfn.SEQUENCE(1,4,1,1),1)*2^_xlfn.SEQUENCE(1,4,3,-1))</f>
        <v>10</v>
      </c>
      <c r="F209" s="19"/>
      <c r="G209" s="35" t="s">
        <v>89</v>
      </c>
      <c r="I209" s="4">
        <f t="shared" si="3"/>
        <v>10</v>
      </c>
      <c r="K209" s="5" t="b">
        <v>1</v>
      </c>
    </row>
    <row r="210" spans="2:11" ht="15" customHeight="1" thickBot="1">
      <c r="B210" s="9"/>
    </row>
    <row r="211" spans="2:11" ht="22.5" customHeight="1" thickBot="1">
      <c r="B211" s="29" t="s">
        <v>96</v>
      </c>
      <c r="C211" s="17" t="s">
        <v>97</v>
      </c>
      <c r="D211" s="34"/>
    </row>
    <row r="212" spans="2:11" s="22" customFormat="1" ht="15" customHeight="1">
      <c r="B212" s="9"/>
      <c r="C212" s="9"/>
      <c r="D212" s="9"/>
      <c r="E212" s="9"/>
      <c r="F212" s="9"/>
      <c r="G212" s="9"/>
    </row>
    <row r="213" spans="2:11" ht="15" customHeight="1">
      <c r="B213" s="25" t="s">
        <v>98</v>
      </c>
      <c r="C213" s="24"/>
      <c r="D213" s="9"/>
    </row>
    <row r="214" spans="2:11" ht="15" customHeight="1">
      <c r="B214" s="59" t="s">
        <v>99</v>
      </c>
      <c r="C214" s="24"/>
      <c r="D214" s="9"/>
    </row>
    <row r="215" spans="2:11" ht="15" customHeight="1">
      <c r="B215" s="25" t="s">
        <v>100</v>
      </c>
      <c r="C215" s="24"/>
      <c r="D215" s="9"/>
    </row>
    <row r="216" spans="2:11" ht="15" customHeight="1">
      <c r="B216" s="57" t="s">
        <v>101</v>
      </c>
      <c r="C216" s="24"/>
      <c r="D216" s="9"/>
    </row>
    <row r="217" spans="2:11" ht="15" customHeight="1">
      <c r="B217" s="23"/>
      <c r="C217" s="25"/>
      <c r="D217" s="9"/>
    </row>
    <row r="218" spans="2:11" ht="15" customHeight="1">
      <c r="B218" s="23" t="s">
        <v>102</v>
      </c>
      <c r="D218" s="9"/>
    </row>
    <row r="219" spans="2:11" ht="15" customHeight="1">
      <c r="B219" s="25" t="s">
        <v>103</v>
      </c>
      <c r="D219" s="9"/>
    </row>
    <row r="220" spans="2:11" ht="15" customHeight="1">
      <c r="C220" s="24"/>
      <c r="D220" s="9"/>
    </row>
    <row r="221" spans="2:11" ht="15" customHeight="1">
      <c r="B221" s="48" t="s">
        <v>39</v>
      </c>
      <c r="C221" s="24"/>
      <c r="D221" s="9"/>
    </row>
    <row r="222" spans="2:11" ht="15" customHeight="1">
      <c r="B222" s="26" t="s">
        <v>104</v>
      </c>
      <c r="D222" s="22"/>
      <c r="E222" s="5"/>
      <c r="F222" s="5"/>
      <c r="G222" s="5"/>
    </row>
    <row r="223" spans="2:11" ht="15" customHeight="1">
      <c r="B223" s="26" t="s">
        <v>105</v>
      </c>
      <c r="D223" s="22"/>
      <c r="E223" s="5"/>
      <c r="F223" s="5"/>
      <c r="G223" s="5"/>
    </row>
    <row r="224" spans="2:11" ht="15" customHeight="1">
      <c r="B224" s="26" t="s">
        <v>106</v>
      </c>
      <c r="D224" s="22"/>
      <c r="E224" s="5"/>
      <c r="F224" s="5"/>
      <c r="G224" s="5"/>
    </row>
    <row r="225" spans="2:8" ht="15.75" thickBot="1"/>
    <row r="226" spans="2:8" s="22" customFormat="1" ht="22.5" customHeight="1" thickBot="1">
      <c r="B226" s="13" t="s">
        <v>18</v>
      </c>
      <c r="C226" s="15" t="s">
        <v>43</v>
      </c>
      <c r="D226" s="13" t="s">
        <v>20</v>
      </c>
      <c r="E226" s="20" t="s">
        <v>21</v>
      </c>
      <c r="F226" s="9"/>
      <c r="G226" s="75" t="s">
        <v>107</v>
      </c>
      <c r="H226" s="75"/>
    </row>
    <row r="227" spans="2:8" ht="15" customHeight="1">
      <c r="G227" s="30"/>
      <c r="H227" s="30"/>
    </row>
    <row r="228" spans="2:8" ht="24.95" customHeight="1">
      <c r="B228" s="6" t="s">
        <v>108</v>
      </c>
      <c r="C228" s="2">
        <v>5</v>
      </c>
      <c r="D228" s="7">
        <v>0</v>
      </c>
      <c r="E228" s="1">
        <v>11231221</v>
      </c>
      <c r="F228" s="19"/>
      <c r="G228" s="76" t="s">
        <v>109</v>
      </c>
      <c r="H228" s="76"/>
    </row>
    <row r="229" spans="2:8" ht="15" customHeight="1">
      <c r="G229" s="77" t="s">
        <v>110</v>
      </c>
      <c r="H229" s="77"/>
    </row>
    <row r="230" spans="2:8" ht="24.95" customHeight="1">
      <c r="B230" s="2">
        <v>81</v>
      </c>
      <c r="C230" s="2">
        <v>5</v>
      </c>
      <c r="D230" s="3">
        <v>8</v>
      </c>
      <c r="E230" s="1" cm="1">
        <f t="array" ref="E230">SUM(--_xlfn.TEXTSPLIT(G230, "-"))</f>
        <v>10221102</v>
      </c>
      <c r="F230" s="19"/>
      <c r="G230" s="76" t="s">
        <v>111</v>
      </c>
      <c r="H230" s="76"/>
    </row>
    <row r="231" spans="2:8" ht="24.95" customHeight="1">
      <c r="B231" s="2">
        <v>82</v>
      </c>
      <c r="C231" s="2">
        <v>5</v>
      </c>
      <c r="D231" s="3">
        <v>8</v>
      </c>
      <c r="E231" s="1" cm="1">
        <f t="array" ref="E231">SUM(--_xlfn.TEXTSPLIT(G231, "-"))</f>
        <v>11132131</v>
      </c>
      <c r="F231" s="19"/>
      <c r="G231" s="76" t="s">
        <v>112</v>
      </c>
      <c r="H231" s="76"/>
    </row>
    <row r="232" spans="2:8" ht="24.95" customHeight="1">
      <c r="B232" s="2">
        <v>83</v>
      </c>
      <c r="C232" s="2">
        <v>5</v>
      </c>
      <c r="D232" s="3">
        <v>8</v>
      </c>
      <c r="E232" s="1" cm="1">
        <f t="array" ref="E232">SUM(--_xlfn.TEXTSPLIT(G232, "-"))</f>
        <v>11132212</v>
      </c>
      <c r="F232" s="19"/>
      <c r="G232" s="76" t="s">
        <v>113</v>
      </c>
      <c r="H232" s="76"/>
    </row>
    <row r="233" spans="2:8" ht="24.95" customHeight="1">
      <c r="B233" s="2">
        <v>84</v>
      </c>
      <c r="C233" s="2">
        <v>5</v>
      </c>
      <c r="D233" s="3">
        <v>8</v>
      </c>
      <c r="E233" s="1" cm="1">
        <f t="array" ref="E233">SUM(--_xlfn.TEXTSPLIT(G233, "-"))</f>
        <v>10132122</v>
      </c>
      <c r="F233" s="19"/>
      <c r="G233" s="76" t="s">
        <v>114</v>
      </c>
      <c r="H233" s="76"/>
    </row>
    <row r="234" spans="2:8" ht="24.95" customHeight="1">
      <c r="B234" s="2">
        <v>85</v>
      </c>
      <c r="C234" s="2">
        <v>5</v>
      </c>
      <c r="D234" s="3">
        <v>8</v>
      </c>
      <c r="E234" s="1" cm="1">
        <f t="array" ref="E234">SUM(--_xlfn.TEXTSPLIT(G234, "-"))</f>
        <v>11220102</v>
      </c>
      <c r="F234" s="19"/>
      <c r="G234" s="76" t="s">
        <v>115</v>
      </c>
      <c r="H234" s="76"/>
    </row>
    <row r="235" spans="2:8" ht="24.95" customHeight="1">
      <c r="B235" s="2">
        <v>86</v>
      </c>
      <c r="C235" s="2">
        <v>5</v>
      </c>
      <c r="D235" s="3">
        <v>8</v>
      </c>
      <c r="E235" s="1" cm="1">
        <f t="array" ref="E235">SUM(--_xlfn.TEXTSPLIT(G235, "-"))</f>
        <v>10232111</v>
      </c>
      <c r="F235" s="19"/>
      <c r="G235" s="76" t="s">
        <v>116</v>
      </c>
      <c r="H235" s="76"/>
    </row>
    <row r="236" spans="2:8" ht="24.95" customHeight="1">
      <c r="B236" s="2">
        <v>87</v>
      </c>
      <c r="C236" s="2">
        <v>5</v>
      </c>
      <c r="D236" s="3">
        <v>8</v>
      </c>
      <c r="E236" s="1" cm="1">
        <f t="array" ref="E236">SUM(--_xlfn.TEXTSPLIT(G236, "-"))</f>
        <v>12110221</v>
      </c>
      <c r="F236" s="19"/>
      <c r="G236" s="76" t="s">
        <v>117</v>
      </c>
      <c r="H236" s="76"/>
    </row>
    <row r="237" spans="2:8" ht="24.95" customHeight="1">
      <c r="B237" s="2">
        <v>88</v>
      </c>
      <c r="C237" s="2">
        <v>5</v>
      </c>
      <c r="D237" s="3">
        <v>8</v>
      </c>
      <c r="E237" s="1" cm="1">
        <f t="array" ref="E237">SUM(--_xlfn.TEXTSPLIT(G237, "-"))</f>
        <v>10131111</v>
      </c>
      <c r="F237" s="19"/>
      <c r="G237" s="76" t="s">
        <v>118</v>
      </c>
      <c r="H237" s="76"/>
    </row>
    <row r="238" spans="2:8" ht="24.95" customHeight="1">
      <c r="B238" s="2">
        <v>89</v>
      </c>
      <c r="C238" s="2">
        <v>5</v>
      </c>
      <c r="D238" s="3">
        <v>8</v>
      </c>
      <c r="E238" s="1" cm="1">
        <f t="array" ref="E238">SUM(--_xlfn.TEXTSPLIT(G238, "-"))</f>
        <v>11132222</v>
      </c>
      <c r="F238" s="19"/>
      <c r="G238" s="76" t="s">
        <v>119</v>
      </c>
      <c r="H238" s="76"/>
    </row>
    <row r="239" spans="2:8" ht="24.95" customHeight="1">
      <c r="B239" s="2">
        <v>90</v>
      </c>
      <c r="C239" s="2">
        <v>5</v>
      </c>
      <c r="D239" s="3">
        <v>8</v>
      </c>
      <c r="E239" s="1" cm="1">
        <f t="array" ref="E239">SUM(--_xlfn.TEXTSPLIT(G239, "-"))</f>
        <v>10222313</v>
      </c>
      <c r="F239" s="19"/>
      <c r="G239" s="76" t="s">
        <v>120</v>
      </c>
      <c r="H239" s="76"/>
    </row>
    <row r="240" spans="2:8" ht="24.95" customHeight="1">
      <c r="B240" s="2">
        <v>91</v>
      </c>
      <c r="C240" s="2">
        <v>5</v>
      </c>
      <c r="D240" s="3">
        <v>8</v>
      </c>
      <c r="E240" s="1" cm="1">
        <f t="array" ref="E240">SUM(--_xlfn.TEXTSPLIT(G240, "-"))</f>
        <v>10111222</v>
      </c>
      <c r="F240" s="19"/>
      <c r="G240" s="76" t="s">
        <v>121</v>
      </c>
      <c r="H240" s="76"/>
    </row>
    <row r="241" spans="2:8" ht="24.95" customHeight="1">
      <c r="B241" s="2">
        <v>92</v>
      </c>
      <c r="C241" s="2">
        <v>5</v>
      </c>
      <c r="D241" s="3">
        <v>8</v>
      </c>
      <c r="E241" s="1" cm="1">
        <f t="array" ref="E241">SUM(--_xlfn.TEXTSPLIT(G241, "-"))</f>
        <v>11122212</v>
      </c>
      <c r="F241" s="19"/>
      <c r="G241" s="76" t="s">
        <v>122</v>
      </c>
      <c r="H241" s="76"/>
    </row>
    <row r="242" spans="2:8" ht="24.95" customHeight="1">
      <c r="B242" s="2">
        <v>93</v>
      </c>
      <c r="C242" s="2">
        <v>5</v>
      </c>
      <c r="D242" s="3">
        <v>8</v>
      </c>
      <c r="E242" s="1" cm="1">
        <f t="array" ref="E242">SUM(--_xlfn.TEXTSPLIT(G242, "-"))</f>
        <v>11021302</v>
      </c>
      <c r="F242" s="19"/>
      <c r="G242" s="76" t="s">
        <v>123</v>
      </c>
      <c r="H242" s="76"/>
    </row>
    <row r="243" spans="2:8" ht="24.95" customHeight="1">
      <c r="B243" s="2">
        <v>94</v>
      </c>
      <c r="C243" s="2">
        <v>5</v>
      </c>
      <c r="D243" s="3">
        <v>8</v>
      </c>
      <c r="E243" s="1" cm="1">
        <f t="array" ref="E243">SUM(--_xlfn.TEXTSPLIT(G243, "-"))</f>
        <v>11131112</v>
      </c>
      <c r="F243" s="19"/>
      <c r="G243" s="76" t="s">
        <v>124</v>
      </c>
      <c r="H243" s="76"/>
    </row>
    <row r="244" spans="2:8" ht="24.95" customHeight="1">
      <c r="B244" s="2">
        <v>95</v>
      </c>
      <c r="C244" s="2">
        <v>5</v>
      </c>
      <c r="D244" s="3">
        <v>8</v>
      </c>
      <c r="E244" s="1" cm="1">
        <f t="array" ref="E244">SUM(--_xlfn.TEXTSPLIT(G244, "-"))</f>
        <v>11111322</v>
      </c>
      <c r="F244" s="19"/>
      <c r="G244" s="76" t="s">
        <v>125</v>
      </c>
      <c r="H244" s="76"/>
    </row>
    <row r="245" spans="2:8" ht="24.95" customHeight="1">
      <c r="B245" s="2">
        <v>96</v>
      </c>
      <c r="C245" s="2">
        <v>5</v>
      </c>
      <c r="D245" s="3">
        <v>8</v>
      </c>
      <c r="E245" s="1" cm="1">
        <f t="array" ref="E245">SUM(--_xlfn.TEXTSPLIT(G245, "-"))</f>
        <v>11222220</v>
      </c>
      <c r="F245" s="19"/>
      <c r="G245" s="76" t="s">
        <v>126</v>
      </c>
      <c r="H245" s="76"/>
    </row>
    <row r="246" spans="2:8" ht="24.95" customHeight="1">
      <c r="B246" s="2">
        <v>97</v>
      </c>
      <c r="C246" s="2">
        <v>5</v>
      </c>
      <c r="D246" s="3">
        <v>8</v>
      </c>
      <c r="E246" s="1" cm="1">
        <f t="array" ref="E246">SUM(--_xlfn.TEXTSPLIT(G246, "-"))</f>
        <v>11221012</v>
      </c>
      <c r="F246" s="19"/>
      <c r="G246" s="76" t="s">
        <v>127</v>
      </c>
      <c r="H246" s="76"/>
    </row>
    <row r="247" spans="2:8" ht="24.95" customHeight="1">
      <c r="B247" s="2">
        <v>98</v>
      </c>
      <c r="C247" s="2">
        <v>5</v>
      </c>
      <c r="D247" s="3">
        <v>8</v>
      </c>
      <c r="E247" s="1" cm="1">
        <f t="array" ref="E247">SUM(--_xlfn.TEXTSPLIT(G247, "-"))</f>
        <v>10122310</v>
      </c>
      <c r="F247" s="19"/>
      <c r="G247" s="76" t="s">
        <v>128</v>
      </c>
      <c r="H247" s="76"/>
    </row>
    <row r="248" spans="2:8" ht="24.95" customHeight="1">
      <c r="B248" s="2">
        <v>99</v>
      </c>
      <c r="C248" s="2">
        <v>5</v>
      </c>
      <c r="D248" s="3">
        <v>8</v>
      </c>
      <c r="E248" s="1" cm="1">
        <f t="array" ref="E248">SUM(--_xlfn.TEXTSPLIT(G248, "-"))</f>
        <v>10223300</v>
      </c>
      <c r="F248" s="19"/>
      <c r="G248" s="76" t="s">
        <v>129</v>
      </c>
      <c r="H248" s="76"/>
    </row>
    <row r="249" spans="2:8" ht="24.95" customHeight="1">
      <c r="B249" s="2">
        <v>100</v>
      </c>
      <c r="C249" s="2">
        <v>5</v>
      </c>
      <c r="D249" s="3">
        <v>8</v>
      </c>
      <c r="E249" s="1" cm="1">
        <f t="array" ref="E249">SUM(--_xlfn.TEXTSPLIT(G249, "-"))</f>
        <v>11131132</v>
      </c>
      <c r="F249" s="19"/>
      <c r="G249" s="76" t="s">
        <v>130</v>
      </c>
      <c r="H249" s="76"/>
    </row>
    <row r="250" spans="2:8" ht="15" customHeight="1" thickBot="1"/>
    <row r="251" spans="2:8" ht="22.5" customHeight="1" thickBot="1">
      <c r="B251" s="29" t="s">
        <v>131</v>
      </c>
      <c r="C251" s="49" t="s">
        <v>132</v>
      </c>
      <c r="D251" s="34"/>
    </row>
    <row r="252" spans="2:8" ht="15" customHeight="1"/>
    <row r="253" spans="2:8" ht="15" customHeight="1">
      <c r="B253" s="25" t="s">
        <v>133</v>
      </c>
    </row>
    <row r="254" spans="2:8" ht="15" customHeight="1">
      <c r="B254" s="23" t="s">
        <v>134</v>
      </c>
      <c r="C254" s="24"/>
      <c r="D254" s="9"/>
    </row>
    <row r="255" spans="2:8" ht="15" customHeight="1">
      <c r="B255" s="25" t="s">
        <v>135</v>
      </c>
      <c r="C255" s="24"/>
      <c r="D255" s="9"/>
    </row>
    <row r="256" spans="2:8" ht="15" customHeight="1">
      <c r="B256" s="25" t="s">
        <v>100</v>
      </c>
      <c r="C256" s="24"/>
      <c r="D256" s="9"/>
    </row>
    <row r="258" spans="2:13" ht="15" customHeight="1">
      <c r="B258" s="23" t="s">
        <v>136</v>
      </c>
      <c r="C258" s="25"/>
      <c r="D258" s="9"/>
    </row>
    <row r="259" spans="2:13" ht="15" customHeight="1">
      <c r="B259" s="26" t="s">
        <v>137</v>
      </c>
      <c r="D259" s="9"/>
    </row>
    <row r="260" spans="2:13" ht="15" customHeight="1">
      <c r="B260" s="9"/>
      <c r="D260" s="9"/>
    </row>
    <row r="261" spans="2:13" ht="15" customHeight="1">
      <c r="B261" s="48" t="s">
        <v>39</v>
      </c>
      <c r="D261" s="9"/>
    </row>
    <row r="262" spans="2:13" ht="15" customHeight="1">
      <c r="B262" s="26" t="s">
        <v>138</v>
      </c>
      <c r="C262" s="24"/>
      <c r="D262" s="9"/>
    </row>
    <row r="263" spans="2:13" ht="15" customHeight="1">
      <c r="B263" s="26" t="s">
        <v>139</v>
      </c>
      <c r="D263" s="22"/>
      <c r="E263" s="5"/>
      <c r="F263" s="5"/>
      <c r="G263" s="5"/>
    </row>
    <row r="264" spans="2:13" ht="15" customHeight="1">
      <c r="B264" s="26" t="s">
        <v>140</v>
      </c>
      <c r="D264" s="22"/>
      <c r="E264" s="5"/>
      <c r="F264" s="5"/>
      <c r="G264" s="5"/>
    </row>
    <row r="265" spans="2:13" ht="15" customHeight="1" thickBot="1"/>
    <row r="266" spans="2:13" s="22" customFormat="1" ht="22.5" customHeight="1" thickBot="1">
      <c r="B266" s="13" t="s">
        <v>18</v>
      </c>
      <c r="C266" s="15" t="s">
        <v>43</v>
      </c>
      <c r="D266" s="13" t="s">
        <v>20</v>
      </c>
      <c r="E266" s="20" t="s">
        <v>21</v>
      </c>
      <c r="F266" s="9"/>
      <c r="G266" s="75" t="s">
        <v>107</v>
      </c>
      <c r="H266" s="75"/>
    </row>
    <row r="267" spans="2:13" ht="15" customHeight="1">
      <c r="G267" s="30"/>
      <c r="H267" s="30"/>
    </row>
    <row r="268" spans="2:13" ht="24.95" customHeight="1">
      <c r="B268" s="6" t="s">
        <v>141</v>
      </c>
      <c r="C268" s="2">
        <v>6</v>
      </c>
      <c r="D268" s="7">
        <v>0</v>
      </c>
      <c r="E268" s="1" t="s">
        <v>142</v>
      </c>
      <c r="F268" s="19"/>
      <c r="G268" s="76" t="s">
        <v>109</v>
      </c>
      <c r="H268" s="76"/>
    </row>
    <row r="269" spans="2:13" ht="15" customHeight="1">
      <c r="G269" s="77"/>
      <c r="H269" s="77"/>
    </row>
    <row r="270" spans="2:13" ht="24.95" customHeight="1">
      <c r="B270" s="2">
        <v>101</v>
      </c>
      <c r="C270" s="2">
        <v>6</v>
      </c>
      <c r="D270" s="3">
        <v>9</v>
      </c>
      <c r="E270" s="1" t="str" cm="1">
        <f t="array" ref="E270:E289">_xlfn.XLOOKUP(M270:M289,'Instruments and Notes'!C5:C17,'Instruments and Notes'!B5:B17,,0,1)</f>
        <v>Acoustic Grand Piano</v>
      </c>
      <c r="F270" s="19"/>
      <c r="G270" s="76" t="s">
        <v>111</v>
      </c>
      <c r="H270" s="76"/>
      <c r="J270" s="4" t="str" cm="1">
        <f t="array" ref="J270:L270">_xlfn.TEXTSPLIT(G270, "-")</f>
        <v>10010001</v>
      </c>
      <c r="K270" s="5" t="str">
        <v>00111100</v>
      </c>
      <c r="L270" s="5" t="str">
        <v>00100001</v>
      </c>
      <c r="M270" s="5" cm="1">
        <f t="array" ref="M270">SUM(MID(RIGHT(J270,4), _xlfn.SEQUENCE(1,4,1,1),1)*2^_xlfn.SEQUENCE(1,4,3,-1))</f>
        <v>1</v>
      </c>
    </row>
    <row r="271" spans="2:13" ht="24.95" customHeight="1">
      <c r="B271" s="2">
        <v>102</v>
      </c>
      <c r="C271" s="2">
        <v>6</v>
      </c>
      <c r="D271" s="3">
        <v>9</v>
      </c>
      <c r="E271" s="1" t="str">
        <v>Drawbar Organ</v>
      </c>
      <c r="F271" s="19"/>
      <c r="G271" s="76" t="s">
        <v>112</v>
      </c>
      <c r="H271" s="76"/>
      <c r="J271" s="4" t="str" cm="1">
        <f t="array" ref="J271:L271">_xlfn.TEXTSPLIT(G271, "-")</f>
        <v>10010010</v>
      </c>
      <c r="K271" s="5" t="str">
        <v>00111110</v>
      </c>
      <c r="L271" s="5" t="str">
        <v>01011011</v>
      </c>
      <c r="M271" s="5" cm="1">
        <f t="array" ref="M271">SUM(MID(RIGHT(J271,4), _xlfn.SEQUENCE(1,4,1,1),1)*2^_xlfn.SEQUENCE(1,4,3,-1))</f>
        <v>2</v>
      </c>
    </row>
    <row r="272" spans="2:13" ht="24.95" customHeight="1">
      <c r="B272" s="2">
        <v>103</v>
      </c>
      <c r="C272" s="2">
        <v>6</v>
      </c>
      <c r="D272" s="3">
        <v>9</v>
      </c>
      <c r="E272" s="1" t="str">
        <v>Acoustic Grand Piano</v>
      </c>
      <c r="F272" s="19"/>
      <c r="G272" s="76" t="s">
        <v>113</v>
      </c>
      <c r="H272" s="76"/>
      <c r="J272" s="4" t="str" cm="1">
        <f t="array" ref="J272:L272">_xlfn.TEXTSPLIT(G272, "-")</f>
        <v>10010001</v>
      </c>
      <c r="K272" s="5" t="str">
        <v>00111101</v>
      </c>
      <c r="L272" s="5" t="str">
        <v>01011110</v>
      </c>
      <c r="M272" s="5" cm="1">
        <f t="array" ref="M272">SUM(MID(RIGHT(J272,4), _xlfn.SEQUENCE(1,4,1,1),1)*2^_xlfn.SEQUENCE(1,4,3,-1))</f>
        <v>1</v>
      </c>
    </row>
    <row r="273" spans="2:13" ht="24.95" customHeight="1">
      <c r="B273" s="2">
        <v>104</v>
      </c>
      <c r="C273" s="2">
        <v>6</v>
      </c>
      <c r="D273" s="3">
        <v>9</v>
      </c>
      <c r="E273" s="1" t="str">
        <v>Piccolo</v>
      </c>
      <c r="F273" s="19"/>
      <c r="G273" s="76" t="s">
        <v>114</v>
      </c>
      <c r="H273" s="76"/>
      <c r="J273" s="4" t="str" cm="1">
        <f t="array" ref="J273:L273">_xlfn.TEXTSPLIT(G273, "-")</f>
        <v>10010111</v>
      </c>
      <c r="K273" s="5" t="str">
        <v>00111001</v>
      </c>
      <c r="L273" s="5" t="str">
        <v>00011010</v>
      </c>
      <c r="M273" s="5" cm="1">
        <f t="array" ref="M273">SUM(MID(RIGHT(J273,4), _xlfn.SEQUENCE(1,4,1,1),1)*2^_xlfn.SEQUENCE(1,4,3,-1))</f>
        <v>7</v>
      </c>
    </row>
    <row r="274" spans="2:13" ht="24.95" customHeight="1">
      <c r="B274" s="2">
        <v>105</v>
      </c>
      <c r="C274" s="2">
        <v>6</v>
      </c>
      <c r="D274" s="3">
        <v>9</v>
      </c>
      <c r="E274" s="1" t="str">
        <v>Acoustic Grand Piano</v>
      </c>
      <c r="F274" s="19"/>
      <c r="G274" s="76" t="s">
        <v>115</v>
      </c>
      <c r="H274" s="76"/>
      <c r="J274" s="4" t="str" cm="1">
        <f t="array" ref="J274:L274">_xlfn.TEXTSPLIT(G274, "-")</f>
        <v>10010001</v>
      </c>
      <c r="K274" s="5" t="str">
        <v>00110001</v>
      </c>
      <c r="L274" s="5" t="str">
        <v>01100100</v>
      </c>
      <c r="M274" s="5" cm="1">
        <f t="array" ref="M274">SUM(MID(RIGHT(J274,4), _xlfn.SEQUENCE(1,4,1,1),1)*2^_xlfn.SEQUENCE(1,4,3,-1))</f>
        <v>1</v>
      </c>
    </row>
    <row r="275" spans="2:13" ht="24.95" customHeight="1">
      <c r="B275" s="2">
        <v>106</v>
      </c>
      <c r="C275" s="2">
        <v>6</v>
      </c>
      <c r="D275" s="3">
        <v>9</v>
      </c>
      <c r="E275" s="1" t="str">
        <v>Piccolo</v>
      </c>
      <c r="F275" s="19"/>
      <c r="G275" s="76" t="s">
        <v>116</v>
      </c>
      <c r="H275" s="76"/>
      <c r="J275" s="4" t="str" cm="1">
        <f t="array" ref="J275:L275">_xlfn.TEXTSPLIT(G275, "-")</f>
        <v>10010111</v>
      </c>
      <c r="K275" s="5" t="str">
        <v>00111000</v>
      </c>
      <c r="L275" s="5" t="str">
        <v>00111000</v>
      </c>
      <c r="M275" s="5" cm="1">
        <f t="array" ref="M275">SUM(MID(RIGHT(J275,4), _xlfn.SEQUENCE(1,4,1,1),1)*2^_xlfn.SEQUENCE(1,4,3,-1))</f>
        <v>7</v>
      </c>
    </row>
    <row r="276" spans="2:13" ht="24.95" customHeight="1">
      <c r="B276" s="2">
        <v>107</v>
      </c>
      <c r="C276" s="2">
        <v>6</v>
      </c>
      <c r="D276" s="3">
        <v>9</v>
      </c>
      <c r="E276" s="1" t="str">
        <v>Drawbar Organ</v>
      </c>
      <c r="F276" s="19"/>
      <c r="G276" s="76" t="s">
        <v>117</v>
      </c>
      <c r="H276" s="76"/>
      <c r="J276" s="4" t="str" cm="1">
        <f t="array" ref="J276:L276">_xlfn.TEXTSPLIT(G276, "-")</f>
        <v>10010010</v>
      </c>
      <c r="K276" s="5" t="str">
        <v>01000101</v>
      </c>
      <c r="L276" s="5" t="str">
        <v>01100110</v>
      </c>
      <c r="M276" s="5" cm="1">
        <f t="array" ref="M276">SUM(MID(RIGHT(J276,4), _xlfn.SEQUENCE(1,4,1,1),1)*2^_xlfn.SEQUENCE(1,4,3,-1))</f>
        <v>2</v>
      </c>
    </row>
    <row r="277" spans="2:13" ht="24.95" customHeight="1">
      <c r="B277" s="2">
        <v>108</v>
      </c>
      <c r="C277" s="2">
        <v>6</v>
      </c>
      <c r="D277" s="3">
        <v>9</v>
      </c>
      <c r="E277" s="1" t="str">
        <v>Drawbar Organ</v>
      </c>
      <c r="F277" s="19"/>
      <c r="G277" s="76" t="s">
        <v>118</v>
      </c>
      <c r="H277" s="76"/>
      <c r="J277" s="4" t="str" cm="1">
        <f t="array" ref="J277:L277">_xlfn.TEXTSPLIT(G277, "-")</f>
        <v>10010010</v>
      </c>
      <c r="K277" s="5" t="str">
        <v>00110100</v>
      </c>
      <c r="L277" s="5" t="str">
        <v>00011001</v>
      </c>
      <c r="M277" s="5" cm="1">
        <f t="array" ref="M277">SUM(MID(RIGHT(J277,4), _xlfn.SEQUENCE(1,4,1,1),1)*2^_xlfn.SEQUENCE(1,4,3,-1))</f>
        <v>2</v>
      </c>
    </row>
    <row r="278" spans="2:13" ht="24.95" customHeight="1">
      <c r="B278" s="2">
        <v>109</v>
      </c>
      <c r="C278" s="2">
        <v>6</v>
      </c>
      <c r="D278" s="3">
        <v>9</v>
      </c>
      <c r="E278" s="1" t="str">
        <v>Piccolo</v>
      </c>
      <c r="F278" s="19"/>
      <c r="G278" s="76" t="s">
        <v>119</v>
      </c>
      <c r="H278" s="76"/>
      <c r="J278" s="4" t="str" cm="1">
        <f t="array" ref="J278:L278">_xlfn.TEXTSPLIT(G278, "-")</f>
        <v>10010111</v>
      </c>
      <c r="K278" s="5" t="str">
        <v>00111100</v>
      </c>
      <c r="L278" s="5" t="str">
        <v>01011011</v>
      </c>
      <c r="M278" s="5" cm="1">
        <f t="array" ref="M278">SUM(MID(RIGHT(J278,4), _xlfn.SEQUENCE(1,4,1,1),1)*2^_xlfn.SEQUENCE(1,4,3,-1))</f>
        <v>7</v>
      </c>
    </row>
    <row r="279" spans="2:13" ht="24.95" customHeight="1">
      <c r="B279" s="2">
        <v>110</v>
      </c>
      <c r="C279" s="2">
        <v>6</v>
      </c>
      <c r="D279" s="3">
        <v>9</v>
      </c>
      <c r="E279" s="1" t="str">
        <v>Guitar Electric</v>
      </c>
      <c r="F279" s="19"/>
      <c r="G279" s="76" t="s">
        <v>120</v>
      </c>
      <c r="H279" s="76"/>
      <c r="J279" s="4" t="str" cm="1">
        <f t="array" ref="J279:L279">_xlfn.TEXTSPLIT(G279, "-")</f>
        <v>10010101</v>
      </c>
      <c r="K279" s="5" t="str">
        <v>00101101</v>
      </c>
      <c r="L279" s="5" t="str">
        <v>00111111</v>
      </c>
      <c r="M279" s="5" cm="1">
        <f t="array" ref="M279">SUM(MID(RIGHT(J279,4), _xlfn.SEQUENCE(1,4,1,1),1)*2^_xlfn.SEQUENCE(1,4,3,-1))</f>
        <v>5</v>
      </c>
    </row>
    <row r="280" spans="2:13" ht="24.95" customHeight="1">
      <c r="B280" s="2">
        <v>111</v>
      </c>
      <c r="C280" s="2">
        <v>6</v>
      </c>
      <c r="D280" s="3">
        <v>9</v>
      </c>
      <c r="E280" s="1" t="str">
        <v>Drawbar Organ</v>
      </c>
      <c r="F280" s="19"/>
      <c r="G280" s="76" t="s">
        <v>121</v>
      </c>
      <c r="H280" s="76"/>
      <c r="J280" s="4" t="str" cm="1">
        <f t="array" ref="J280:L280">_xlfn.TEXTSPLIT(G280, "-")</f>
        <v>10010010</v>
      </c>
      <c r="K280" s="5" t="str">
        <v>00100101</v>
      </c>
      <c r="L280" s="5" t="str">
        <v>00001111</v>
      </c>
      <c r="M280" s="5" cm="1">
        <f t="array" ref="M280">SUM(MID(RIGHT(J280,4), _xlfn.SEQUENCE(1,4,1,1),1)*2^_xlfn.SEQUENCE(1,4,3,-1))</f>
        <v>2</v>
      </c>
    </row>
    <row r="281" spans="2:13" ht="24.95" customHeight="1">
      <c r="B281" s="2">
        <v>112</v>
      </c>
      <c r="C281" s="2">
        <v>6</v>
      </c>
      <c r="D281" s="3">
        <v>9</v>
      </c>
      <c r="E281" s="1" t="str">
        <v>Acoustic Grand Piano</v>
      </c>
      <c r="F281" s="19"/>
      <c r="G281" s="76" t="s">
        <v>122</v>
      </c>
      <c r="H281" s="76"/>
      <c r="J281" s="4" t="str" cm="1">
        <f t="array" ref="J281:L281">_xlfn.TEXTSPLIT(G281, "-")</f>
        <v>10010001</v>
      </c>
      <c r="K281" s="5" t="str">
        <v>00111101</v>
      </c>
      <c r="L281" s="5" t="str">
        <v>01001110</v>
      </c>
      <c r="M281" s="5" cm="1">
        <f t="array" ref="M281">SUM(MID(RIGHT(J281,4), _xlfn.SEQUENCE(1,4,1,1),1)*2^_xlfn.SEQUENCE(1,4,3,-1))</f>
        <v>1</v>
      </c>
    </row>
    <row r="282" spans="2:13" ht="24.95" customHeight="1">
      <c r="B282" s="2">
        <v>113</v>
      </c>
      <c r="C282" s="2">
        <v>6</v>
      </c>
      <c r="D282" s="3">
        <v>9</v>
      </c>
      <c r="E282" s="1" t="str">
        <v>Voice Oohs</v>
      </c>
      <c r="F282" s="19"/>
      <c r="G282" s="76" t="s">
        <v>123</v>
      </c>
      <c r="H282" s="76"/>
      <c r="J282" s="4" t="str" cm="1">
        <f t="array" ref="J282:L282">_xlfn.TEXTSPLIT(G282, "-")</f>
        <v>10011100</v>
      </c>
      <c r="K282" s="5" t="str">
        <v>01000101</v>
      </c>
      <c r="L282" s="5" t="str">
        <v>00010101</v>
      </c>
      <c r="M282" s="5" cm="1">
        <f t="array" ref="M282">SUM(MID(RIGHT(J282,4), _xlfn.SEQUENCE(1,4,1,1),1)*2^_xlfn.SEQUENCE(1,4,3,-1))</f>
        <v>12</v>
      </c>
    </row>
    <row r="283" spans="2:13" ht="24.95" customHeight="1">
      <c r="B283" s="2">
        <v>114</v>
      </c>
      <c r="C283" s="2">
        <v>6</v>
      </c>
      <c r="D283" s="3">
        <v>9</v>
      </c>
      <c r="E283" s="1" t="str">
        <v>Acoustic Grand Piano</v>
      </c>
      <c r="F283" s="19"/>
      <c r="G283" s="76" t="s">
        <v>124</v>
      </c>
      <c r="H283" s="76"/>
      <c r="J283" s="4" t="str" cm="1">
        <f t="array" ref="J283:L283">_xlfn.TEXTSPLIT(G283, "-")</f>
        <v>10010001</v>
      </c>
      <c r="K283" s="5" t="str">
        <v>00111011</v>
      </c>
      <c r="L283" s="5" t="str">
        <v>01010100</v>
      </c>
      <c r="M283" s="5" cm="1">
        <f t="array" ref="M283">SUM(MID(RIGHT(J283,4), _xlfn.SEQUENCE(1,4,1,1),1)*2^_xlfn.SEQUENCE(1,4,3,-1))</f>
        <v>1</v>
      </c>
    </row>
    <row r="284" spans="2:13" ht="24.95" customHeight="1">
      <c r="B284" s="2">
        <v>115</v>
      </c>
      <c r="C284" s="2">
        <v>6</v>
      </c>
      <c r="D284" s="3">
        <v>9</v>
      </c>
      <c r="E284" s="1" t="str">
        <v>Piccolo</v>
      </c>
      <c r="F284" s="19"/>
      <c r="G284" s="76" t="s">
        <v>125</v>
      </c>
      <c r="H284" s="76"/>
      <c r="J284" s="4" t="str" cm="1">
        <f t="array" ref="J284:L284">_xlfn.TEXTSPLIT(G284, "-")</f>
        <v>10010111</v>
      </c>
      <c r="K284" s="5" t="str">
        <v>00100111</v>
      </c>
      <c r="L284" s="5" t="str">
        <v>01001100</v>
      </c>
      <c r="M284" s="5" cm="1">
        <f t="array" ref="M284">SUM(MID(RIGHT(J284,4), _xlfn.SEQUENCE(1,4,1,1),1)*2^_xlfn.SEQUENCE(1,4,3,-1))</f>
        <v>7</v>
      </c>
    </row>
    <row r="285" spans="2:13" ht="24.95" customHeight="1">
      <c r="B285" s="2">
        <v>116</v>
      </c>
      <c r="C285" s="2">
        <v>6</v>
      </c>
      <c r="D285" s="3">
        <v>9</v>
      </c>
      <c r="E285" s="1" t="str">
        <v>Voice Oohs</v>
      </c>
      <c r="F285" s="19"/>
      <c r="G285" s="76" t="s">
        <v>126</v>
      </c>
      <c r="H285" s="76"/>
      <c r="J285" s="4" t="str" cm="1">
        <f t="array" ref="J285:L285">_xlfn.TEXTSPLIT(G285, "-")</f>
        <v>10011100</v>
      </c>
      <c r="K285" s="5" t="str">
        <v>00110010</v>
      </c>
      <c r="L285" s="5" t="str">
        <v>01101110</v>
      </c>
      <c r="M285" s="5" cm="1">
        <f t="array" ref="M285">SUM(MID(RIGHT(J285,4), _xlfn.SEQUENCE(1,4,1,1),1)*2^_xlfn.SEQUENCE(1,4,3,-1))</f>
        <v>12</v>
      </c>
    </row>
    <row r="286" spans="2:13" ht="24.95" customHeight="1">
      <c r="B286" s="2">
        <v>117</v>
      </c>
      <c r="C286" s="2">
        <v>6</v>
      </c>
      <c r="D286" s="3">
        <v>9</v>
      </c>
      <c r="E286" s="1" t="str">
        <v>Acoustic Grand Piano</v>
      </c>
      <c r="F286" s="19"/>
      <c r="G286" s="76" t="s">
        <v>127</v>
      </c>
      <c r="H286" s="76"/>
      <c r="J286" s="4" t="str" cm="1">
        <f t="array" ref="J286:L286">_xlfn.TEXTSPLIT(G286, "-")</f>
        <v>10010001</v>
      </c>
      <c r="K286" s="5" t="str">
        <v>00101001</v>
      </c>
      <c r="L286" s="5" t="str">
        <v>01110010</v>
      </c>
      <c r="M286" s="5" cm="1">
        <f t="array" ref="M286">SUM(MID(RIGHT(J286,4), _xlfn.SEQUENCE(1,4,1,1),1)*2^_xlfn.SEQUENCE(1,4,3,-1))</f>
        <v>1</v>
      </c>
    </row>
    <row r="287" spans="2:13" ht="24.95" customHeight="1">
      <c r="B287" s="2">
        <v>118</v>
      </c>
      <c r="C287" s="2">
        <v>6</v>
      </c>
      <c r="D287" s="3">
        <v>9</v>
      </c>
      <c r="E287" s="1" t="str">
        <v>Voice Oohs</v>
      </c>
      <c r="F287" s="19"/>
      <c r="G287" s="76" t="s">
        <v>128</v>
      </c>
      <c r="H287" s="76"/>
      <c r="J287" s="4" t="str" cm="1">
        <f t="array" ref="J287:L287">_xlfn.TEXTSPLIT(G287, "-")</f>
        <v>10011100</v>
      </c>
      <c r="K287" s="5" t="str">
        <v>00110100</v>
      </c>
      <c r="L287" s="5" t="str">
        <v>00001110</v>
      </c>
      <c r="M287" s="5" cm="1">
        <f t="array" ref="M287">SUM(MID(RIGHT(J287,4), _xlfn.SEQUENCE(1,4,1,1),1)*2^_xlfn.SEQUENCE(1,4,3,-1))</f>
        <v>12</v>
      </c>
    </row>
    <row r="288" spans="2:13" ht="24.95" customHeight="1">
      <c r="B288" s="2">
        <v>119</v>
      </c>
      <c r="C288" s="2">
        <v>6</v>
      </c>
      <c r="D288" s="3">
        <v>9</v>
      </c>
      <c r="E288" s="1" t="str">
        <v>Voice Oohs</v>
      </c>
      <c r="F288" s="19"/>
      <c r="G288" s="76" t="s">
        <v>129</v>
      </c>
      <c r="H288" s="76"/>
      <c r="J288" s="4" t="str" cm="1">
        <f t="array" ref="J288:L288">_xlfn.TEXTSPLIT(G288, "-")</f>
        <v>10011100</v>
      </c>
      <c r="K288" s="5" t="str">
        <v>00101100</v>
      </c>
      <c r="L288" s="5" t="str">
        <v>00111100</v>
      </c>
      <c r="M288" s="5" cm="1">
        <f t="array" ref="M288">SUM(MID(RIGHT(J288,4), _xlfn.SEQUENCE(1,4,1,1),1)*2^_xlfn.SEQUENCE(1,4,3,-1))</f>
        <v>12</v>
      </c>
    </row>
    <row r="289" spans="2:13" ht="24.95" customHeight="1">
      <c r="B289" s="2">
        <v>120</v>
      </c>
      <c r="C289" s="2">
        <v>6</v>
      </c>
      <c r="D289" s="3">
        <v>9</v>
      </c>
      <c r="E289" s="1" t="str">
        <v>Drawbar Organ</v>
      </c>
      <c r="F289" s="19"/>
      <c r="G289" s="76" t="s">
        <v>130</v>
      </c>
      <c r="H289" s="76"/>
      <c r="J289" s="4" t="str" cm="1">
        <f t="array" ref="J289:L289">_xlfn.TEXTSPLIT(G289, "-")</f>
        <v>10010010</v>
      </c>
      <c r="K289" s="5" t="str">
        <v>00110011</v>
      </c>
      <c r="L289" s="5" t="str">
        <v>01011111</v>
      </c>
      <c r="M289" s="5" cm="1">
        <f t="array" ref="M289">SUM(MID(RIGHT(J289,4), _xlfn.SEQUENCE(1,4,1,1),1)*2^_xlfn.SEQUENCE(1,4,3,-1))</f>
        <v>2</v>
      </c>
    </row>
    <row r="290" spans="2:13" ht="15.75" thickBot="1"/>
    <row r="291" spans="2:13" ht="22.5" customHeight="1" thickBot="1">
      <c r="B291" s="29" t="s">
        <v>143</v>
      </c>
      <c r="C291" s="18" t="s">
        <v>144</v>
      </c>
      <c r="D291" s="34"/>
    </row>
    <row r="292" spans="2:13" ht="15" customHeight="1"/>
    <row r="293" spans="2:13" ht="15" customHeight="1">
      <c r="B293" s="25" t="s">
        <v>145</v>
      </c>
      <c r="C293" s="24"/>
      <c r="D293" s="9"/>
    </row>
    <row r="294" spans="2:13" ht="15" customHeight="1">
      <c r="B294" s="23" t="s">
        <v>134</v>
      </c>
      <c r="C294" s="24"/>
      <c r="D294" s="9"/>
    </row>
    <row r="295" spans="2:13" ht="15" customHeight="1">
      <c r="B295" s="25" t="s">
        <v>146</v>
      </c>
      <c r="C295" s="24"/>
      <c r="D295" s="9"/>
    </row>
    <row r="296" spans="2:13" ht="15" customHeight="1">
      <c r="B296" s="25" t="s">
        <v>135</v>
      </c>
      <c r="C296" s="24"/>
      <c r="D296" s="9"/>
    </row>
    <row r="297" spans="2:13" ht="15" customHeight="1">
      <c r="B297" s="25" t="s">
        <v>147</v>
      </c>
      <c r="C297" s="24"/>
      <c r="D297" s="9"/>
    </row>
    <row r="298" spans="2:13" ht="15" customHeight="1">
      <c r="B298" s="23"/>
      <c r="C298" s="24"/>
      <c r="D298" s="9"/>
    </row>
    <row r="299" spans="2:13" ht="15" customHeight="1">
      <c r="B299" s="23" t="s">
        <v>148</v>
      </c>
      <c r="C299" s="24"/>
      <c r="D299" s="9"/>
    </row>
    <row r="300" spans="2:13" ht="15" customHeight="1">
      <c r="B300" s="25" t="s">
        <v>149</v>
      </c>
      <c r="C300" s="24"/>
      <c r="D300" s="9"/>
    </row>
    <row r="301" spans="2:13" ht="15" customHeight="1">
      <c r="B301" s="26" t="s">
        <v>150</v>
      </c>
      <c r="C301" s="24"/>
      <c r="D301" s="9"/>
    </row>
    <row r="302" spans="2:13" ht="15" customHeight="1">
      <c r="C302" s="25"/>
      <c r="D302" s="9"/>
    </row>
    <row r="303" spans="2:13" s="45" customFormat="1" ht="15" customHeight="1">
      <c r="B303" s="48" t="s">
        <v>39</v>
      </c>
      <c r="C303" s="27"/>
      <c r="D303" s="44"/>
      <c r="E303" s="43"/>
      <c r="F303" s="43"/>
      <c r="G303" s="43"/>
    </row>
    <row r="304" spans="2:13" ht="15" customHeight="1">
      <c r="B304" s="26" t="s">
        <v>151</v>
      </c>
      <c r="D304" s="22"/>
      <c r="E304" s="5"/>
      <c r="F304" s="5"/>
      <c r="G304" s="5"/>
    </row>
    <row r="305" spans="2:21" ht="15" customHeight="1">
      <c r="B305" s="26" t="s">
        <v>152</v>
      </c>
      <c r="D305" s="22"/>
      <c r="E305" s="5"/>
      <c r="F305" s="5"/>
      <c r="G305" s="5"/>
    </row>
    <row r="306" spans="2:21" ht="15" customHeight="1">
      <c r="B306" s="26" t="s">
        <v>153</v>
      </c>
      <c r="D306" s="22"/>
      <c r="E306" s="5"/>
      <c r="F306" s="5"/>
      <c r="G306" s="5"/>
    </row>
    <row r="307" spans="2:21" ht="15" customHeight="1" thickBot="1"/>
    <row r="308" spans="2:21" s="22" customFormat="1" ht="22.5" customHeight="1" thickBot="1">
      <c r="B308" s="13" t="s">
        <v>18</v>
      </c>
      <c r="C308" s="15" t="s">
        <v>43</v>
      </c>
      <c r="D308" s="13" t="s">
        <v>20</v>
      </c>
      <c r="E308" s="20" t="s">
        <v>21</v>
      </c>
      <c r="F308" s="9"/>
      <c r="G308" s="75" t="s">
        <v>107</v>
      </c>
      <c r="H308" s="75"/>
    </row>
    <row r="309" spans="2:21" ht="15" customHeight="1">
      <c r="G309" s="30"/>
      <c r="H309" s="30"/>
    </row>
    <row r="310" spans="2:21" ht="24.95" customHeight="1">
      <c r="B310" s="6" t="s">
        <v>154</v>
      </c>
      <c r="C310" s="2">
        <v>7</v>
      </c>
      <c r="D310" s="7">
        <v>0</v>
      </c>
      <c r="E310" s="1" t="s">
        <v>155</v>
      </c>
      <c r="F310" s="19"/>
      <c r="G310" s="76" t="s">
        <v>156</v>
      </c>
      <c r="H310" s="76"/>
      <c r="J310" s="4" t="str" cm="1">
        <f t="array" ref="J310:L310">_xlfn.TEXTSPLIT(G310,"-")</f>
        <v>10011010</v>
      </c>
      <c r="K310" s="5" t="str">
        <v>00100100</v>
      </c>
      <c r="L310" s="5" t="str">
        <v>01110001</v>
      </c>
      <c r="M310" s="5" cm="1">
        <f t="array" ref="M310">SUM(MID(RIGHT(J310,4), _xlfn.SEQUENCE(1,4,1,1),1)*2^_xlfn.SEQUENCE(1,4,3,-1))</f>
        <v>10</v>
      </c>
      <c r="N310" s="5" cm="1">
        <f t="array" ref="N310">SUM(MID(K310, _xlfn.SEQUENCE(1,8,1,1),1)*2^_xlfn.SEQUENCE(1,8,7,-1))</f>
        <v>36</v>
      </c>
      <c r="S310" s="5" t="str">
        <f>_xlfn.XLOOKUP(N310,'Instruments and Notes'!$G$5:$G$103,'Instruments and Notes'!F5:F103,,0,1)</f>
        <v>C2</v>
      </c>
      <c r="U310" s="5" t="str" cm="1">
        <f t="array" ref="U310">_xlfn.XLOOKUP(M310&amp;S310,'Instruments and Notes'!$C$5:$C$17&amp;'Instruments and Notes'!$D$5:$D$17,'Instruments and Notes'!$B$5:$B$17,,0,1)</f>
        <v>Kick Drum</v>
      </c>
    </row>
    <row r="311" spans="2:21" ht="15" customHeight="1">
      <c r="G311" s="77"/>
      <c r="H311" s="77"/>
    </row>
    <row r="312" spans="2:21" ht="24.95" customHeight="1">
      <c r="B312" s="2">
        <v>121</v>
      </c>
      <c r="C312" s="2">
        <v>7</v>
      </c>
      <c r="D312" s="3">
        <v>11</v>
      </c>
      <c r="E312" s="1" t="str" cm="1">
        <f t="array" ref="E312:E331">U312:U331</f>
        <v>Ride Cymbal</v>
      </c>
      <c r="F312" s="19"/>
      <c r="G312" s="76" t="s">
        <v>157</v>
      </c>
      <c r="H312" s="76"/>
      <c r="J312" s="4" t="str" cm="1">
        <f t="array" ref="J312:L312">_xlfn.TEXTSPLIT(G312,"-")</f>
        <v>10011010</v>
      </c>
      <c r="K312" s="5" t="str">
        <v>00111011</v>
      </c>
      <c r="L312" s="5" t="str">
        <v>01100100</v>
      </c>
      <c r="M312" s="5" cm="1">
        <f t="array" ref="M312">SUM(MID(RIGHT(J312,4), _xlfn.SEQUENCE(1,4,1,1),1)*2^_xlfn.SEQUENCE(1,4,3,-1))</f>
        <v>10</v>
      </c>
      <c r="N312" s="5" cm="1">
        <f t="array" ref="N312">SUM(MID(K312, _xlfn.SEQUENCE(1,8,1,1),1)*2^_xlfn.SEQUENCE(1,8,7,-1))</f>
        <v>59</v>
      </c>
      <c r="S312" s="5" t="str" cm="1">
        <f t="array" ref="S312:S331">_xlfn.XLOOKUP(N312:N331,'Instruments and Notes'!$G$5:$G$103,'Instruments and Notes'!F5:F103,,0,1)</f>
        <v>B3</v>
      </c>
      <c r="U312" s="5" t="str" cm="1">
        <f t="array" ref="U312">_xlfn.XLOOKUP(M312&amp;S312,'Instruments and Notes'!$C$5:$C$17&amp;'Instruments and Notes'!$D$5:$D$17,'Instruments and Notes'!$B$5:$B$17,,0,1)</f>
        <v>Ride Cymbal</v>
      </c>
    </row>
    <row r="313" spans="2:21" ht="24.95" customHeight="1">
      <c r="B313" s="2">
        <v>122</v>
      </c>
      <c r="C313" s="2">
        <v>7</v>
      </c>
      <c r="D313" s="3">
        <v>11</v>
      </c>
      <c r="E313" s="1" t="str">
        <v>Hi-Hats</v>
      </c>
      <c r="F313" s="19"/>
      <c r="G313" s="76" t="s">
        <v>158</v>
      </c>
      <c r="H313" s="76"/>
      <c r="J313" s="4" t="str" cm="1">
        <f t="array" ref="J313:L313">_xlfn.TEXTSPLIT(G313,"-")</f>
        <v>10011010</v>
      </c>
      <c r="K313" s="5" t="str">
        <v>00101010</v>
      </c>
      <c r="L313" s="5" t="str">
        <v>01001010</v>
      </c>
      <c r="M313" s="5" cm="1">
        <f t="array" ref="M313">SUM(MID(RIGHT(J313,4), _xlfn.SEQUENCE(1,4,1,1),1)*2^_xlfn.SEQUENCE(1,4,3,-1))</f>
        <v>10</v>
      </c>
      <c r="N313" s="5" cm="1">
        <f t="array" ref="N313">SUM(MID(K313, _xlfn.SEQUENCE(1,8,1,1),1)*2^_xlfn.SEQUENCE(1,8,7,-1))</f>
        <v>42</v>
      </c>
      <c r="S313" s="5" t="str">
        <v>F#2</v>
      </c>
      <c r="U313" s="5" t="str" cm="1">
        <f t="array" ref="U313">_xlfn.XLOOKUP(M313&amp;S313,'Instruments and Notes'!$C$5:$C$17&amp;'Instruments and Notes'!$D$5:$D$17,'Instruments and Notes'!$B$5:$B$17,,0,1)</f>
        <v>Hi-Hats</v>
      </c>
    </row>
    <row r="314" spans="2:21" ht="24.95" customHeight="1">
      <c r="B314" s="2">
        <v>123</v>
      </c>
      <c r="C314" s="2">
        <v>7</v>
      </c>
      <c r="D314" s="3">
        <v>11</v>
      </c>
      <c r="E314" s="1" t="str">
        <v>Maracas</v>
      </c>
      <c r="F314" s="19"/>
      <c r="G314" s="76" t="s">
        <v>159</v>
      </c>
      <c r="H314" s="76"/>
      <c r="J314" s="4" t="str" cm="1">
        <f t="array" ref="J314:L314">_xlfn.TEXTSPLIT(G314,"-")</f>
        <v>10011010</v>
      </c>
      <c r="K314" s="5" t="str">
        <v>01000110</v>
      </c>
      <c r="L314" s="5" t="str">
        <v>01010101</v>
      </c>
      <c r="M314" s="5" cm="1">
        <f t="array" ref="M314">SUM(MID(RIGHT(J314,4), _xlfn.SEQUENCE(1,4,1,1),1)*2^_xlfn.SEQUENCE(1,4,3,-1))</f>
        <v>10</v>
      </c>
      <c r="N314" s="5" cm="1">
        <f t="array" ref="N314">SUM(MID(K314, _xlfn.SEQUENCE(1,8,1,1),1)*2^_xlfn.SEQUENCE(1,8,7,-1))</f>
        <v>70</v>
      </c>
      <c r="S314" s="5" t="str">
        <v>A#4</v>
      </c>
      <c r="U314" s="5" t="str" cm="1">
        <f t="array" ref="U314">_xlfn.XLOOKUP(M314&amp;S314,'Instruments and Notes'!$C$5:$C$17&amp;'Instruments and Notes'!$D$5:$D$17,'Instruments and Notes'!$B$5:$B$17,,0,1)</f>
        <v>Maracas</v>
      </c>
    </row>
    <row r="315" spans="2:21" ht="24.95" customHeight="1">
      <c r="B315" s="2">
        <v>124</v>
      </c>
      <c r="C315" s="2">
        <v>7</v>
      </c>
      <c r="D315" s="3">
        <v>11</v>
      </c>
      <c r="E315" s="1" t="str">
        <v>Maracas</v>
      </c>
      <c r="F315" s="19"/>
      <c r="G315" s="76" t="s">
        <v>160</v>
      </c>
      <c r="H315" s="76"/>
      <c r="J315" s="4" t="str" cm="1">
        <f t="array" ref="J315:L315">_xlfn.TEXTSPLIT(G315,"-")</f>
        <v>10011010</v>
      </c>
      <c r="K315" s="5" t="str">
        <v>01000110</v>
      </c>
      <c r="L315" s="5" t="str">
        <v>00011001</v>
      </c>
      <c r="M315" s="5" cm="1">
        <f t="array" ref="M315">SUM(MID(RIGHT(J315,4), _xlfn.SEQUENCE(1,4,1,1),1)*2^_xlfn.SEQUENCE(1,4,3,-1))</f>
        <v>10</v>
      </c>
      <c r="N315" s="5" cm="1">
        <f t="array" ref="N315">SUM(MID(K315, _xlfn.SEQUENCE(1,8,1,1),1)*2^_xlfn.SEQUENCE(1,8,7,-1))</f>
        <v>70</v>
      </c>
      <c r="S315" s="5" t="str">
        <v>A#4</v>
      </c>
      <c r="U315" s="5" t="str" cm="1">
        <f t="array" ref="U315">_xlfn.XLOOKUP(M315&amp;S315,'Instruments and Notes'!$C$5:$C$17&amp;'Instruments and Notes'!$D$5:$D$17,'Instruments and Notes'!$B$5:$B$17,,0,1)</f>
        <v>Maracas</v>
      </c>
    </row>
    <row r="316" spans="2:21" ht="24.95" customHeight="1">
      <c r="B316" s="2">
        <v>125</v>
      </c>
      <c r="C316" s="2">
        <v>7</v>
      </c>
      <c r="D316" s="3">
        <v>11</v>
      </c>
      <c r="E316" s="1" t="str">
        <v>Hi-Hats</v>
      </c>
      <c r="F316" s="19"/>
      <c r="G316" s="76" t="s">
        <v>158</v>
      </c>
      <c r="H316" s="76"/>
      <c r="J316" s="4" t="str" cm="1">
        <f t="array" ref="J316:L316">_xlfn.TEXTSPLIT(G316,"-")</f>
        <v>10011010</v>
      </c>
      <c r="K316" s="5" t="str">
        <v>00101010</v>
      </c>
      <c r="L316" s="5" t="str">
        <v>01001010</v>
      </c>
      <c r="M316" s="5" cm="1">
        <f t="array" ref="M316">SUM(MID(RIGHT(J316,4), _xlfn.SEQUENCE(1,4,1,1),1)*2^_xlfn.SEQUENCE(1,4,3,-1))</f>
        <v>10</v>
      </c>
      <c r="N316" s="5" cm="1">
        <f t="array" ref="N316">SUM(MID(K316, _xlfn.SEQUENCE(1,8,1,1),1)*2^_xlfn.SEQUENCE(1,8,7,-1))</f>
        <v>42</v>
      </c>
      <c r="S316" s="5" t="str">
        <v>F#2</v>
      </c>
      <c r="U316" s="5" t="str" cm="1">
        <f t="array" ref="U316">_xlfn.XLOOKUP(M316&amp;S316,'Instruments and Notes'!$C$5:$C$17&amp;'Instruments and Notes'!$D$5:$D$17,'Instruments and Notes'!$B$5:$B$17,,0,1)</f>
        <v>Hi-Hats</v>
      </c>
    </row>
    <row r="317" spans="2:21" ht="24.95" customHeight="1">
      <c r="B317" s="2">
        <v>126</v>
      </c>
      <c r="C317" s="2">
        <v>7</v>
      </c>
      <c r="D317" s="3">
        <v>11</v>
      </c>
      <c r="E317" s="1" t="str">
        <v>Timbale</v>
      </c>
      <c r="F317" s="19"/>
      <c r="G317" s="76" t="s">
        <v>161</v>
      </c>
      <c r="H317" s="76"/>
      <c r="J317" s="4" t="str" cm="1">
        <f t="array" ref="J317:L317">_xlfn.TEXTSPLIT(G317,"-")</f>
        <v>10011010</v>
      </c>
      <c r="K317" s="5" t="str">
        <v>01000000</v>
      </c>
      <c r="L317" s="5" t="str">
        <v>01100011</v>
      </c>
      <c r="M317" s="5" cm="1">
        <f t="array" ref="M317">SUM(MID(RIGHT(J317,4), _xlfn.SEQUENCE(1,4,1,1),1)*2^_xlfn.SEQUENCE(1,4,3,-1))</f>
        <v>10</v>
      </c>
      <c r="N317" s="5" cm="1">
        <f t="array" ref="N317">SUM(MID(K317, _xlfn.SEQUENCE(1,8,1,1),1)*2^_xlfn.SEQUENCE(1,8,7,-1))</f>
        <v>64</v>
      </c>
      <c r="S317" s="5" t="str">
        <v>E4</v>
      </c>
      <c r="U317" s="5" t="str" cm="1">
        <f t="array" ref="U317">_xlfn.XLOOKUP(M317&amp;S317,'Instruments and Notes'!$C$5:$C$17&amp;'Instruments and Notes'!$D$5:$D$17,'Instruments and Notes'!$B$5:$B$17,,0,1)</f>
        <v>Timbale</v>
      </c>
    </row>
    <row r="318" spans="2:21" ht="24.95" customHeight="1">
      <c r="B318" s="2">
        <v>127</v>
      </c>
      <c r="C318" s="2">
        <v>7</v>
      </c>
      <c r="D318" s="3">
        <v>11</v>
      </c>
      <c r="E318" s="1" t="str">
        <v>Timbale</v>
      </c>
      <c r="F318" s="19"/>
      <c r="G318" s="76" t="s">
        <v>162</v>
      </c>
      <c r="H318" s="76"/>
      <c r="J318" s="4" t="str" cm="1">
        <f t="array" ref="J318:L318">_xlfn.TEXTSPLIT(G318,"-")</f>
        <v>10011010</v>
      </c>
      <c r="K318" s="5" t="str">
        <v>01000000</v>
      </c>
      <c r="L318" s="5" t="str">
        <v>00110000</v>
      </c>
      <c r="M318" s="5" cm="1">
        <f t="array" ref="M318">SUM(MID(RIGHT(J318,4), _xlfn.SEQUENCE(1,4,1,1),1)*2^_xlfn.SEQUENCE(1,4,3,-1))</f>
        <v>10</v>
      </c>
      <c r="N318" s="5" cm="1">
        <f t="array" ref="N318">SUM(MID(K318, _xlfn.SEQUENCE(1,8,1,1),1)*2^_xlfn.SEQUENCE(1,8,7,-1))</f>
        <v>64</v>
      </c>
      <c r="S318" s="5" t="str">
        <v>E4</v>
      </c>
      <c r="U318" s="5" t="str" cm="1">
        <f t="array" ref="U318">_xlfn.XLOOKUP(M318&amp;S318,'Instruments and Notes'!$C$5:$C$17&amp;'Instruments and Notes'!$D$5:$D$17,'Instruments and Notes'!$B$5:$B$17,,0,1)</f>
        <v>Timbale</v>
      </c>
    </row>
    <row r="319" spans="2:21" ht="24.95" customHeight="1">
      <c r="B319" s="2">
        <v>128</v>
      </c>
      <c r="C319" s="2">
        <v>7</v>
      </c>
      <c r="D319" s="3">
        <v>11</v>
      </c>
      <c r="E319" s="1" t="str">
        <v>Kick Drum</v>
      </c>
      <c r="F319" s="19"/>
      <c r="G319" s="76" t="s">
        <v>163</v>
      </c>
      <c r="H319" s="76"/>
      <c r="J319" s="4" t="str" cm="1">
        <f t="array" ref="J319:L319">_xlfn.TEXTSPLIT(G319,"-")</f>
        <v>10011010</v>
      </c>
      <c r="K319" s="5" t="str">
        <v>00100100</v>
      </c>
      <c r="L319" s="5" t="str">
        <v>00110001</v>
      </c>
      <c r="M319" s="5" cm="1">
        <f t="array" ref="M319">SUM(MID(RIGHT(J319,4), _xlfn.SEQUENCE(1,4,1,1),1)*2^_xlfn.SEQUENCE(1,4,3,-1))</f>
        <v>10</v>
      </c>
      <c r="N319" s="5" cm="1">
        <f t="array" ref="N319">SUM(MID(K319, _xlfn.SEQUENCE(1,8,1,1),1)*2^_xlfn.SEQUENCE(1,8,7,-1))</f>
        <v>36</v>
      </c>
      <c r="S319" s="5" t="str">
        <v>C2</v>
      </c>
      <c r="U319" s="5" t="str" cm="1">
        <f t="array" ref="U319">_xlfn.XLOOKUP(M319&amp;S319,'Instruments and Notes'!$C$5:$C$17&amp;'Instruments and Notes'!$D$5:$D$17,'Instruments and Notes'!$B$5:$B$17,,0,1)</f>
        <v>Kick Drum</v>
      </c>
    </row>
    <row r="320" spans="2:21" ht="24.95" customHeight="1">
      <c r="B320" s="2">
        <v>129</v>
      </c>
      <c r="C320" s="2">
        <v>7</v>
      </c>
      <c r="D320" s="3">
        <v>11</v>
      </c>
      <c r="E320" s="1" t="str">
        <v>Timbale</v>
      </c>
      <c r="F320" s="19"/>
      <c r="G320" s="76" t="s">
        <v>164</v>
      </c>
      <c r="H320" s="76"/>
      <c r="J320" s="4" t="str" cm="1">
        <f t="array" ref="J320:L320">_xlfn.TEXTSPLIT(G320,"-")</f>
        <v>10011010</v>
      </c>
      <c r="K320" s="5" t="str">
        <v>01000000</v>
      </c>
      <c r="L320" s="5" t="str">
        <v>01101001</v>
      </c>
      <c r="M320" s="5" cm="1">
        <f t="array" ref="M320">SUM(MID(RIGHT(J320,4), _xlfn.SEQUENCE(1,4,1,1),1)*2^_xlfn.SEQUENCE(1,4,3,-1))</f>
        <v>10</v>
      </c>
      <c r="N320" s="5" cm="1">
        <f t="array" ref="N320">SUM(MID(K320, _xlfn.SEQUENCE(1,8,1,1),1)*2^_xlfn.SEQUENCE(1,8,7,-1))</f>
        <v>64</v>
      </c>
      <c r="S320" s="5" t="str">
        <v>E4</v>
      </c>
      <c r="U320" s="5" t="str" cm="1">
        <f t="array" ref="U320">_xlfn.XLOOKUP(M320&amp;S320,'Instruments and Notes'!$C$5:$C$17&amp;'Instruments and Notes'!$D$5:$D$17,'Instruments and Notes'!$B$5:$B$17,,0,1)</f>
        <v>Timbale</v>
      </c>
    </row>
    <row r="321" spans="2:21" ht="24.95" customHeight="1">
      <c r="B321" s="2">
        <v>130</v>
      </c>
      <c r="C321" s="2">
        <v>7</v>
      </c>
      <c r="D321" s="3">
        <v>11</v>
      </c>
      <c r="E321" s="1" t="str">
        <v>Ride Cymbal</v>
      </c>
      <c r="F321" s="19"/>
      <c r="G321" s="76" t="s">
        <v>165</v>
      </c>
      <c r="H321" s="76"/>
      <c r="J321" s="4" t="str" cm="1">
        <f t="array" ref="J321:L321">_xlfn.TEXTSPLIT(G321,"-")</f>
        <v>10011010</v>
      </c>
      <c r="K321" s="5" t="str">
        <v>00111011</v>
      </c>
      <c r="L321" s="5" t="str">
        <v>00111101</v>
      </c>
      <c r="M321" s="5" cm="1">
        <f t="array" ref="M321">SUM(MID(RIGHT(J321,4), _xlfn.SEQUENCE(1,4,1,1),1)*2^_xlfn.SEQUENCE(1,4,3,-1))</f>
        <v>10</v>
      </c>
      <c r="N321" s="5" cm="1">
        <f t="array" ref="N321">SUM(MID(K321, _xlfn.SEQUENCE(1,8,1,1),1)*2^_xlfn.SEQUENCE(1,8,7,-1))</f>
        <v>59</v>
      </c>
      <c r="S321" s="5" t="str">
        <v>B3</v>
      </c>
      <c r="U321" s="5" t="str" cm="1">
        <f t="array" ref="U321">_xlfn.XLOOKUP(M321&amp;S321,'Instruments and Notes'!$C$5:$C$17&amp;'Instruments and Notes'!$D$5:$D$17,'Instruments and Notes'!$B$5:$B$17,,0,1)</f>
        <v>Ride Cymbal</v>
      </c>
    </row>
    <row r="322" spans="2:21" ht="24.95" customHeight="1">
      <c r="B322" s="2">
        <v>131</v>
      </c>
      <c r="C322" s="2">
        <v>7</v>
      </c>
      <c r="D322" s="3">
        <v>11</v>
      </c>
      <c r="E322" s="1" t="str">
        <v>Crash Cymbal</v>
      </c>
      <c r="F322" s="19"/>
      <c r="G322" s="76" t="s">
        <v>166</v>
      </c>
      <c r="H322" s="76"/>
      <c r="J322" s="4" t="str" cm="1">
        <f t="array" ref="J322:L322">_xlfn.TEXTSPLIT(G322,"-")</f>
        <v>10011010</v>
      </c>
      <c r="K322" s="5" t="str">
        <v>00110001</v>
      </c>
      <c r="L322" s="5" t="str">
        <v>01110101</v>
      </c>
      <c r="M322" s="5" cm="1">
        <f t="array" ref="M322">SUM(MID(RIGHT(J322,4), _xlfn.SEQUENCE(1,4,1,1),1)*2^_xlfn.SEQUENCE(1,4,3,-1))</f>
        <v>10</v>
      </c>
      <c r="N322" s="5" cm="1">
        <f t="array" ref="N322">SUM(MID(K322, _xlfn.SEQUENCE(1,8,1,1),1)*2^_xlfn.SEQUENCE(1,8,7,-1))</f>
        <v>49</v>
      </c>
      <c r="S322" s="5" t="str">
        <v>C#3</v>
      </c>
      <c r="U322" s="5" t="str" cm="1">
        <f t="array" ref="U322">_xlfn.XLOOKUP(M322&amp;S322,'Instruments and Notes'!$C$5:$C$17&amp;'Instruments and Notes'!$D$5:$D$17,'Instruments and Notes'!$B$5:$B$17,,0,1)</f>
        <v>Crash Cymbal</v>
      </c>
    </row>
    <row r="323" spans="2:21" ht="24.95" customHeight="1">
      <c r="B323" s="2">
        <v>132</v>
      </c>
      <c r="C323" s="2">
        <v>7</v>
      </c>
      <c r="D323" s="3">
        <v>11</v>
      </c>
      <c r="E323" s="1" t="str">
        <v>Timbale</v>
      </c>
      <c r="F323" s="19"/>
      <c r="G323" s="76" t="s">
        <v>167</v>
      </c>
      <c r="H323" s="76"/>
      <c r="J323" s="4" t="str" cm="1">
        <f t="array" ref="J323:L323">_xlfn.TEXTSPLIT(G323,"-")</f>
        <v>10011010</v>
      </c>
      <c r="K323" s="5" t="str">
        <v>01000000</v>
      </c>
      <c r="L323" s="5" t="str">
        <v>01100111</v>
      </c>
      <c r="M323" s="5" cm="1">
        <f t="array" ref="M323">SUM(MID(RIGHT(J323,4), _xlfn.SEQUENCE(1,4,1,1),1)*2^_xlfn.SEQUENCE(1,4,3,-1))</f>
        <v>10</v>
      </c>
      <c r="N323" s="5" cm="1">
        <f t="array" ref="N323">SUM(MID(K323, _xlfn.SEQUENCE(1,8,1,1),1)*2^_xlfn.SEQUENCE(1,8,7,-1))</f>
        <v>64</v>
      </c>
      <c r="S323" s="5" t="str">
        <v>E4</v>
      </c>
      <c r="U323" s="5" t="str" cm="1">
        <f t="array" ref="U323">_xlfn.XLOOKUP(M323&amp;S323,'Instruments and Notes'!$C$5:$C$17&amp;'Instruments and Notes'!$D$5:$D$17,'Instruments and Notes'!$B$5:$B$17,,0,1)</f>
        <v>Timbale</v>
      </c>
    </row>
    <row r="324" spans="2:21" ht="24.95" customHeight="1">
      <c r="B324" s="2">
        <v>133</v>
      </c>
      <c r="C324" s="2">
        <v>7</v>
      </c>
      <c r="D324" s="3">
        <v>11</v>
      </c>
      <c r="E324" s="1" t="str">
        <v>Ride Cymbal</v>
      </c>
      <c r="F324" s="19"/>
      <c r="G324" s="76" t="s">
        <v>168</v>
      </c>
      <c r="H324" s="76"/>
      <c r="J324" s="4" t="str" cm="1">
        <f t="array" ref="J324:L324">_xlfn.TEXTSPLIT(G324,"-")</f>
        <v>10011010</v>
      </c>
      <c r="K324" s="5" t="str">
        <v>00111011</v>
      </c>
      <c r="L324" s="5" t="str">
        <v>00100011</v>
      </c>
      <c r="M324" s="5" cm="1">
        <f t="array" ref="M324">SUM(MID(RIGHT(J324,4), _xlfn.SEQUENCE(1,4,1,1),1)*2^_xlfn.SEQUENCE(1,4,3,-1))</f>
        <v>10</v>
      </c>
      <c r="N324" s="5" cm="1">
        <f t="array" ref="N324">SUM(MID(K324, _xlfn.SEQUENCE(1,8,1,1),1)*2^_xlfn.SEQUENCE(1,8,7,-1))</f>
        <v>59</v>
      </c>
      <c r="S324" s="5" t="str">
        <v>B3</v>
      </c>
      <c r="U324" s="5" t="str" cm="1">
        <f t="array" ref="U324">_xlfn.XLOOKUP(M324&amp;S324,'Instruments and Notes'!$C$5:$C$17&amp;'Instruments and Notes'!$D$5:$D$17,'Instruments and Notes'!$B$5:$B$17,,0,1)</f>
        <v>Ride Cymbal</v>
      </c>
    </row>
    <row r="325" spans="2:21" ht="24.95" customHeight="1">
      <c r="B325" s="2">
        <v>134</v>
      </c>
      <c r="C325" s="2">
        <v>7</v>
      </c>
      <c r="D325" s="3">
        <v>11</v>
      </c>
      <c r="E325" s="1" t="str">
        <v>Snare Drum</v>
      </c>
      <c r="F325" s="19"/>
      <c r="G325" s="76" t="s">
        <v>169</v>
      </c>
      <c r="H325" s="76"/>
      <c r="J325" s="4" t="str" cm="1">
        <f t="array" ref="J325:L325">_xlfn.TEXTSPLIT(G325,"-")</f>
        <v>10011010</v>
      </c>
      <c r="K325" s="5" t="str">
        <v>00100110</v>
      </c>
      <c r="L325" s="5" t="str">
        <v>01001001</v>
      </c>
      <c r="M325" s="5" cm="1">
        <f t="array" ref="M325">SUM(MID(RIGHT(J325,4), _xlfn.SEQUENCE(1,4,1,1),1)*2^_xlfn.SEQUENCE(1,4,3,-1))</f>
        <v>10</v>
      </c>
      <c r="N325" s="5" cm="1">
        <f t="array" ref="N325">SUM(MID(K325, _xlfn.SEQUENCE(1,8,1,1),1)*2^_xlfn.SEQUENCE(1,8,7,-1))</f>
        <v>38</v>
      </c>
      <c r="S325" s="5" t="str">
        <v>D2</v>
      </c>
      <c r="U325" s="5" t="str" cm="1">
        <f t="array" ref="U325">_xlfn.XLOOKUP(M325&amp;S325,'Instruments and Notes'!$C$5:$C$17&amp;'Instruments and Notes'!$D$5:$D$17,'Instruments and Notes'!$B$5:$B$17,,0,1)</f>
        <v>Snare Drum</v>
      </c>
    </row>
    <row r="326" spans="2:21" ht="24.95" customHeight="1">
      <c r="B326" s="2">
        <v>135</v>
      </c>
      <c r="C326" s="2">
        <v>7</v>
      </c>
      <c r="D326" s="3">
        <v>11</v>
      </c>
      <c r="E326" s="1" t="str">
        <v>Ride Cymbal</v>
      </c>
      <c r="F326" s="19"/>
      <c r="G326" s="76" t="s">
        <v>170</v>
      </c>
      <c r="H326" s="76"/>
      <c r="J326" s="4" t="str" cm="1">
        <f t="array" ref="J326:L326">_xlfn.TEXTSPLIT(G326,"-")</f>
        <v>10011010</v>
      </c>
      <c r="K326" s="5" t="str">
        <v>00111011</v>
      </c>
      <c r="L326" s="5" t="str">
        <v>00100010</v>
      </c>
      <c r="M326" s="5" cm="1">
        <f t="array" ref="M326">SUM(MID(RIGHT(J326,4), _xlfn.SEQUENCE(1,4,1,1),1)*2^_xlfn.SEQUENCE(1,4,3,-1))</f>
        <v>10</v>
      </c>
      <c r="N326" s="5" cm="1">
        <f t="array" ref="N326">SUM(MID(K326, _xlfn.SEQUENCE(1,8,1,1),1)*2^_xlfn.SEQUENCE(1,8,7,-1))</f>
        <v>59</v>
      </c>
      <c r="S326" s="5" t="str">
        <v>B3</v>
      </c>
      <c r="U326" s="5" t="str" cm="1">
        <f t="array" ref="U326">_xlfn.XLOOKUP(M326&amp;S326,'Instruments and Notes'!$C$5:$C$17&amp;'Instruments and Notes'!$D$5:$D$17,'Instruments and Notes'!$B$5:$B$17,,0,1)</f>
        <v>Ride Cymbal</v>
      </c>
    </row>
    <row r="327" spans="2:21" ht="24.95" customHeight="1">
      <c r="B327" s="2">
        <v>136</v>
      </c>
      <c r="C327" s="2">
        <v>7</v>
      </c>
      <c r="D327" s="3">
        <v>11</v>
      </c>
      <c r="E327" s="1" t="str">
        <v>Timbale</v>
      </c>
      <c r="F327" s="19"/>
      <c r="G327" s="76" t="s">
        <v>171</v>
      </c>
      <c r="H327" s="76"/>
      <c r="J327" s="4" t="str" cm="1">
        <f t="array" ref="J327:L327">_xlfn.TEXTSPLIT(G327,"-")</f>
        <v>10011010</v>
      </c>
      <c r="K327" s="5" t="str">
        <v>01000000</v>
      </c>
      <c r="L327" s="5" t="str">
        <v>00101111</v>
      </c>
      <c r="M327" s="5" cm="1">
        <f t="array" ref="M327">SUM(MID(RIGHT(J327,4), _xlfn.SEQUENCE(1,4,1,1),1)*2^_xlfn.SEQUENCE(1,4,3,-1))</f>
        <v>10</v>
      </c>
      <c r="N327" s="5" cm="1">
        <f t="array" ref="N327">SUM(MID(K327, _xlfn.SEQUENCE(1,8,1,1),1)*2^_xlfn.SEQUENCE(1,8,7,-1))</f>
        <v>64</v>
      </c>
      <c r="S327" s="5" t="str">
        <v>E4</v>
      </c>
      <c r="U327" s="5" t="str" cm="1">
        <f t="array" ref="U327">_xlfn.XLOOKUP(M327&amp;S327,'Instruments and Notes'!$C$5:$C$17&amp;'Instruments and Notes'!$D$5:$D$17,'Instruments and Notes'!$B$5:$B$17,,0,1)</f>
        <v>Timbale</v>
      </c>
    </row>
    <row r="328" spans="2:21" ht="24.95" customHeight="1">
      <c r="B328" s="2">
        <v>137</v>
      </c>
      <c r="C328" s="2">
        <v>7</v>
      </c>
      <c r="D328" s="3">
        <v>11</v>
      </c>
      <c r="E328" s="1" t="str">
        <v>Snare Drum</v>
      </c>
      <c r="F328" s="19"/>
      <c r="G328" s="76" t="s">
        <v>172</v>
      </c>
      <c r="H328" s="76"/>
      <c r="J328" s="4" t="str" cm="1">
        <f t="array" ref="J328:L328">_xlfn.TEXTSPLIT(G328,"-")</f>
        <v>10011010</v>
      </c>
      <c r="K328" s="5" t="str">
        <v>00100110</v>
      </c>
      <c r="L328" s="5" t="str">
        <v>00010101</v>
      </c>
      <c r="M328" s="5" cm="1">
        <f t="array" ref="M328">SUM(MID(RIGHT(J328,4), _xlfn.SEQUENCE(1,4,1,1),1)*2^_xlfn.SEQUENCE(1,4,3,-1))</f>
        <v>10</v>
      </c>
      <c r="N328" s="5" cm="1">
        <f t="array" ref="N328">SUM(MID(K328, _xlfn.SEQUENCE(1,8,1,1),1)*2^_xlfn.SEQUENCE(1,8,7,-1))</f>
        <v>38</v>
      </c>
      <c r="S328" s="5" t="str">
        <v>D2</v>
      </c>
      <c r="U328" s="5" t="str" cm="1">
        <f t="array" ref="U328">_xlfn.XLOOKUP(M328&amp;S328,'Instruments and Notes'!$C$5:$C$17&amp;'Instruments and Notes'!$D$5:$D$17,'Instruments and Notes'!$B$5:$B$17,,0,1)</f>
        <v>Snare Drum</v>
      </c>
    </row>
    <row r="329" spans="2:21" ht="24.95" customHeight="1">
      <c r="B329" s="2">
        <v>138</v>
      </c>
      <c r="C329" s="2">
        <v>7</v>
      </c>
      <c r="D329" s="3">
        <v>11</v>
      </c>
      <c r="E329" s="1" t="str">
        <v>Kick Drum</v>
      </c>
      <c r="F329" s="19"/>
      <c r="G329" s="76" t="s">
        <v>173</v>
      </c>
      <c r="H329" s="76"/>
      <c r="J329" s="4" t="str" cm="1">
        <f t="array" ref="J329:L329">_xlfn.TEXTSPLIT(G329,"-")</f>
        <v>10011010</v>
      </c>
      <c r="K329" s="5" t="str">
        <v>00100100</v>
      </c>
      <c r="L329" s="5" t="str">
        <v>01100011</v>
      </c>
      <c r="M329" s="5" cm="1">
        <f t="array" ref="M329">SUM(MID(RIGHT(J329,4), _xlfn.SEQUENCE(1,4,1,1),1)*2^_xlfn.SEQUENCE(1,4,3,-1))</f>
        <v>10</v>
      </c>
      <c r="N329" s="5" cm="1">
        <f t="array" ref="N329">SUM(MID(K329, _xlfn.SEQUENCE(1,8,1,1),1)*2^_xlfn.SEQUENCE(1,8,7,-1))</f>
        <v>36</v>
      </c>
      <c r="S329" s="5" t="str">
        <v>C2</v>
      </c>
      <c r="U329" s="5" t="str" cm="1">
        <f t="array" ref="U329">_xlfn.XLOOKUP(M329&amp;S329,'Instruments and Notes'!$C$5:$C$17&amp;'Instruments and Notes'!$D$5:$D$17,'Instruments and Notes'!$B$5:$B$17,,0,1)</f>
        <v>Kick Drum</v>
      </c>
    </row>
    <row r="330" spans="2:21" ht="24.95" customHeight="1">
      <c r="B330" s="2">
        <v>139</v>
      </c>
      <c r="C330" s="2">
        <v>7</v>
      </c>
      <c r="D330" s="3">
        <v>11</v>
      </c>
      <c r="E330" s="1" t="str">
        <v>Snare Drum</v>
      </c>
      <c r="F330" s="19"/>
      <c r="G330" s="76" t="s">
        <v>174</v>
      </c>
      <c r="H330" s="76"/>
      <c r="J330" s="4" t="str" cm="1">
        <f t="array" ref="J330:L330">_xlfn.TEXTSPLIT(G330,"-")</f>
        <v>10011010</v>
      </c>
      <c r="K330" s="5" t="str">
        <v>00100110</v>
      </c>
      <c r="L330" s="5" t="str">
        <v>00111101</v>
      </c>
      <c r="M330" s="5" cm="1">
        <f t="array" ref="M330">SUM(MID(RIGHT(J330,4), _xlfn.SEQUENCE(1,4,1,1),1)*2^_xlfn.SEQUENCE(1,4,3,-1))</f>
        <v>10</v>
      </c>
      <c r="N330" s="5" cm="1">
        <f t="array" ref="N330">SUM(MID(K330, _xlfn.SEQUENCE(1,8,1,1),1)*2^_xlfn.SEQUENCE(1,8,7,-1))</f>
        <v>38</v>
      </c>
      <c r="S330" s="5" t="str">
        <v>D2</v>
      </c>
      <c r="U330" s="5" t="str" cm="1">
        <f t="array" ref="U330">_xlfn.XLOOKUP(M330&amp;S330,'Instruments and Notes'!$C$5:$C$17&amp;'Instruments and Notes'!$D$5:$D$17,'Instruments and Notes'!$B$5:$B$17,,0,1)</f>
        <v>Snare Drum</v>
      </c>
    </row>
    <row r="331" spans="2:21" ht="24.95" customHeight="1">
      <c r="B331" s="2">
        <v>140</v>
      </c>
      <c r="C331" s="2">
        <v>7</v>
      </c>
      <c r="D331" s="3">
        <v>11</v>
      </c>
      <c r="E331" s="1" t="str">
        <v>Hi-Hats</v>
      </c>
      <c r="F331" s="19"/>
      <c r="G331" s="76" t="s">
        <v>175</v>
      </c>
      <c r="H331" s="76"/>
      <c r="J331" s="4" t="str" cm="1">
        <f t="array" ref="J331:L331">_xlfn.TEXTSPLIT(G331,"-")</f>
        <v>10011010</v>
      </c>
      <c r="K331" s="5" t="str">
        <v>00101010</v>
      </c>
      <c r="L331" s="5" t="str">
        <v>01110111</v>
      </c>
      <c r="M331" s="5" cm="1">
        <f t="array" ref="M331">SUM(MID(RIGHT(J331,4), _xlfn.SEQUENCE(1,4,1,1),1)*2^_xlfn.SEQUENCE(1,4,3,-1))</f>
        <v>10</v>
      </c>
      <c r="N331" s="5" cm="1">
        <f t="array" ref="N331">SUM(MID(K331, _xlfn.SEQUENCE(1,8,1,1),1)*2^_xlfn.SEQUENCE(1,8,7,-1))</f>
        <v>42</v>
      </c>
      <c r="S331" s="5" t="str">
        <v>F#2</v>
      </c>
      <c r="U331" s="5" t="str" cm="1">
        <f t="array" ref="U331">_xlfn.XLOOKUP(M331&amp;S331,'Instruments and Notes'!$C$5:$C$17&amp;'Instruments and Notes'!$D$5:$D$17,'Instruments and Notes'!$B$5:$B$17,,0,1)</f>
        <v>Hi-Hats</v>
      </c>
    </row>
    <row r="1000" spans="648:648" ht="15.75">
      <c r="XX1000" s="108">
        <v>125713</v>
      </c>
    </row>
  </sheetData>
  <pageMargins left="0.7" right="0.7" top="0.75" bottom="0.75" header="0.3" footer="0.3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19" id="{AFF9C2FA-BF4D-406E-A9DF-E5BE2ACC7B42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F51:F55</xm:sqref>
        </x14:conditionalFormatting>
        <x14:conditionalFormatting xmlns:xm="http://schemas.microsoft.com/office/excel/2006/main">
          <x14:cfRule type="iconSet" priority="27" id="{E2737E09-6044-4D54-BB29-6E91C48010E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F61:F63</xm:sqref>
        </x14:conditionalFormatting>
        <x14:conditionalFormatting xmlns:xm="http://schemas.microsoft.com/office/excel/2006/main">
          <x14:cfRule type="iconSet" priority="22" id="{6F1412DD-FC2A-4033-8B0F-074329310AA6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F66:F68</xm:sqref>
        </x14:conditionalFormatting>
        <x14:conditionalFormatting xmlns:xm="http://schemas.microsoft.com/office/excel/2006/main">
          <x14:cfRule type="iconSet" priority="23" id="{B6E7F253-55D1-48F5-847A-4DB2F9652FCF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F69</xm:sqref>
        </x14:conditionalFormatting>
        <x14:conditionalFormatting xmlns:xm="http://schemas.microsoft.com/office/excel/2006/main">
          <x14:cfRule type="iconSet" priority="18" id="{73DFBE1F-1AD0-4B40-8D8B-74451165EC2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F72</xm:sqref>
        </x14:conditionalFormatting>
        <x14:conditionalFormatting xmlns:xm="http://schemas.microsoft.com/office/excel/2006/main">
          <x14:cfRule type="iconSet" priority="13" id="{5F16EFE6-8786-471A-8A62-B7E6F330F93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F74:F93</xm:sqref>
        </x14:conditionalFormatting>
        <x14:conditionalFormatting xmlns:xm="http://schemas.microsoft.com/office/excel/2006/main">
          <x14:cfRule type="iconSet" priority="21" id="{F62A7263-2AD3-4792-974E-82F956C34996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F104:F107</xm:sqref>
        </x14:conditionalFormatting>
        <x14:conditionalFormatting xmlns:xm="http://schemas.microsoft.com/office/excel/2006/main">
          <x14:cfRule type="iconSet" priority="17" id="{C8325039-7C08-4AEF-A221-8805EE0E4F3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F111:F112</xm:sqref>
        </x14:conditionalFormatting>
        <x14:conditionalFormatting xmlns:xm="http://schemas.microsoft.com/office/excel/2006/main">
          <x14:cfRule type="iconSet" priority="12" id="{8824991C-8FC7-4C2A-BB80-E08A3CFE5925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F114:F133</xm:sqref>
        </x14:conditionalFormatting>
        <x14:conditionalFormatting xmlns:xm="http://schemas.microsoft.com/office/excel/2006/main">
          <x14:cfRule type="iconSet" priority="15" id="{8FB6F044-F537-4040-9BED-6D9C3D13237A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F142:F146</xm:sqref>
        </x14:conditionalFormatting>
        <x14:conditionalFormatting xmlns:xm="http://schemas.microsoft.com/office/excel/2006/main">
          <x14:cfRule type="iconSet" priority="14" id="{F5CF806C-89B4-4CF7-A28E-D6109F7AFFFD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F150</xm:sqref>
        </x14:conditionalFormatting>
        <x14:conditionalFormatting xmlns:xm="http://schemas.microsoft.com/office/excel/2006/main">
          <x14:cfRule type="iconSet" priority="11" id="{8EE85E7A-8A55-45B2-B882-84B48833755A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F152:F171</xm:sqref>
        </x14:conditionalFormatting>
        <x14:conditionalFormatting xmlns:xm="http://schemas.microsoft.com/office/excel/2006/main">
          <x14:cfRule type="iconSet" priority="16" id="{E3028171-9DEE-4CD5-8332-C53327373A7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F188</xm:sqref>
        </x14:conditionalFormatting>
        <x14:conditionalFormatting xmlns:xm="http://schemas.microsoft.com/office/excel/2006/main">
          <x14:cfRule type="iconSet" priority="10" id="{2BE3B3A5-0F7E-4ECB-A659-0301139F505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F190:F209</xm:sqref>
        </x14:conditionalFormatting>
        <x14:conditionalFormatting xmlns:xm="http://schemas.microsoft.com/office/excel/2006/main">
          <x14:cfRule type="iconSet" priority="25" id="{2CF4B7CE-BA41-4F46-BB29-3EF9CC7B0AA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F222:F225</xm:sqref>
        </x14:conditionalFormatting>
        <x14:conditionalFormatting xmlns:xm="http://schemas.microsoft.com/office/excel/2006/main">
          <x14:cfRule type="iconSet" priority="8" id="{DCEF9D2F-E2F6-4324-8B25-15319820F31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F226:F229</xm:sqref>
        </x14:conditionalFormatting>
        <x14:conditionalFormatting xmlns:xm="http://schemas.microsoft.com/office/excel/2006/main">
          <x14:cfRule type="iconSet" priority="7" id="{9DDABEE0-958D-4E24-A16A-046A15892A2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F228</xm:sqref>
        </x14:conditionalFormatting>
        <x14:conditionalFormatting xmlns:xm="http://schemas.microsoft.com/office/excel/2006/main">
          <x14:cfRule type="iconSet" priority="6" id="{522BC845-7763-4BE8-8842-615E0AE4C297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F230:F249</xm:sqref>
        </x14:conditionalFormatting>
        <x14:conditionalFormatting xmlns:xm="http://schemas.microsoft.com/office/excel/2006/main">
          <x14:cfRule type="iconSet" priority="28" id="{C1DBEC4B-CD47-4118-9F56-E3223540218B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F263:F264</xm:sqref>
        </x14:conditionalFormatting>
        <x14:conditionalFormatting xmlns:xm="http://schemas.microsoft.com/office/excel/2006/main">
          <x14:cfRule type="iconSet" priority="5" id="{C00B2C6B-43C4-4659-9721-E739CACCFC13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F266:F269</xm:sqref>
        </x14:conditionalFormatting>
        <x14:conditionalFormatting xmlns:xm="http://schemas.microsoft.com/office/excel/2006/main">
          <x14:cfRule type="iconSet" priority="4" id="{B334F803-AA80-49C4-8BDA-9247EB36C7C0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F268</xm:sqref>
        </x14:conditionalFormatting>
        <x14:conditionalFormatting xmlns:xm="http://schemas.microsoft.com/office/excel/2006/main">
          <x14:cfRule type="iconSet" priority="3" id="{1516DE9F-54E5-4ED4-BA2E-104FCFFAA094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F270:F289</xm:sqref>
        </x14:conditionalFormatting>
        <x14:conditionalFormatting xmlns:xm="http://schemas.microsoft.com/office/excel/2006/main">
          <x14:cfRule type="iconSet" priority="20" id="{18A03855-270A-4ED1-A66F-3C6C765F0A8D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F304:F306</xm:sqref>
        </x14:conditionalFormatting>
        <x14:conditionalFormatting xmlns:xm="http://schemas.microsoft.com/office/excel/2006/main">
          <x14:cfRule type="iconSet" priority="26" id="{C3BF612F-3E88-430F-B690-C7F6E9C3DE61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F307 F64:F65 F70:F73 F265 F147:F151 F94:F103 F134:F141 F172:F189 F210:F221 F250:F262 F290:F303 F332 F52:F60 F108:F113 F311</xm:sqref>
        </x14:conditionalFormatting>
        <x14:conditionalFormatting xmlns:xm="http://schemas.microsoft.com/office/excel/2006/main">
          <x14:cfRule type="iconSet" priority="2" id="{5775716C-6B59-410F-9BBA-1DE9F08D168C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F308:F310</xm:sqref>
        </x14:conditionalFormatting>
        <x14:conditionalFormatting xmlns:xm="http://schemas.microsoft.com/office/excel/2006/main">
          <x14:cfRule type="iconSet" priority="1" id="{1A9D09B3-744A-4717-BE69-A1B655DCAFF9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F310</xm:sqref>
        </x14:conditionalFormatting>
        <x14:conditionalFormatting xmlns:xm="http://schemas.microsoft.com/office/excel/2006/main">
          <x14:cfRule type="iconSet" priority="9" id="{7F71DEA8-5846-454A-8B6B-C55193F8498D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F312:F331</xm:sqref>
        </x14:conditionalFormatting>
        <x14:conditionalFormatting xmlns:xm="http://schemas.microsoft.com/office/excel/2006/main">
          <x14:cfRule type="iconSet" priority="24" id="{338AE56C-9534-4699-BC46-3ED569FFFA0E}">
            <x14:iconSet iconSet="3Symbols" showValue="0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3Symbols" iconId="0"/>
              <x14:cfIcon iconSet="4RedToBlack" iconId="1"/>
              <x14:cfIcon iconSet="3Symbols" iconId="2"/>
            </x14:iconSet>
          </x14:cfRule>
          <xm:sqref>F374:F375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07AA05-AC8C-4B3E-8C81-E1CB5EEDC789}">
  <dimension ref="B2:XX1000"/>
  <sheetViews>
    <sheetView showGridLines="0" zoomScale="70" zoomScaleNormal="70" workbookViewId="0">
      <selection activeCell="J31" sqref="J31"/>
    </sheetView>
  </sheetViews>
  <sheetFormatPr defaultColWidth="8.85546875" defaultRowHeight="15"/>
  <cols>
    <col min="1" max="1" width="5.5703125" customWidth="1"/>
    <col min="2" max="2" width="24.85546875" customWidth="1"/>
    <col min="3" max="4" width="13.5703125" customWidth="1"/>
    <col min="5" max="5" width="5.5703125" customWidth="1"/>
    <col min="9" max="9" width="18.85546875" bestFit="1" customWidth="1"/>
    <col min="10" max="10" width="12.85546875" customWidth="1"/>
    <col min="11" max="11" width="13.5703125" bestFit="1" customWidth="1"/>
    <col min="12" max="12" width="80.42578125" bestFit="1" customWidth="1"/>
  </cols>
  <sheetData>
    <row r="2" spans="2:17" s="9" customFormat="1" ht="33" customHeight="1">
      <c r="B2" s="74" t="s">
        <v>176</v>
      </c>
      <c r="C2" s="36"/>
      <c r="D2" s="36"/>
      <c r="F2" s="74" t="s">
        <v>177</v>
      </c>
      <c r="G2" s="36"/>
      <c r="I2" s="74" t="s">
        <v>178</v>
      </c>
      <c r="J2" s="8"/>
      <c r="K2" s="8"/>
      <c r="L2" s="8"/>
    </row>
    <row r="3" spans="2:17" ht="15" customHeight="1" thickBot="1"/>
    <row r="4" spans="2:17" ht="15" customHeight="1" thickTop="1" thickBot="1">
      <c r="B4" s="13" t="s">
        <v>179</v>
      </c>
      <c r="C4" s="13" t="s">
        <v>180</v>
      </c>
      <c r="D4" s="13" t="s">
        <v>181</v>
      </c>
      <c r="F4" s="13" t="s">
        <v>181</v>
      </c>
      <c r="G4" s="13" t="s">
        <v>182</v>
      </c>
      <c r="I4" s="62" t="s">
        <v>183</v>
      </c>
      <c r="J4" s="63" t="s">
        <v>184</v>
      </c>
      <c r="K4" s="63" t="s">
        <v>185</v>
      </c>
      <c r="L4" s="64" t="s">
        <v>186</v>
      </c>
      <c r="Q4" cm="1">
        <f t="array" ref="Q4">SUM(--NOT(ISERROR(FIND("#",F5:F103))))</f>
        <v>41</v>
      </c>
    </row>
    <row r="5" spans="2:17" ht="15" customHeight="1">
      <c r="B5" s="32" t="s">
        <v>187</v>
      </c>
      <c r="C5" s="32">
        <v>1</v>
      </c>
      <c r="D5" s="33" t="s">
        <v>188</v>
      </c>
      <c r="F5" s="32" t="s">
        <v>189</v>
      </c>
      <c r="G5" s="32">
        <v>21</v>
      </c>
      <c r="I5" s="65" t="s">
        <v>190</v>
      </c>
      <c r="J5" t="s">
        <v>191</v>
      </c>
      <c r="K5" t="s">
        <v>192</v>
      </c>
      <c r="L5" s="66" t="s">
        <v>193</v>
      </c>
    </row>
    <row r="6" spans="2:17" ht="15" customHeight="1">
      <c r="B6" s="32" t="s">
        <v>142</v>
      </c>
      <c r="C6" s="32">
        <v>2</v>
      </c>
      <c r="D6" s="33" t="s">
        <v>188</v>
      </c>
      <c r="F6" s="32" t="s">
        <v>194</v>
      </c>
      <c r="G6" s="32">
        <v>22</v>
      </c>
      <c r="I6" s="65"/>
      <c r="L6" s="66"/>
    </row>
    <row r="7" spans="2:17" ht="15" customHeight="1">
      <c r="B7" s="32" t="s">
        <v>195</v>
      </c>
      <c r="C7" s="32">
        <v>3</v>
      </c>
      <c r="D7" s="33" t="s">
        <v>188</v>
      </c>
      <c r="F7" s="32" t="s">
        <v>196</v>
      </c>
      <c r="G7" s="32">
        <v>23</v>
      </c>
      <c r="I7" s="65" t="s">
        <v>197</v>
      </c>
      <c r="J7" t="s">
        <v>198</v>
      </c>
      <c r="K7" t="s">
        <v>199</v>
      </c>
      <c r="L7" s="66" t="s">
        <v>200</v>
      </c>
    </row>
    <row r="8" spans="2:17" ht="15" customHeight="1">
      <c r="B8" s="32" t="s">
        <v>201</v>
      </c>
      <c r="C8" s="32">
        <v>5</v>
      </c>
      <c r="D8" s="33" t="s">
        <v>188</v>
      </c>
      <c r="F8" s="32" t="s">
        <v>202</v>
      </c>
      <c r="G8" s="32">
        <v>24</v>
      </c>
      <c r="I8" s="65"/>
      <c r="L8" s="66" t="s">
        <v>203</v>
      </c>
    </row>
    <row r="9" spans="2:17" ht="15" customHeight="1">
      <c r="B9" s="32" t="s">
        <v>204</v>
      </c>
      <c r="C9" s="32">
        <v>7</v>
      </c>
      <c r="D9" s="33" t="s">
        <v>188</v>
      </c>
      <c r="F9" s="32" t="s">
        <v>205</v>
      </c>
      <c r="G9" s="32">
        <v>25</v>
      </c>
      <c r="I9" s="65"/>
      <c r="L9" s="66" t="s">
        <v>206</v>
      </c>
    </row>
    <row r="10" spans="2:17" ht="15" customHeight="1">
      <c r="B10" s="32" t="s">
        <v>207</v>
      </c>
      <c r="C10" s="32">
        <v>12</v>
      </c>
      <c r="D10" s="33" t="s">
        <v>188</v>
      </c>
      <c r="F10" s="32" t="s">
        <v>208</v>
      </c>
      <c r="G10" s="32">
        <v>26</v>
      </c>
      <c r="I10" s="65"/>
      <c r="L10" s="66" t="s">
        <v>209</v>
      </c>
    </row>
    <row r="11" spans="2:17" ht="15" customHeight="1">
      <c r="B11" s="32" t="s">
        <v>210</v>
      </c>
      <c r="C11" s="32">
        <v>10</v>
      </c>
      <c r="D11" s="33" t="s">
        <v>211</v>
      </c>
      <c r="F11" s="32" t="s">
        <v>212</v>
      </c>
      <c r="G11" s="32">
        <v>27</v>
      </c>
      <c r="I11" s="65"/>
      <c r="L11" s="66"/>
    </row>
    <row r="12" spans="2:17" ht="15" customHeight="1">
      <c r="B12" s="32" t="s">
        <v>155</v>
      </c>
      <c r="C12" s="32">
        <v>10</v>
      </c>
      <c r="D12" s="33" t="s">
        <v>213</v>
      </c>
      <c r="F12" s="32" t="s">
        <v>214</v>
      </c>
      <c r="G12" s="32">
        <v>28</v>
      </c>
      <c r="I12" s="65"/>
      <c r="K12" t="s">
        <v>215</v>
      </c>
      <c r="L12" s="66" t="s">
        <v>216</v>
      </c>
    </row>
    <row r="13" spans="2:17" ht="15" customHeight="1">
      <c r="B13" s="32" t="s">
        <v>217</v>
      </c>
      <c r="C13" s="32">
        <v>10</v>
      </c>
      <c r="D13" s="33" t="s">
        <v>218</v>
      </c>
      <c r="F13" s="32" t="s">
        <v>219</v>
      </c>
      <c r="G13" s="32">
        <v>29</v>
      </c>
      <c r="I13" s="65"/>
      <c r="L13" s="66"/>
    </row>
    <row r="14" spans="2:17" ht="15" customHeight="1">
      <c r="B14" s="32" t="s">
        <v>220</v>
      </c>
      <c r="C14" s="32">
        <v>10</v>
      </c>
      <c r="D14" s="33" t="s">
        <v>221</v>
      </c>
      <c r="F14" s="32" t="s">
        <v>222</v>
      </c>
      <c r="G14" s="32">
        <v>30</v>
      </c>
      <c r="I14" s="65" t="s">
        <v>223</v>
      </c>
      <c r="J14" t="s">
        <v>224</v>
      </c>
      <c r="K14" t="s">
        <v>225</v>
      </c>
      <c r="L14" s="66" t="s">
        <v>226</v>
      </c>
    </row>
    <row r="15" spans="2:17" ht="15" customHeight="1">
      <c r="B15" s="32" t="s">
        <v>227</v>
      </c>
      <c r="C15" s="32">
        <v>10</v>
      </c>
      <c r="D15" s="33" t="s">
        <v>228</v>
      </c>
      <c r="F15" s="32" t="s">
        <v>229</v>
      </c>
      <c r="G15" s="32">
        <v>31</v>
      </c>
      <c r="I15" s="65"/>
      <c r="L15" s="66" t="s">
        <v>230</v>
      </c>
    </row>
    <row r="16" spans="2:17" ht="15" customHeight="1">
      <c r="B16" s="32" t="s">
        <v>231</v>
      </c>
      <c r="C16" s="32">
        <v>10</v>
      </c>
      <c r="D16" s="33" t="s">
        <v>232</v>
      </c>
      <c r="F16" s="32" t="s">
        <v>233</v>
      </c>
      <c r="G16" s="32">
        <v>32</v>
      </c>
      <c r="I16" s="65"/>
      <c r="L16" s="66" t="s">
        <v>234</v>
      </c>
    </row>
    <row r="17" spans="2:12" ht="15" customHeight="1">
      <c r="B17" s="32" t="s">
        <v>235</v>
      </c>
      <c r="C17" s="32">
        <v>10</v>
      </c>
      <c r="D17" s="33" t="s">
        <v>236</v>
      </c>
      <c r="F17" s="32" t="s">
        <v>237</v>
      </c>
      <c r="G17" s="32">
        <v>33</v>
      </c>
      <c r="I17" s="65"/>
      <c r="L17" s="66"/>
    </row>
    <row r="18" spans="2:12" ht="15.75">
      <c r="F18" s="32" t="s">
        <v>238</v>
      </c>
      <c r="G18" s="32">
        <v>34</v>
      </c>
      <c r="I18" s="65" t="s">
        <v>239</v>
      </c>
      <c r="J18" t="s">
        <v>240</v>
      </c>
      <c r="K18" t="s">
        <v>241</v>
      </c>
      <c r="L18" s="66" t="s">
        <v>242</v>
      </c>
    </row>
    <row r="19" spans="2:12" ht="15.75">
      <c r="F19" s="32" t="s">
        <v>243</v>
      </c>
      <c r="G19" s="32">
        <v>35</v>
      </c>
      <c r="I19" s="65"/>
      <c r="L19" s="66" t="s">
        <v>244</v>
      </c>
    </row>
    <row r="20" spans="2:12" ht="16.5" thickBot="1">
      <c r="E20">
        <v>1</v>
      </c>
      <c r="F20" s="32" t="s">
        <v>213</v>
      </c>
      <c r="G20" s="32">
        <v>36</v>
      </c>
      <c r="I20" s="67"/>
      <c r="J20" s="68"/>
      <c r="K20" s="68"/>
      <c r="L20" s="69" t="s">
        <v>245</v>
      </c>
    </row>
    <row r="21" spans="2:12" ht="16.5" thickTop="1">
      <c r="E21">
        <v>1</v>
      </c>
      <c r="F21" s="32" t="s">
        <v>246</v>
      </c>
      <c r="G21" s="32">
        <v>37</v>
      </c>
    </row>
    <row r="22" spans="2:12" ht="15.75">
      <c r="E22">
        <v>1</v>
      </c>
      <c r="F22" s="32" t="s">
        <v>211</v>
      </c>
      <c r="G22" s="32">
        <v>38</v>
      </c>
    </row>
    <row r="23" spans="2:12" ht="15.75">
      <c r="E23">
        <v>1</v>
      </c>
      <c r="F23" s="32" t="s">
        <v>247</v>
      </c>
      <c r="G23" s="32">
        <v>39</v>
      </c>
    </row>
    <row r="24" spans="2:12" ht="15.75">
      <c r="E24">
        <v>1</v>
      </c>
      <c r="F24" s="32" t="s">
        <v>248</v>
      </c>
      <c r="G24" s="32">
        <v>40</v>
      </c>
    </row>
    <row r="25" spans="2:12" ht="15.75">
      <c r="E25">
        <v>1</v>
      </c>
      <c r="F25" s="32" t="s">
        <v>249</v>
      </c>
      <c r="G25" s="32">
        <v>41</v>
      </c>
    </row>
    <row r="26" spans="2:12" ht="15.75">
      <c r="E26">
        <v>1</v>
      </c>
      <c r="F26" s="32" t="s">
        <v>218</v>
      </c>
      <c r="G26" s="32">
        <v>42</v>
      </c>
    </row>
    <row r="27" spans="2:12" ht="15.75">
      <c r="E27">
        <v>1</v>
      </c>
      <c r="F27" s="32" t="s">
        <v>250</v>
      </c>
      <c r="G27" s="32">
        <v>43</v>
      </c>
    </row>
    <row r="28" spans="2:12" ht="15.75">
      <c r="E28">
        <v>1</v>
      </c>
      <c r="F28" s="32" t="s">
        <v>251</v>
      </c>
      <c r="G28" s="32">
        <v>44</v>
      </c>
    </row>
    <row r="29" spans="2:12" ht="15.75">
      <c r="E29">
        <v>1</v>
      </c>
      <c r="F29" s="32" t="s">
        <v>252</v>
      </c>
      <c r="G29" s="32">
        <v>45</v>
      </c>
    </row>
    <row r="30" spans="2:12" ht="15.75">
      <c r="E30">
        <v>1</v>
      </c>
      <c r="F30" s="32" t="s">
        <v>253</v>
      </c>
      <c r="G30" s="32">
        <v>46</v>
      </c>
    </row>
    <row r="31" spans="2:12" ht="15.75">
      <c r="E31">
        <v>1</v>
      </c>
      <c r="F31" s="32" t="s">
        <v>254</v>
      </c>
      <c r="G31" s="32">
        <v>47</v>
      </c>
    </row>
    <row r="32" spans="2:12" ht="15.75">
      <c r="E32">
        <v>1</v>
      </c>
      <c r="F32" s="32" t="s">
        <v>255</v>
      </c>
      <c r="G32" s="32">
        <v>48</v>
      </c>
    </row>
    <row r="33" spans="5:7" ht="15.75">
      <c r="E33">
        <v>1</v>
      </c>
      <c r="F33" s="32" t="s">
        <v>221</v>
      </c>
      <c r="G33" s="32">
        <v>49</v>
      </c>
    </row>
    <row r="34" spans="5:7" ht="15.75">
      <c r="E34">
        <v>1</v>
      </c>
      <c r="F34" s="32" t="s">
        <v>256</v>
      </c>
      <c r="G34" s="32">
        <v>50</v>
      </c>
    </row>
    <row r="35" spans="5:7" ht="15.75">
      <c r="E35">
        <v>1</v>
      </c>
      <c r="F35" s="32" t="s">
        <v>257</v>
      </c>
      <c r="G35" s="32">
        <v>51</v>
      </c>
    </row>
    <row r="36" spans="5:7" ht="15.75">
      <c r="E36">
        <v>1</v>
      </c>
      <c r="F36" s="32" t="s">
        <v>258</v>
      </c>
      <c r="G36" s="32">
        <v>52</v>
      </c>
    </row>
    <row r="37" spans="5:7" ht="15.75">
      <c r="E37">
        <v>1</v>
      </c>
      <c r="F37" s="32" t="s">
        <v>259</v>
      </c>
      <c r="G37" s="32">
        <v>53</v>
      </c>
    </row>
    <row r="38" spans="5:7" ht="15.75">
      <c r="E38">
        <v>1</v>
      </c>
      <c r="F38" s="32" t="s">
        <v>260</v>
      </c>
      <c r="G38" s="32">
        <v>54</v>
      </c>
    </row>
    <row r="39" spans="5:7" ht="15.75">
      <c r="E39">
        <v>1</v>
      </c>
      <c r="F39" s="32" t="s">
        <v>261</v>
      </c>
      <c r="G39" s="32">
        <v>55</v>
      </c>
    </row>
    <row r="40" spans="5:7" ht="15.75">
      <c r="E40">
        <v>1</v>
      </c>
      <c r="F40" s="32" t="s">
        <v>262</v>
      </c>
      <c r="G40" s="32">
        <v>56</v>
      </c>
    </row>
    <row r="41" spans="5:7" ht="15.75">
      <c r="E41">
        <v>1</v>
      </c>
      <c r="F41" s="32" t="s">
        <v>263</v>
      </c>
      <c r="G41" s="32">
        <v>57</v>
      </c>
    </row>
    <row r="42" spans="5:7" ht="15.75">
      <c r="E42">
        <v>1</v>
      </c>
      <c r="F42" s="32" t="s">
        <v>264</v>
      </c>
      <c r="G42" s="32">
        <v>58</v>
      </c>
    </row>
    <row r="43" spans="5:7" ht="15.75">
      <c r="E43">
        <v>1</v>
      </c>
      <c r="F43" s="32" t="s">
        <v>228</v>
      </c>
      <c r="G43" s="32">
        <v>59</v>
      </c>
    </row>
    <row r="44" spans="5:7" ht="15.75">
      <c r="E44">
        <v>1</v>
      </c>
      <c r="F44" s="32" t="s">
        <v>265</v>
      </c>
      <c r="G44" s="32">
        <v>60</v>
      </c>
    </row>
    <row r="45" spans="5:7" ht="15.75">
      <c r="E45">
        <v>1</v>
      </c>
      <c r="F45" s="32" t="s">
        <v>266</v>
      </c>
      <c r="G45" s="32">
        <v>61</v>
      </c>
    </row>
    <row r="46" spans="5:7" ht="15.75">
      <c r="E46">
        <v>1</v>
      </c>
      <c r="F46" s="32" t="s">
        <v>267</v>
      </c>
      <c r="G46" s="32">
        <v>62</v>
      </c>
    </row>
    <row r="47" spans="5:7" ht="15.75">
      <c r="E47">
        <v>1</v>
      </c>
      <c r="F47" s="32" t="s">
        <v>268</v>
      </c>
      <c r="G47" s="32">
        <v>63</v>
      </c>
    </row>
    <row r="48" spans="5:7" ht="15.75">
      <c r="E48">
        <v>1</v>
      </c>
      <c r="F48" s="32" t="s">
        <v>232</v>
      </c>
      <c r="G48" s="32">
        <v>64</v>
      </c>
    </row>
    <row r="49" spans="5:7" ht="15.75">
      <c r="E49">
        <v>1</v>
      </c>
      <c r="F49" s="32" t="s">
        <v>269</v>
      </c>
      <c r="G49" s="32">
        <v>65</v>
      </c>
    </row>
    <row r="50" spans="5:7" ht="15.75">
      <c r="E50">
        <v>1</v>
      </c>
      <c r="F50" s="32" t="s">
        <v>270</v>
      </c>
      <c r="G50" s="32">
        <v>66</v>
      </c>
    </row>
    <row r="51" spans="5:7" ht="15.75">
      <c r="F51" s="32" t="s">
        <v>271</v>
      </c>
      <c r="G51" s="32">
        <v>67</v>
      </c>
    </row>
    <row r="52" spans="5:7" ht="15.75">
      <c r="F52" s="32" t="s">
        <v>272</v>
      </c>
      <c r="G52" s="32">
        <v>68</v>
      </c>
    </row>
    <row r="53" spans="5:7" ht="15.75">
      <c r="F53" s="32" t="s">
        <v>273</v>
      </c>
      <c r="G53" s="32">
        <v>69</v>
      </c>
    </row>
    <row r="54" spans="5:7" ht="15.75">
      <c r="F54" s="32" t="s">
        <v>236</v>
      </c>
      <c r="G54" s="32">
        <v>70</v>
      </c>
    </row>
    <row r="55" spans="5:7" ht="15.75">
      <c r="F55" s="32" t="s">
        <v>274</v>
      </c>
      <c r="G55" s="32">
        <v>71</v>
      </c>
    </row>
    <row r="56" spans="5:7" ht="15.75">
      <c r="F56" s="32" t="s">
        <v>275</v>
      </c>
      <c r="G56" s="32">
        <v>72</v>
      </c>
    </row>
    <row r="57" spans="5:7" ht="15.75">
      <c r="F57" s="32" t="s">
        <v>276</v>
      </c>
      <c r="G57" s="32">
        <v>73</v>
      </c>
    </row>
    <row r="58" spans="5:7" ht="15.75">
      <c r="F58" s="32" t="s">
        <v>277</v>
      </c>
      <c r="G58" s="32">
        <v>74</v>
      </c>
    </row>
    <row r="59" spans="5:7" ht="15.75">
      <c r="F59" s="32" t="s">
        <v>278</v>
      </c>
      <c r="G59" s="32">
        <v>75</v>
      </c>
    </row>
    <row r="60" spans="5:7" ht="15.75">
      <c r="F60" s="32" t="s">
        <v>279</v>
      </c>
      <c r="G60" s="32">
        <v>76</v>
      </c>
    </row>
    <row r="61" spans="5:7" ht="15.75">
      <c r="F61" s="32" t="s">
        <v>280</v>
      </c>
      <c r="G61" s="32">
        <v>77</v>
      </c>
    </row>
    <row r="62" spans="5:7" ht="15.75">
      <c r="F62" s="32" t="s">
        <v>281</v>
      </c>
      <c r="G62" s="32">
        <v>78</v>
      </c>
    </row>
    <row r="63" spans="5:7" ht="15.75">
      <c r="F63" s="32" t="s">
        <v>282</v>
      </c>
      <c r="G63" s="32">
        <v>79</v>
      </c>
    </row>
    <row r="64" spans="5:7" ht="15.75">
      <c r="F64" s="32" t="s">
        <v>283</v>
      </c>
      <c r="G64" s="32">
        <v>80</v>
      </c>
    </row>
    <row r="65" spans="6:7" ht="15.75">
      <c r="F65" s="32" t="s">
        <v>284</v>
      </c>
      <c r="G65" s="32">
        <v>81</v>
      </c>
    </row>
    <row r="66" spans="6:7" ht="15.75">
      <c r="F66" s="32" t="s">
        <v>285</v>
      </c>
      <c r="G66" s="32">
        <v>82</v>
      </c>
    </row>
    <row r="67" spans="6:7" ht="15.75">
      <c r="F67" s="32" t="s">
        <v>286</v>
      </c>
      <c r="G67" s="32">
        <v>83</v>
      </c>
    </row>
    <row r="68" spans="6:7" ht="15.75">
      <c r="F68" s="32" t="s">
        <v>287</v>
      </c>
      <c r="G68" s="32">
        <v>84</v>
      </c>
    </row>
    <row r="69" spans="6:7" ht="15.75">
      <c r="F69" s="32" t="s">
        <v>288</v>
      </c>
      <c r="G69" s="32">
        <v>85</v>
      </c>
    </row>
    <row r="70" spans="6:7" ht="15.75">
      <c r="F70" s="32" t="s">
        <v>289</v>
      </c>
      <c r="G70" s="32">
        <v>86</v>
      </c>
    </row>
    <row r="71" spans="6:7" ht="15.75">
      <c r="F71" s="32" t="s">
        <v>290</v>
      </c>
      <c r="G71" s="32">
        <v>87</v>
      </c>
    </row>
    <row r="72" spans="6:7" ht="15.75">
      <c r="F72" s="32" t="s">
        <v>291</v>
      </c>
      <c r="G72" s="32">
        <v>88</v>
      </c>
    </row>
    <row r="73" spans="6:7" ht="15.75">
      <c r="F73" s="32" t="s">
        <v>292</v>
      </c>
      <c r="G73" s="32">
        <v>89</v>
      </c>
    </row>
    <row r="74" spans="6:7" ht="15.75">
      <c r="F74" s="32" t="s">
        <v>293</v>
      </c>
      <c r="G74" s="32">
        <v>90</v>
      </c>
    </row>
    <row r="75" spans="6:7" ht="15.75">
      <c r="F75" s="32" t="s">
        <v>294</v>
      </c>
      <c r="G75" s="32">
        <v>91</v>
      </c>
    </row>
    <row r="76" spans="6:7" ht="15.75">
      <c r="F76" s="32" t="s">
        <v>295</v>
      </c>
      <c r="G76" s="32">
        <v>92</v>
      </c>
    </row>
    <row r="77" spans="6:7" ht="15.75">
      <c r="F77" s="32" t="s">
        <v>296</v>
      </c>
      <c r="G77" s="32">
        <v>93</v>
      </c>
    </row>
    <row r="78" spans="6:7" ht="15.75">
      <c r="F78" s="32" t="s">
        <v>297</v>
      </c>
      <c r="G78" s="32">
        <v>94</v>
      </c>
    </row>
    <row r="79" spans="6:7" ht="15.75">
      <c r="F79" s="32" t="s">
        <v>298</v>
      </c>
      <c r="G79" s="32">
        <v>95</v>
      </c>
    </row>
    <row r="80" spans="6:7" ht="15.75">
      <c r="F80" s="32" t="s">
        <v>299</v>
      </c>
      <c r="G80" s="32">
        <v>96</v>
      </c>
    </row>
    <row r="81" spans="6:7" ht="15.75">
      <c r="F81" s="32" t="s">
        <v>300</v>
      </c>
      <c r="G81" s="32">
        <v>97</v>
      </c>
    </row>
    <row r="82" spans="6:7" ht="15.75">
      <c r="F82" s="32" t="s">
        <v>301</v>
      </c>
      <c r="G82" s="32">
        <v>98</v>
      </c>
    </row>
    <row r="83" spans="6:7" ht="15.75">
      <c r="F83" s="32" t="s">
        <v>302</v>
      </c>
      <c r="G83" s="32">
        <v>99</v>
      </c>
    </row>
    <row r="84" spans="6:7" ht="15.75">
      <c r="F84" s="32" t="s">
        <v>303</v>
      </c>
      <c r="G84" s="32">
        <v>100</v>
      </c>
    </row>
    <row r="85" spans="6:7" ht="15.75">
      <c r="F85" s="32" t="s">
        <v>304</v>
      </c>
      <c r="G85" s="32">
        <v>101</v>
      </c>
    </row>
    <row r="86" spans="6:7" ht="15.75">
      <c r="F86" s="32" t="s">
        <v>305</v>
      </c>
      <c r="G86" s="32">
        <v>102</v>
      </c>
    </row>
    <row r="87" spans="6:7" ht="15.75">
      <c r="F87" s="32" t="s">
        <v>306</v>
      </c>
      <c r="G87" s="32">
        <v>103</v>
      </c>
    </row>
    <row r="88" spans="6:7" ht="15.75">
      <c r="F88" s="32" t="s">
        <v>307</v>
      </c>
      <c r="G88" s="32">
        <v>104</v>
      </c>
    </row>
    <row r="89" spans="6:7" ht="15.75">
      <c r="F89" s="32" t="s">
        <v>308</v>
      </c>
      <c r="G89" s="32">
        <v>105</v>
      </c>
    </row>
    <row r="90" spans="6:7" ht="15.75">
      <c r="F90" s="32" t="s">
        <v>309</v>
      </c>
      <c r="G90" s="32">
        <v>106</v>
      </c>
    </row>
    <row r="91" spans="6:7" ht="15.75">
      <c r="F91" s="32" t="s">
        <v>310</v>
      </c>
      <c r="G91" s="32">
        <v>107</v>
      </c>
    </row>
    <row r="92" spans="6:7" ht="15.75">
      <c r="F92" s="32" t="s">
        <v>311</v>
      </c>
      <c r="G92" s="32">
        <v>108</v>
      </c>
    </row>
    <row r="93" spans="6:7" ht="15.75">
      <c r="F93" s="32" t="s">
        <v>312</v>
      </c>
      <c r="G93" s="32">
        <v>109</v>
      </c>
    </row>
    <row r="94" spans="6:7" ht="15.75">
      <c r="F94" s="32" t="s">
        <v>313</v>
      </c>
      <c r="G94" s="32">
        <v>110</v>
      </c>
    </row>
    <row r="95" spans="6:7" ht="15.75">
      <c r="F95" s="32" t="s">
        <v>314</v>
      </c>
      <c r="G95" s="32">
        <v>111</v>
      </c>
    </row>
    <row r="96" spans="6:7" ht="15.75">
      <c r="F96" s="32" t="s">
        <v>315</v>
      </c>
      <c r="G96" s="32">
        <v>112</v>
      </c>
    </row>
    <row r="97" spans="6:7" ht="15.75">
      <c r="F97" s="32" t="s">
        <v>316</v>
      </c>
      <c r="G97" s="32">
        <v>113</v>
      </c>
    </row>
    <row r="98" spans="6:7" ht="15.75">
      <c r="F98" s="32" t="s">
        <v>317</v>
      </c>
      <c r="G98" s="32">
        <v>114</v>
      </c>
    </row>
    <row r="99" spans="6:7" ht="15.75">
      <c r="F99" s="32" t="s">
        <v>318</v>
      </c>
      <c r="G99" s="32">
        <v>115</v>
      </c>
    </row>
    <row r="100" spans="6:7" ht="15.75">
      <c r="F100" s="32" t="s">
        <v>319</v>
      </c>
      <c r="G100" s="32">
        <v>116</v>
      </c>
    </row>
    <row r="101" spans="6:7" ht="15.75">
      <c r="F101" s="32" t="s">
        <v>320</v>
      </c>
      <c r="G101" s="32">
        <v>117</v>
      </c>
    </row>
    <row r="102" spans="6:7" ht="15.75">
      <c r="F102" s="32" t="s">
        <v>321</v>
      </c>
      <c r="G102" s="32">
        <v>118</v>
      </c>
    </row>
    <row r="103" spans="6:7" ht="15.75">
      <c r="F103" s="32" t="s">
        <v>322</v>
      </c>
      <c r="G103" s="32">
        <v>119</v>
      </c>
    </row>
    <row r="1000" spans="648:648" ht="15.75">
      <c r="XX1000" s="108">
        <v>125713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6E194E-6962-43FD-9CEB-7CDDBCB2A504}">
  <dimension ref="A1:U147"/>
  <sheetViews>
    <sheetView showGridLines="0" zoomScale="70" zoomScaleNormal="70" workbookViewId="0"/>
  </sheetViews>
  <sheetFormatPr defaultColWidth="8.28515625" defaultRowHeight="23.25" customHeight="1"/>
  <cols>
    <col min="1" max="1" width="3.140625" style="93" customWidth="1"/>
    <col min="2" max="2" width="12.42578125" style="105" customWidth="1"/>
    <col min="3" max="3" width="54.42578125" style="106" customWidth="1"/>
    <col min="4" max="4" width="9.42578125" style="93" customWidth="1"/>
    <col min="5" max="21" width="5.42578125" style="93" customWidth="1"/>
    <col min="22" max="45" width="8.140625" style="96" customWidth="1"/>
    <col min="46" max="71" width="6.140625" style="96" customWidth="1"/>
    <col min="72" max="16384" width="8.28515625" style="96"/>
  </cols>
  <sheetData>
    <row r="1" spans="2:21" ht="23.25" customHeight="1" thickBot="1">
      <c r="B1" s="91" t="s">
        <v>323</v>
      </c>
      <c r="C1" s="92"/>
      <c r="F1" s="94"/>
      <c r="G1" s="94"/>
      <c r="H1" s="94"/>
      <c r="I1" s="94"/>
      <c r="J1" s="95"/>
      <c r="K1" s="95"/>
      <c r="L1" s="96"/>
      <c r="M1" s="96"/>
      <c r="N1" s="96"/>
      <c r="O1" s="96"/>
      <c r="P1" s="96"/>
      <c r="Q1" s="96"/>
      <c r="R1" s="96"/>
      <c r="S1" s="96"/>
      <c r="T1" s="96"/>
      <c r="U1" s="96"/>
    </row>
    <row r="2" spans="2:21" ht="23.25" customHeight="1" thickBot="1">
      <c r="B2" s="97" t="s">
        <v>18</v>
      </c>
      <c r="C2" s="98" t="s">
        <v>21</v>
      </c>
      <c r="D2" s="97" t="s">
        <v>20</v>
      </c>
      <c r="R2" s="96"/>
      <c r="S2" s="96"/>
      <c r="T2" s="96"/>
      <c r="U2" s="96"/>
    </row>
    <row r="3" spans="2:21" ht="23.25" customHeight="1">
      <c r="B3" s="99" t="s">
        <v>23</v>
      </c>
      <c r="C3" s="100">
        <f>IF(ISBLANK(Case!E51),"",Case!E51)</f>
        <v>79</v>
      </c>
      <c r="D3" s="101">
        <v>30</v>
      </c>
      <c r="E3" s="96"/>
      <c r="F3" s="96"/>
      <c r="G3" s="96"/>
      <c r="H3" s="96"/>
      <c r="I3" s="96"/>
      <c r="J3" s="96"/>
      <c r="K3" s="96"/>
      <c r="L3" s="96"/>
      <c r="M3" s="96"/>
      <c r="N3" s="96"/>
      <c r="O3" s="96"/>
      <c r="P3" s="96"/>
      <c r="Q3" s="96"/>
      <c r="R3" s="96"/>
      <c r="S3" s="96"/>
      <c r="T3" s="96"/>
      <c r="U3" s="96"/>
    </row>
    <row r="4" spans="2:21" ht="23.25" customHeight="1">
      <c r="B4" s="102" t="s">
        <v>25</v>
      </c>
      <c r="C4" s="100">
        <f>IF(ISBLANK(Case!E52),"",Case!E52)</f>
        <v>11</v>
      </c>
      <c r="D4" s="103">
        <v>40</v>
      </c>
      <c r="E4" s="96"/>
      <c r="F4" s="96"/>
      <c r="G4" s="96"/>
      <c r="H4" s="96"/>
      <c r="I4" s="96"/>
      <c r="J4" s="96"/>
      <c r="K4" s="96"/>
      <c r="L4" s="96"/>
      <c r="M4" s="96"/>
      <c r="N4" s="96"/>
      <c r="O4" s="96"/>
      <c r="P4" s="96"/>
      <c r="Q4" s="96"/>
      <c r="R4" s="96"/>
      <c r="S4" s="96"/>
      <c r="T4" s="96"/>
      <c r="U4" s="96"/>
    </row>
    <row r="5" spans="2:21" ht="23.25" customHeight="1">
      <c r="B5" s="102" t="s">
        <v>27</v>
      </c>
      <c r="C5" s="100">
        <f>IF(ISBLANK(Case!E53),"",Case!E53)</f>
        <v>29</v>
      </c>
      <c r="D5" s="103">
        <v>50</v>
      </c>
      <c r="E5" s="96"/>
      <c r="F5" s="96"/>
      <c r="G5" s="96"/>
      <c r="H5" s="96"/>
      <c r="I5" s="96"/>
      <c r="J5" s="96"/>
      <c r="K5" s="96"/>
      <c r="L5" s="96"/>
      <c r="M5" s="96"/>
      <c r="N5" s="96"/>
      <c r="O5" s="96"/>
      <c r="P5" s="96"/>
      <c r="Q5" s="96"/>
      <c r="R5" s="96"/>
      <c r="S5" s="96"/>
      <c r="T5" s="96"/>
      <c r="U5" s="96"/>
    </row>
    <row r="6" spans="2:21" ht="23.25" customHeight="1">
      <c r="B6" s="102" t="s">
        <v>30</v>
      </c>
      <c r="C6" s="100">
        <f>IF(ISBLANK(Case!E54),"",Case!E54)</f>
        <v>10</v>
      </c>
      <c r="D6" s="103">
        <v>60</v>
      </c>
      <c r="E6" s="96"/>
      <c r="F6" s="96"/>
      <c r="G6" s="96"/>
      <c r="H6" s="96"/>
      <c r="I6" s="96"/>
      <c r="J6" s="96"/>
      <c r="K6" s="96"/>
      <c r="L6" s="96"/>
      <c r="M6" s="96"/>
      <c r="N6" s="96"/>
      <c r="O6" s="96"/>
      <c r="P6" s="96"/>
      <c r="Q6" s="96"/>
      <c r="R6" s="96"/>
      <c r="S6" s="96"/>
      <c r="T6" s="96"/>
      <c r="U6" s="96"/>
    </row>
    <row r="7" spans="2:21" ht="23.25" customHeight="1">
      <c r="B7" s="102" t="s">
        <v>32</v>
      </c>
      <c r="C7" s="100">
        <f>IF(ISBLANK(Case!E55),"",Case!E55)</f>
        <v>41</v>
      </c>
      <c r="D7" s="103">
        <v>70</v>
      </c>
      <c r="E7" s="96"/>
      <c r="F7" s="96"/>
      <c r="G7" s="96"/>
      <c r="H7" s="96"/>
      <c r="I7" s="96"/>
      <c r="J7" s="96"/>
      <c r="K7" s="96"/>
      <c r="L7" s="96"/>
      <c r="M7" s="96"/>
      <c r="N7" s="96"/>
      <c r="O7" s="96"/>
      <c r="P7" s="96"/>
      <c r="Q7" s="96"/>
      <c r="R7" s="96"/>
      <c r="S7" s="96"/>
      <c r="T7" s="96"/>
      <c r="U7" s="96"/>
    </row>
    <row r="8" spans="2:21" ht="23.25" customHeight="1">
      <c r="B8" s="104">
        <v>1</v>
      </c>
      <c r="C8" s="100">
        <f>IF(ISBLANK(Case!E74),"",Case!E74)</f>
        <v>6</v>
      </c>
      <c r="D8" s="99">
        <v>5</v>
      </c>
      <c r="F8" s="96"/>
      <c r="G8" s="96"/>
      <c r="H8" s="96"/>
      <c r="I8" s="96"/>
      <c r="J8" s="96"/>
      <c r="K8" s="96"/>
      <c r="L8" s="96"/>
      <c r="M8" s="96"/>
      <c r="N8" s="96"/>
      <c r="O8" s="96"/>
      <c r="P8" s="96"/>
      <c r="Q8" s="96"/>
      <c r="R8" s="96"/>
      <c r="S8" s="96"/>
      <c r="T8" s="96"/>
      <c r="U8" s="96"/>
    </row>
    <row r="9" spans="2:21" ht="23.25" customHeight="1">
      <c r="B9" s="104">
        <f t="shared" ref="B9:B72" si="0">B8+1</f>
        <v>2</v>
      </c>
      <c r="C9" s="100">
        <f>IF(ISBLANK(Case!E75),"",Case!E75)</f>
        <v>1</v>
      </c>
      <c r="D9" s="99">
        <v>5</v>
      </c>
      <c r="F9" s="96"/>
      <c r="G9" s="96"/>
      <c r="H9" s="96"/>
      <c r="I9" s="96"/>
      <c r="J9" s="96"/>
      <c r="K9" s="96"/>
      <c r="L9" s="96"/>
      <c r="M9" s="96"/>
      <c r="N9" s="96"/>
      <c r="O9" s="96"/>
      <c r="P9" s="96"/>
      <c r="Q9" s="96"/>
      <c r="R9" s="96"/>
      <c r="S9" s="96"/>
      <c r="T9" s="96"/>
      <c r="U9" s="96"/>
    </row>
    <row r="10" spans="2:21" ht="23.25" customHeight="1">
      <c r="B10" s="104">
        <f t="shared" si="0"/>
        <v>3</v>
      </c>
      <c r="C10" s="100">
        <f>IF(ISBLANK(Case!E76),"",Case!E76)</f>
        <v>5</v>
      </c>
      <c r="D10" s="99">
        <v>5</v>
      </c>
      <c r="F10" s="96"/>
      <c r="G10" s="96"/>
      <c r="H10" s="96"/>
      <c r="I10" s="96"/>
      <c r="J10" s="96"/>
      <c r="K10" s="96"/>
      <c r="L10" s="96"/>
      <c r="M10" s="96"/>
      <c r="N10" s="96"/>
      <c r="O10" s="96"/>
      <c r="P10" s="96"/>
      <c r="Q10" s="96"/>
      <c r="R10" s="96"/>
      <c r="S10" s="96"/>
      <c r="T10" s="96"/>
      <c r="U10" s="96"/>
    </row>
    <row r="11" spans="2:21" ht="23.25" customHeight="1">
      <c r="B11" s="104">
        <f t="shared" si="0"/>
        <v>4</v>
      </c>
      <c r="C11" s="100">
        <f>IF(ISBLANK(Case!E77),"",Case!E77)</f>
        <v>4</v>
      </c>
      <c r="D11" s="99">
        <v>5</v>
      </c>
      <c r="F11" s="96"/>
      <c r="G11" s="96"/>
      <c r="H11" s="96"/>
      <c r="I11" s="96"/>
      <c r="J11" s="96"/>
      <c r="K11" s="96"/>
      <c r="L11" s="96"/>
      <c r="M11" s="96"/>
      <c r="N11" s="96"/>
      <c r="O11" s="96"/>
      <c r="P11" s="96"/>
      <c r="Q11" s="96"/>
      <c r="R11" s="96"/>
      <c r="S11" s="96"/>
      <c r="T11" s="96"/>
      <c r="U11" s="96"/>
    </row>
    <row r="12" spans="2:21" ht="23.25" customHeight="1">
      <c r="B12" s="104">
        <f t="shared" si="0"/>
        <v>5</v>
      </c>
      <c r="C12" s="100">
        <f>IF(ISBLANK(Case!E78),"",Case!E78)</f>
        <v>5</v>
      </c>
      <c r="D12" s="99">
        <v>5</v>
      </c>
      <c r="F12" s="96"/>
      <c r="G12" s="96"/>
      <c r="H12" s="96"/>
      <c r="I12" s="96"/>
      <c r="J12" s="96"/>
      <c r="K12" s="96"/>
      <c r="L12" s="96"/>
      <c r="M12" s="96"/>
      <c r="N12" s="96"/>
      <c r="O12" s="96"/>
      <c r="P12" s="96"/>
      <c r="Q12" s="96"/>
      <c r="R12" s="96"/>
      <c r="S12" s="96"/>
      <c r="T12" s="96"/>
      <c r="U12" s="96"/>
    </row>
    <row r="13" spans="2:21" ht="23.25" customHeight="1">
      <c r="B13" s="104">
        <f t="shared" si="0"/>
        <v>6</v>
      </c>
      <c r="C13" s="100">
        <f>IF(ISBLANK(Case!E79),"",Case!E79)</f>
        <v>4</v>
      </c>
      <c r="D13" s="99">
        <v>5</v>
      </c>
      <c r="F13" s="96"/>
      <c r="G13" s="96"/>
      <c r="H13" s="96"/>
      <c r="I13" s="96"/>
      <c r="J13" s="96"/>
      <c r="K13" s="96"/>
      <c r="L13" s="96"/>
      <c r="M13" s="96"/>
      <c r="N13" s="96"/>
      <c r="O13" s="96"/>
      <c r="P13" s="96"/>
      <c r="Q13" s="96"/>
      <c r="R13" s="96"/>
      <c r="S13" s="96"/>
      <c r="T13" s="96"/>
      <c r="U13" s="96"/>
    </row>
    <row r="14" spans="2:21" ht="23.25" customHeight="1">
      <c r="B14" s="104">
        <f t="shared" si="0"/>
        <v>7</v>
      </c>
      <c r="C14" s="100">
        <f>IF(ISBLANK(Case!E80),"",Case!E80)</f>
        <v>5</v>
      </c>
      <c r="D14" s="99">
        <v>5</v>
      </c>
      <c r="F14" s="96"/>
      <c r="G14" s="96"/>
      <c r="H14" s="96"/>
      <c r="I14" s="96"/>
      <c r="J14" s="96"/>
      <c r="K14" s="96"/>
      <c r="L14" s="96"/>
      <c r="M14" s="96"/>
      <c r="N14" s="96"/>
      <c r="O14" s="96"/>
      <c r="P14" s="96"/>
      <c r="Q14" s="96"/>
      <c r="R14" s="96"/>
      <c r="S14" s="96"/>
      <c r="T14" s="96"/>
      <c r="U14" s="96"/>
    </row>
    <row r="15" spans="2:21" ht="23.25" customHeight="1">
      <c r="B15" s="104">
        <f t="shared" si="0"/>
        <v>8</v>
      </c>
      <c r="C15" s="100">
        <f>IF(ISBLANK(Case!E81),"",Case!E81)</f>
        <v>3</v>
      </c>
      <c r="D15" s="99">
        <v>5</v>
      </c>
      <c r="F15" s="96"/>
      <c r="G15" s="96"/>
      <c r="H15" s="96"/>
      <c r="I15" s="96"/>
      <c r="J15" s="96"/>
      <c r="K15" s="96"/>
      <c r="L15" s="96"/>
      <c r="M15" s="96"/>
      <c r="N15" s="96"/>
      <c r="O15" s="96"/>
      <c r="P15" s="96"/>
      <c r="Q15" s="96"/>
      <c r="R15" s="96"/>
      <c r="S15" s="96"/>
      <c r="T15" s="96"/>
      <c r="U15" s="96"/>
    </row>
    <row r="16" spans="2:21" ht="23.25" customHeight="1">
      <c r="B16" s="104">
        <f t="shared" si="0"/>
        <v>9</v>
      </c>
      <c r="C16" s="100">
        <f>IF(ISBLANK(Case!E82),"",Case!E82)</f>
        <v>5</v>
      </c>
      <c r="D16" s="99">
        <v>5</v>
      </c>
      <c r="F16" s="96"/>
      <c r="G16" s="96"/>
      <c r="H16" s="96"/>
      <c r="I16" s="96"/>
      <c r="J16" s="96"/>
      <c r="K16" s="96"/>
      <c r="L16" s="96"/>
      <c r="M16" s="96"/>
      <c r="N16" s="96"/>
      <c r="O16" s="96"/>
      <c r="P16" s="96"/>
      <c r="Q16" s="96"/>
      <c r="R16" s="96"/>
      <c r="S16" s="96"/>
      <c r="T16" s="96"/>
      <c r="U16" s="96"/>
    </row>
    <row r="17" spans="2:21" ht="23.25" customHeight="1">
      <c r="B17" s="104">
        <f t="shared" si="0"/>
        <v>10</v>
      </c>
      <c r="C17" s="100">
        <f>IF(ISBLANK(Case!E83),"",Case!E83)</f>
        <v>3</v>
      </c>
      <c r="D17" s="99">
        <v>5</v>
      </c>
      <c r="F17" s="96"/>
      <c r="G17" s="96"/>
      <c r="H17" s="96"/>
      <c r="I17" s="96"/>
      <c r="J17" s="96"/>
      <c r="K17" s="96"/>
      <c r="L17" s="96"/>
      <c r="M17" s="96"/>
      <c r="N17" s="96"/>
      <c r="O17" s="96"/>
      <c r="P17" s="96"/>
      <c r="Q17" s="96"/>
      <c r="R17" s="96"/>
      <c r="S17" s="96"/>
      <c r="T17" s="96"/>
      <c r="U17" s="96"/>
    </row>
    <row r="18" spans="2:21" ht="23.25" customHeight="1">
      <c r="B18" s="104">
        <f t="shared" si="0"/>
        <v>11</v>
      </c>
      <c r="C18" s="100">
        <f>IF(ISBLANK(Case!E84),"",Case!E84)</f>
        <v>4</v>
      </c>
      <c r="D18" s="99">
        <v>5</v>
      </c>
      <c r="F18" s="96"/>
      <c r="G18" s="96"/>
      <c r="H18" s="96"/>
      <c r="I18" s="96"/>
      <c r="J18" s="96"/>
      <c r="K18" s="96"/>
      <c r="L18" s="96"/>
      <c r="M18" s="96"/>
      <c r="N18" s="96"/>
      <c r="O18" s="96"/>
      <c r="P18" s="96"/>
      <c r="Q18" s="96"/>
      <c r="R18" s="96"/>
      <c r="S18" s="96"/>
      <c r="T18" s="96"/>
      <c r="U18" s="96"/>
    </row>
    <row r="19" spans="2:21" ht="23.25" customHeight="1">
      <c r="B19" s="104">
        <f t="shared" si="0"/>
        <v>12</v>
      </c>
      <c r="C19" s="100">
        <f>IF(ISBLANK(Case!E85),"",Case!E85)</f>
        <v>4</v>
      </c>
      <c r="D19" s="99">
        <v>5</v>
      </c>
      <c r="F19" s="96"/>
      <c r="G19" s="96"/>
      <c r="H19" s="96"/>
      <c r="I19" s="96"/>
      <c r="J19" s="96"/>
      <c r="K19" s="96"/>
      <c r="L19" s="96"/>
      <c r="M19" s="96"/>
      <c r="N19" s="96"/>
      <c r="O19" s="96"/>
      <c r="P19" s="96"/>
      <c r="Q19" s="96"/>
      <c r="R19" s="96"/>
      <c r="S19" s="96"/>
      <c r="T19" s="96"/>
      <c r="U19" s="96"/>
    </row>
    <row r="20" spans="2:21" ht="23.25" customHeight="1">
      <c r="B20" s="104">
        <f t="shared" si="0"/>
        <v>13</v>
      </c>
      <c r="C20" s="100">
        <f>IF(ISBLANK(Case!E86),"",Case!E86)</f>
        <v>4</v>
      </c>
      <c r="D20" s="99">
        <v>5</v>
      </c>
      <c r="F20" s="96"/>
      <c r="G20" s="96"/>
      <c r="H20" s="96"/>
      <c r="I20" s="96"/>
      <c r="J20" s="96"/>
      <c r="K20" s="96"/>
      <c r="L20" s="96"/>
      <c r="M20" s="96"/>
      <c r="N20" s="96"/>
      <c r="O20" s="96"/>
      <c r="P20" s="96"/>
      <c r="Q20" s="96"/>
      <c r="R20" s="96"/>
      <c r="S20" s="96"/>
      <c r="T20" s="96"/>
      <c r="U20" s="96"/>
    </row>
    <row r="21" spans="2:21" ht="23.25" customHeight="1">
      <c r="B21" s="104">
        <f t="shared" si="0"/>
        <v>14</v>
      </c>
      <c r="C21" s="100">
        <f>IF(ISBLANK(Case!E87),"",Case!E87)</f>
        <v>4</v>
      </c>
      <c r="D21" s="99">
        <v>5</v>
      </c>
      <c r="F21" s="96"/>
      <c r="G21" s="96"/>
      <c r="H21" s="96"/>
      <c r="I21" s="96"/>
      <c r="J21" s="96"/>
      <c r="K21" s="96"/>
      <c r="L21" s="96"/>
      <c r="M21" s="96"/>
      <c r="N21" s="96"/>
      <c r="O21" s="96"/>
      <c r="P21" s="96"/>
      <c r="Q21" s="96"/>
      <c r="R21" s="96"/>
      <c r="S21" s="96"/>
      <c r="T21" s="96"/>
      <c r="U21" s="96"/>
    </row>
    <row r="22" spans="2:21" ht="23.25" customHeight="1">
      <c r="B22" s="104">
        <f t="shared" si="0"/>
        <v>15</v>
      </c>
      <c r="C22" s="100">
        <f>IF(ISBLANK(Case!E88),"",Case!E88)</f>
        <v>4</v>
      </c>
      <c r="D22" s="99">
        <v>5</v>
      </c>
      <c r="F22" s="96"/>
      <c r="G22" s="96"/>
      <c r="H22" s="96"/>
      <c r="I22" s="96"/>
      <c r="J22" s="96"/>
      <c r="K22" s="96"/>
      <c r="L22" s="96"/>
      <c r="M22" s="96"/>
      <c r="N22" s="96"/>
      <c r="O22" s="96"/>
      <c r="P22" s="96"/>
      <c r="Q22" s="96"/>
      <c r="R22" s="96"/>
      <c r="S22" s="96"/>
      <c r="T22" s="96"/>
      <c r="U22" s="96"/>
    </row>
    <row r="23" spans="2:21" ht="23.25" customHeight="1">
      <c r="B23" s="104">
        <f t="shared" si="0"/>
        <v>16</v>
      </c>
      <c r="C23" s="100">
        <f>IF(ISBLANK(Case!E89),"",Case!E89)</f>
        <v>2</v>
      </c>
      <c r="D23" s="99">
        <v>5</v>
      </c>
      <c r="F23" s="96"/>
      <c r="G23" s="96"/>
      <c r="H23" s="96"/>
      <c r="I23" s="96"/>
      <c r="J23" s="96"/>
      <c r="K23" s="96"/>
      <c r="L23" s="96"/>
      <c r="M23" s="96"/>
      <c r="N23" s="96"/>
      <c r="O23" s="96"/>
      <c r="P23" s="96"/>
      <c r="Q23" s="96"/>
      <c r="R23" s="96"/>
      <c r="S23" s="96"/>
      <c r="T23" s="96"/>
      <c r="U23" s="96"/>
    </row>
    <row r="24" spans="2:21" ht="23.25" customHeight="1">
      <c r="B24" s="104">
        <f t="shared" si="0"/>
        <v>17</v>
      </c>
      <c r="C24" s="100">
        <f>IF(ISBLANK(Case!E90),"",Case!E90)</f>
        <v>4</v>
      </c>
      <c r="D24" s="99">
        <v>5</v>
      </c>
      <c r="F24" s="96"/>
      <c r="G24" s="96"/>
      <c r="H24" s="96"/>
      <c r="I24" s="96"/>
      <c r="J24" s="96"/>
      <c r="K24" s="96"/>
      <c r="L24" s="96"/>
      <c r="M24" s="96"/>
      <c r="N24" s="96"/>
      <c r="O24" s="96"/>
      <c r="P24" s="96"/>
      <c r="Q24" s="96"/>
      <c r="R24" s="96"/>
      <c r="S24" s="96"/>
      <c r="T24" s="96"/>
      <c r="U24" s="96"/>
    </row>
    <row r="25" spans="2:21" ht="23.25" customHeight="1">
      <c r="B25" s="104">
        <f t="shared" si="0"/>
        <v>18</v>
      </c>
      <c r="C25" s="100">
        <f>IF(ISBLANK(Case!E91),"",Case!E91)</f>
        <v>3</v>
      </c>
      <c r="D25" s="99">
        <v>5</v>
      </c>
      <c r="F25" s="96"/>
      <c r="G25" s="96"/>
      <c r="H25" s="96"/>
      <c r="I25" s="96"/>
      <c r="J25" s="96"/>
      <c r="K25" s="96"/>
      <c r="L25" s="96"/>
      <c r="M25" s="96"/>
      <c r="N25" s="96"/>
      <c r="O25" s="96"/>
      <c r="P25" s="96"/>
      <c r="Q25" s="96"/>
      <c r="R25" s="96"/>
      <c r="S25" s="96"/>
      <c r="T25" s="96"/>
      <c r="U25" s="96"/>
    </row>
    <row r="26" spans="2:21" ht="23.25" customHeight="1">
      <c r="B26" s="104">
        <f t="shared" si="0"/>
        <v>19</v>
      </c>
      <c r="C26" s="100">
        <f>IF(ISBLANK(Case!E92),"",Case!E92)</f>
        <v>4</v>
      </c>
      <c r="D26" s="99">
        <v>5</v>
      </c>
      <c r="F26" s="96"/>
      <c r="G26" s="96"/>
      <c r="H26" s="96"/>
      <c r="I26" s="96"/>
      <c r="J26" s="96"/>
      <c r="K26" s="96"/>
      <c r="L26" s="96"/>
      <c r="M26" s="96"/>
      <c r="N26" s="96"/>
      <c r="O26" s="96"/>
      <c r="P26" s="96"/>
      <c r="Q26" s="96"/>
      <c r="R26" s="96"/>
      <c r="S26" s="96"/>
      <c r="T26" s="96"/>
      <c r="U26" s="96"/>
    </row>
    <row r="27" spans="2:21" ht="23.25" customHeight="1">
      <c r="B27" s="104">
        <f t="shared" si="0"/>
        <v>20</v>
      </c>
      <c r="C27" s="100">
        <f>IF(ISBLANK(Case!E93),"",Case!E93)</f>
        <v>5</v>
      </c>
      <c r="D27" s="99">
        <v>5</v>
      </c>
      <c r="F27" s="96"/>
      <c r="G27" s="96"/>
      <c r="H27" s="96"/>
      <c r="I27" s="96"/>
      <c r="J27" s="96"/>
      <c r="K27" s="96"/>
      <c r="L27" s="96"/>
      <c r="M27" s="96"/>
      <c r="N27" s="96"/>
      <c r="O27" s="96"/>
      <c r="P27" s="96"/>
      <c r="Q27" s="96"/>
      <c r="R27" s="96"/>
      <c r="S27" s="96"/>
      <c r="T27" s="96"/>
      <c r="U27" s="96"/>
    </row>
    <row r="28" spans="2:21" ht="23.25" customHeight="1">
      <c r="B28" s="104">
        <f t="shared" si="0"/>
        <v>21</v>
      </c>
      <c r="C28" s="100" t="str">
        <f>IF(ISBLANK(Case!E114),"",Case!E114)</f>
        <v>0001</v>
      </c>
      <c r="D28" s="99">
        <v>5</v>
      </c>
    </row>
    <row r="29" spans="2:21" ht="23.25" customHeight="1">
      <c r="B29" s="104">
        <f t="shared" si="0"/>
        <v>22</v>
      </c>
      <c r="C29" s="100" t="str">
        <f>IF(ISBLANK(Case!E115),"",Case!E115)</f>
        <v>0110</v>
      </c>
      <c r="D29" s="99">
        <v>5</v>
      </c>
    </row>
    <row r="30" spans="2:21" ht="23.25" customHeight="1">
      <c r="B30" s="104">
        <f t="shared" si="0"/>
        <v>23</v>
      </c>
      <c r="C30" s="100" t="str">
        <f>IF(ISBLANK(Case!E116),"",Case!E116)</f>
        <v>1101</v>
      </c>
      <c r="D30" s="99">
        <v>5</v>
      </c>
    </row>
    <row r="31" spans="2:21" ht="23.25" customHeight="1">
      <c r="B31" s="104">
        <f t="shared" si="0"/>
        <v>24</v>
      </c>
      <c r="C31" s="100" t="str">
        <f>IF(ISBLANK(Case!E117),"",Case!E117)</f>
        <v>0111</v>
      </c>
      <c r="D31" s="99">
        <v>5</v>
      </c>
    </row>
    <row r="32" spans="2:21" s="93" customFormat="1" ht="23.25" customHeight="1">
      <c r="B32" s="104">
        <f t="shared" si="0"/>
        <v>25</v>
      </c>
      <c r="C32" s="100" t="str">
        <f>IF(ISBLANK(Case!E118),"",Case!E118)</f>
        <v>0101</v>
      </c>
      <c r="D32" s="99">
        <v>5</v>
      </c>
    </row>
    <row r="33" spans="2:4" s="93" customFormat="1" ht="23.25" customHeight="1">
      <c r="B33" s="104">
        <f t="shared" si="0"/>
        <v>26</v>
      </c>
      <c r="C33" s="100" t="str">
        <f>IF(ISBLANK(Case!E119),"",Case!E119)</f>
        <v>0111</v>
      </c>
      <c r="D33" s="99">
        <v>5</v>
      </c>
    </row>
    <row r="34" spans="2:4" s="93" customFormat="1" ht="23.25" customHeight="1">
      <c r="B34" s="104">
        <f t="shared" si="0"/>
        <v>27</v>
      </c>
      <c r="C34" s="100" t="str">
        <f>IF(ISBLANK(Case!E120),"",Case!E120)</f>
        <v>1010</v>
      </c>
      <c r="D34" s="99">
        <v>5</v>
      </c>
    </row>
    <row r="35" spans="2:4" s="93" customFormat="1" ht="23.25" customHeight="1">
      <c r="B35" s="104">
        <f t="shared" si="0"/>
        <v>28</v>
      </c>
      <c r="C35" s="100" t="str">
        <f>IF(ISBLANK(Case!E121),"",Case!E121)</f>
        <v>0110</v>
      </c>
      <c r="D35" s="99">
        <v>5</v>
      </c>
    </row>
    <row r="36" spans="2:4" s="93" customFormat="1" ht="23.25" customHeight="1">
      <c r="B36" s="104">
        <f t="shared" si="0"/>
        <v>29</v>
      </c>
      <c r="C36" s="100" t="str">
        <f>IF(ISBLANK(Case!E122),"",Case!E122)</f>
        <v>0111</v>
      </c>
      <c r="D36" s="99">
        <v>5</v>
      </c>
    </row>
    <row r="37" spans="2:4" s="93" customFormat="1" ht="23.25" customHeight="1">
      <c r="B37" s="104">
        <f t="shared" si="0"/>
        <v>30</v>
      </c>
      <c r="C37" s="100" t="str">
        <f>IF(ISBLANK(Case!E123),"",Case!E123)</f>
        <v>1101</v>
      </c>
      <c r="D37" s="99">
        <v>5</v>
      </c>
    </row>
    <row r="38" spans="2:4" s="93" customFormat="1" ht="23.25" customHeight="1">
      <c r="B38" s="104">
        <f t="shared" si="0"/>
        <v>31</v>
      </c>
      <c r="C38" s="100" t="str">
        <f>IF(ISBLANK(Case!E124),"",Case!E124)</f>
        <v>1010</v>
      </c>
      <c r="D38" s="99">
        <v>5</v>
      </c>
    </row>
    <row r="39" spans="2:4" s="93" customFormat="1" ht="23.25" customHeight="1">
      <c r="B39" s="104">
        <f t="shared" si="0"/>
        <v>32</v>
      </c>
      <c r="C39" s="100" t="str">
        <f>IF(ISBLANK(Case!E125),"",Case!E125)</f>
        <v>0111</v>
      </c>
      <c r="D39" s="99">
        <v>5</v>
      </c>
    </row>
    <row r="40" spans="2:4" s="93" customFormat="1" ht="23.25" customHeight="1">
      <c r="B40" s="104">
        <f t="shared" si="0"/>
        <v>33</v>
      </c>
      <c r="C40" s="100" t="str">
        <f>IF(ISBLANK(Case!E126),"",Case!E126)</f>
        <v>1100</v>
      </c>
      <c r="D40" s="99">
        <v>5</v>
      </c>
    </row>
    <row r="41" spans="2:4" s="93" customFormat="1" ht="23.25" customHeight="1">
      <c r="B41" s="104">
        <f t="shared" si="0"/>
        <v>34</v>
      </c>
      <c r="C41" s="100" t="str">
        <f>IF(ISBLANK(Case!E127),"",Case!E127)</f>
        <v>1101</v>
      </c>
      <c r="D41" s="99">
        <v>5</v>
      </c>
    </row>
    <row r="42" spans="2:4" s="93" customFormat="1" ht="23.25" customHeight="1">
      <c r="B42" s="104">
        <f t="shared" si="0"/>
        <v>35</v>
      </c>
      <c r="C42" s="100" t="str">
        <f>IF(ISBLANK(Case!E128),"",Case!E128)</f>
        <v>0111</v>
      </c>
      <c r="D42" s="99">
        <v>5</v>
      </c>
    </row>
    <row r="43" spans="2:4" s="93" customFormat="1" ht="23.25" customHeight="1">
      <c r="B43" s="104">
        <f t="shared" si="0"/>
        <v>36</v>
      </c>
      <c r="C43" s="100" t="str">
        <f>IF(ISBLANK(Case!E129),"",Case!E129)</f>
        <v>1100</v>
      </c>
      <c r="D43" s="99">
        <v>5</v>
      </c>
    </row>
    <row r="44" spans="2:4" s="93" customFormat="1" ht="23.25" customHeight="1">
      <c r="B44" s="104">
        <f t="shared" si="0"/>
        <v>37</v>
      </c>
      <c r="C44" s="100" t="str">
        <f>IF(ISBLANK(Case!E130),"",Case!E130)</f>
        <v>1101</v>
      </c>
      <c r="D44" s="99">
        <v>5</v>
      </c>
    </row>
    <row r="45" spans="2:4" s="93" customFormat="1" ht="23.25" customHeight="1">
      <c r="B45" s="104">
        <f t="shared" si="0"/>
        <v>38</v>
      </c>
      <c r="C45" s="100" t="str">
        <f>IF(ISBLANK(Case!E131),"",Case!E131)</f>
        <v>1100</v>
      </c>
      <c r="D45" s="99">
        <v>5</v>
      </c>
    </row>
    <row r="46" spans="2:4" s="93" customFormat="1" ht="23.25" customHeight="1">
      <c r="B46" s="104">
        <f t="shared" si="0"/>
        <v>39</v>
      </c>
      <c r="C46" s="100" t="str">
        <f>IF(ISBLANK(Case!E132),"",Case!E132)</f>
        <v>1100</v>
      </c>
      <c r="D46" s="99">
        <v>5</v>
      </c>
    </row>
    <row r="47" spans="2:4" s="93" customFormat="1" ht="23.25" customHeight="1">
      <c r="B47" s="104">
        <f t="shared" si="0"/>
        <v>40</v>
      </c>
      <c r="C47" s="100" t="str">
        <f>IF(ISBLANK(Case!E133),"",Case!E133)</f>
        <v>1011</v>
      </c>
      <c r="D47" s="99">
        <v>5</v>
      </c>
    </row>
    <row r="48" spans="2:4" s="93" customFormat="1" ht="23.25" customHeight="1">
      <c r="B48" s="104">
        <f t="shared" si="0"/>
        <v>41</v>
      </c>
      <c r="C48" s="100">
        <f>IF(ISBLANK(Case!E152),"",Case!E152)</f>
        <v>100</v>
      </c>
      <c r="D48" s="99">
        <v>6</v>
      </c>
    </row>
    <row r="49" spans="2:4" s="93" customFormat="1" ht="23.25" customHeight="1">
      <c r="B49" s="104">
        <f t="shared" si="0"/>
        <v>42</v>
      </c>
      <c r="C49" s="100">
        <f>IF(ISBLANK(Case!E153),"",Case!E153)</f>
        <v>1011</v>
      </c>
      <c r="D49" s="99">
        <v>6</v>
      </c>
    </row>
    <row r="50" spans="2:4" s="93" customFormat="1" ht="23.25" customHeight="1">
      <c r="B50" s="104">
        <f t="shared" si="0"/>
        <v>43</v>
      </c>
      <c r="C50" s="100">
        <f>IF(ISBLANK(Case!E154),"",Case!E154)</f>
        <v>0</v>
      </c>
      <c r="D50" s="99">
        <v>6</v>
      </c>
    </row>
    <row r="51" spans="2:4" s="93" customFormat="1" ht="23.25" customHeight="1">
      <c r="B51" s="104">
        <f t="shared" si="0"/>
        <v>44</v>
      </c>
      <c r="C51" s="100">
        <f>IF(ISBLANK(Case!E155),"",Case!E155)</f>
        <v>1010</v>
      </c>
      <c r="D51" s="99">
        <v>6</v>
      </c>
    </row>
    <row r="52" spans="2:4" s="93" customFormat="1" ht="23.25" customHeight="1">
      <c r="B52" s="104">
        <f t="shared" si="0"/>
        <v>45</v>
      </c>
      <c r="C52" s="100">
        <f>IF(ISBLANK(Case!E156),"",Case!E156)</f>
        <v>111</v>
      </c>
      <c r="D52" s="99">
        <v>6</v>
      </c>
    </row>
    <row r="53" spans="2:4" s="93" customFormat="1" ht="23.25" customHeight="1">
      <c r="B53" s="104">
        <f t="shared" si="0"/>
        <v>46</v>
      </c>
      <c r="C53" s="100">
        <f>IF(ISBLANK(Case!E157),"",Case!E157)</f>
        <v>1001</v>
      </c>
      <c r="D53" s="99">
        <v>6</v>
      </c>
    </row>
    <row r="54" spans="2:4" s="93" customFormat="1" ht="23.25" customHeight="1">
      <c r="B54" s="104">
        <f t="shared" si="0"/>
        <v>47</v>
      </c>
      <c r="C54" s="100">
        <f>IF(ISBLANK(Case!E158),"",Case!E158)</f>
        <v>1100</v>
      </c>
      <c r="D54" s="99">
        <v>6</v>
      </c>
    </row>
    <row r="55" spans="2:4" s="93" customFormat="1" ht="23.25" customHeight="1">
      <c r="B55" s="104">
        <f t="shared" si="0"/>
        <v>48</v>
      </c>
      <c r="C55" s="100">
        <f>IF(ISBLANK(Case!E159),"",Case!E159)</f>
        <v>1111</v>
      </c>
      <c r="D55" s="99">
        <v>6</v>
      </c>
    </row>
    <row r="56" spans="2:4" s="93" customFormat="1" ht="23.25" customHeight="1">
      <c r="B56" s="104">
        <f t="shared" si="0"/>
        <v>49</v>
      </c>
      <c r="C56" s="100">
        <f>IF(ISBLANK(Case!E160),"",Case!E160)</f>
        <v>1101</v>
      </c>
      <c r="D56" s="99">
        <v>6</v>
      </c>
    </row>
    <row r="57" spans="2:4" s="93" customFormat="1" ht="23.25" customHeight="1">
      <c r="B57" s="104">
        <f t="shared" si="0"/>
        <v>50</v>
      </c>
      <c r="C57" s="100">
        <f>IF(ISBLANK(Case!E161),"",Case!E161)</f>
        <v>1101</v>
      </c>
      <c r="D57" s="99">
        <v>6</v>
      </c>
    </row>
    <row r="58" spans="2:4" s="93" customFormat="1" ht="23.25" customHeight="1">
      <c r="B58" s="104">
        <f t="shared" si="0"/>
        <v>51</v>
      </c>
      <c r="C58" s="100">
        <f>IF(ISBLANK(Case!E162),"",Case!E162)</f>
        <v>1000</v>
      </c>
      <c r="D58" s="99">
        <v>6</v>
      </c>
    </row>
    <row r="59" spans="2:4" s="93" customFormat="1" ht="23.25" customHeight="1">
      <c r="B59" s="104">
        <f t="shared" si="0"/>
        <v>52</v>
      </c>
      <c r="C59" s="100">
        <f>IF(ISBLANK(Case!E163),"",Case!E163)</f>
        <v>101</v>
      </c>
      <c r="D59" s="99">
        <v>6</v>
      </c>
    </row>
    <row r="60" spans="2:4" s="93" customFormat="1" ht="23.25" customHeight="1">
      <c r="B60" s="104">
        <f t="shared" si="0"/>
        <v>53</v>
      </c>
      <c r="C60" s="100">
        <f>IF(ISBLANK(Case!E164),"",Case!E164)</f>
        <v>110</v>
      </c>
      <c r="D60" s="99">
        <v>6</v>
      </c>
    </row>
    <row r="61" spans="2:4" s="93" customFormat="1" ht="23.25" customHeight="1">
      <c r="B61" s="104">
        <f t="shared" si="0"/>
        <v>54</v>
      </c>
      <c r="C61" s="100">
        <f>IF(ISBLANK(Case!E165),"",Case!E165)</f>
        <v>1</v>
      </c>
      <c r="D61" s="99">
        <v>6</v>
      </c>
    </row>
    <row r="62" spans="2:4" s="93" customFormat="1" ht="23.25" customHeight="1">
      <c r="B62" s="104">
        <f t="shared" si="0"/>
        <v>55</v>
      </c>
      <c r="C62" s="100">
        <f>IF(ISBLANK(Case!E166),"",Case!E166)</f>
        <v>10</v>
      </c>
      <c r="D62" s="99">
        <v>6</v>
      </c>
    </row>
    <row r="63" spans="2:4" s="93" customFormat="1" ht="23.25" customHeight="1">
      <c r="B63" s="104">
        <f t="shared" si="0"/>
        <v>56</v>
      </c>
      <c r="C63" s="100">
        <f>IF(ISBLANK(Case!E167),"",Case!E167)</f>
        <v>110</v>
      </c>
      <c r="D63" s="99">
        <v>6</v>
      </c>
    </row>
    <row r="64" spans="2:4" s="93" customFormat="1" ht="23.25" customHeight="1">
      <c r="B64" s="104">
        <f t="shared" si="0"/>
        <v>57</v>
      </c>
      <c r="C64" s="100">
        <f>IF(ISBLANK(Case!E168),"",Case!E168)</f>
        <v>1011</v>
      </c>
      <c r="D64" s="99">
        <v>6</v>
      </c>
    </row>
    <row r="65" spans="2:4" s="93" customFormat="1" ht="23.25" customHeight="1">
      <c r="B65" s="104">
        <f t="shared" si="0"/>
        <v>58</v>
      </c>
      <c r="C65" s="100">
        <f>IF(ISBLANK(Case!E169),"",Case!E169)</f>
        <v>11</v>
      </c>
      <c r="D65" s="99">
        <v>6</v>
      </c>
    </row>
    <row r="66" spans="2:4" s="93" customFormat="1" ht="23.25" customHeight="1">
      <c r="B66" s="104">
        <f t="shared" si="0"/>
        <v>59</v>
      </c>
      <c r="C66" s="100">
        <f>IF(ISBLANK(Case!E170),"",Case!E170)</f>
        <v>100</v>
      </c>
      <c r="D66" s="99">
        <v>6</v>
      </c>
    </row>
    <row r="67" spans="2:4" s="93" customFormat="1" ht="23.25" customHeight="1">
      <c r="B67" s="104">
        <f t="shared" si="0"/>
        <v>60</v>
      </c>
      <c r="C67" s="100">
        <f>IF(ISBLANK(Case!E171),"",Case!E171)</f>
        <v>11</v>
      </c>
      <c r="D67" s="99">
        <v>6</v>
      </c>
    </row>
    <row r="68" spans="2:4" s="93" customFormat="1" ht="23.25" customHeight="1">
      <c r="B68" s="104">
        <f t="shared" si="0"/>
        <v>61</v>
      </c>
      <c r="C68" s="100">
        <f>IF(ISBLANK(Case!E190),"",Case!E190)</f>
        <v>11</v>
      </c>
      <c r="D68" s="99">
        <v>6</v>
      </c>
    </row>
    <row r="69" spans="2:4" s="93" customFormat="1" ht="23.25" customHeight="1">
      <c r="B69" s="104">
        <f t="shared" si="0"/>
        <v>62</v>
      </c>
      <c r="C69" s="100">
        <f>IF(ISBLANK(Case!E191),"",Case!E191)</f>
        <v>0</v>
      </c>
      <c r="D69" s="99">
        <v>6</v>
      </c>
    </row>
    <row r="70" spans="2:4" s="93" customFormat="1" ht="23.25" customHeight="1">
      <c r="B70" s="104">
        <f t="shared" si="0"/>
        <v>63</v>
      </c>
      <c r="C70" s="100">
        <f>IF(ISBLANK(Case!E192),"",Case!E192)</f>
        <v>6</v>
      </c>
      <c r="D70" s="99">
        <v>6</v>
      </c>
    </row>
    <row r="71" spans="2:4" s="93" customFormat="1" ht="23.25" customHeight="1">
      <c r="B71" s="104">
        <f t="shared" si="0"/>
        <v>64</v>
      </c>
      <c r="C71" s="100">
        <f>IF(ISBLANK(Case!E193),"",Case!E193)</f>
        <v>14</v>
      </c>
      <c r="D71" s="99">
        <v>6</v>
      </c>
    </row>
    <row r="72" spans="2:4" s="93" customFormat="1" ht="23.25" customHeight="1">
      <c r="B72" s="104">
        <f t="shared" si="0"/>
        <v>65</v>
      </c>
      <c r="C72" s="100">
        <f>IF(ISBLANK(Case!E194),"",Case!E194)</f>
        <v>10</v>
      </c>
      <c r="D72" s="99">
        <v>6</v>
      </c>
    </row>
    <row r="73" spans="2:4" s="93" customFormat="1" ht="23.25" customHeight="1">
      <c r="B73" s="104">
        <f t="shared" ref="B73:B136" si="1">B72+1</f>
        <v>66</v>
      </c>
      <c r="C73" s="100">
        <f>IF(ISBLANK(Case!E195),"",Case!E195)</f>
        <v>13</v>
      </c>
      <c r="D73" s="99">
        <v>6</v>
      </c>
    </row>
    <row r="74" spans="2:4" s="93" customFormat="1" ht="23.25" customHeight="1">
      <c r="B74" s="104">
        <f t="shared" si="1"/>
        <v>67</v>
      </c>
      <c r="C74" s="100">
        <f>IF(ISBLANK(Case!E196),"",Case!E196)</f>
        <v>11</v>
      </c>
      <c r="D74" s="99">
        <v>6</v>
      </c>
    </row>
    <row r="75" spans="2:4" s="93" customFormat="1" ht="23.25" customHeight="1">
      <c r="B75" s="104">
        <f t="shared" si="1"/>
        <v>68</v>
      </c>
      <c r="C75" s="100">
        <f>IF(ISBLANK(Case!E197),"",Case!E197)</f>
        <v>10</v>
      </c>
      <c r="D75" s="99">
        <v>6</v>
      </c>
    </row>
    <row r="76" spans="2:4" s="93" customFormat="1" ht="23.25" customHeight="1">
      <c r="B76" s="104">
        <f t="shared" si="1"/>
        <v>69</v>
      </c>
      <c r="C76" s="100">
        <f>IF(ISBLANK(Case!E198),"",Case!E198)</f>
        <v>7</v>
      </c>
      <c r="D76" s="99">
        <v>6</v>
      </c>
    </row>
    <row r="77" spans="2:4" s="93" customFormat="1" ht="23.25" customHeight="1">
      <c r="B77" s="104">
        <f t="shared" si="1"/>
        <v>70</v>
      </c>
      <c r="C77" s="100">
        <f>IF(ISBLANK(Case!E199),"",Case!E199)</f>
        <v>4</v>
      </c>
      <c r="D77" s="99">
        <v>6</v>
      </c>
    </row>
    <row r="78" spans="2:4" s="93" customFormat="1" ht="23.25" customHeight="1">
      <c r="B78" s="104">
        <f t="shared" si="1"/>
        <v>71</v>
      </c>
      <c r="C78" s="100">
        <f>IF(ISBLANK(Case!E200),"",Case!E200)</f>
        <v>13</v>
      </c>
      <c r="D78" s="99">
        <v>6</v>
      </c>
    </row>
    <row r="79" spans="2:4" s="93" customFormat="1" ht="23.25" customHeight="1">
      <c r="B79" s="104">
        <f t="shared" si="1"/>
        <v>72</v>
      </c>
      <c r="C79" s="100">
        <f>IF(ISBLANK(Case!E201),"",Case!E201)</f>
        <v>11</v>
      </c>
      <c r="D79" s="99">
        <v>6</v>
      </c>
    </row>
    <row r="80" spans="2:4" s="93" customFormat="1" ht="23.25" customHeight="1">
      <c r="B80" s="104">
        <f t="shared" si="1"/>
        <v>73</v>
      </c>
      <c r="C80" s="100">
        <f>IF(ISBLANK(Case!E202),"",Case!E202)</f>
        <v>9</v>
      </c>
      <c r="D80" s="99">
        <v>6</v>
      </c>
    </row>
    <row r="81" spans="2:4" s="93" customFormat="1" ht="23.25" customHeight="1">
      <c r="B81" s="104">
        <f t="shared" si="1"/>
        <v>74</v>
      </c>
      <c r="C81" s="100">
        <f>IF(ISBLANK(Case!E203),"",Case!E203)</f>
        <v>10</v>
      </c>
      <c r="D81" s="99">
        <v>6</v>
      </c>
    </row>
    <row r="82" spans="2:4" s="93" customFormat="1" ht="23.25" customHeight="1">
      <c r="B82" s="104">
        <f t="shared" si="1"/>
        <v>75</v>
      </c>
      <c r="C82" s="100">
        <f>IF(ISBLANK(Case!E204),"",Case!E204)</f>
        <v>3</v>
      </c>
      <c r="D82" s="99">
        <v>6</v>
      </c>
    </row>
    <row r="83" spans="2:4" s="93" customFormat="1" ht="23.25" customHeight="1">
      <c r="B83" s="104">
        <f t="shared" si="1"/>
        <v>76</v>
      </c>
      <c r="C83" s="100">
        <f>IF(ISBLANK(Case!E205),"",Case!E205)</f>
        <v>8</v>
      </c>
      <c r="D83" s="99">
        <v>6</v>
      </c>
    </row>
    <row r="84" spans="2:4" s="93" customFormat="1" ht="23.25" customHeight="1">
      <c r="B84" s="104">
        <f t="shared" si="1"/>
        <v>77</v>
      </c>
      <c r="C84" s="100">
        <f>IF(ISBLANK(Case!E206),"",Case!E206)</f>
        <v>12</v>
      </c>
      <c r="D84" s="99">
        <v>6</v>
      </c>
    </row>
    <row r="85" spans="2:4" s="93" customFormat="1" ht="23.25" customHeight="1">
      <c r="B85" s="104">
        <f t="shared" si="1"/>
        <v>78</v>
      </c>
      <c r="C85" s="100">
        <f>IF(ISBLANK(Case!E207),"",Case!E207)</f>
        <v>5</v>
      </c>
      <c r="D85" s="99">
        <v>6</v>
      </c>
    </row>
    <row r="86" spans="2:4" s="93" customFormat="1" ht="23.25" customHeight="1">
      <c r="B86" s="104">
        <f t="shared" si="1"/>
        <v>79</v>
      </c>
      <c r="C86" s="100">
        <f>IF(ISBLANK(Case!E208),"",Case!E208)</f>
        <v>7</v>
      </c>
      <c r="D86" s="99">
        <v>6</v>
      </c>
    </row>
    <row r="87" spans="2:4" s="93" customFormat="1" ht="23.25" customHeight="1">
      <c r="B87" s="104">
        <f t="shared" si="1"/>
        <v>80</v>
      </c>
      <c r="C87" s="100">
        <f>IF(ISBLANK(Case!E209),"",Case!E209)</f>
        <v>10</v>
      </c>
      <c r="D87" s="99">
        <v>6</v>
      </c>
    </row>
    <row r="88" spans="2:4" s="93" customFormat="1" ht="23.25" customHeight="1">
      <c r="B88" s="104">
        <f t="shared" si="1"/>
        <v>81</v>
      </c>
      <c r="C88" s="100">
        <f>IF(ISBLANK(Case!E230),"",Case!E230)</f>
        <v>10221102</v>
      </c>
      <c r="D88" s="99">
        <v>8</v>
      </c>
    </row>
    <row r="89" spans="2:4" s="93" customFormat="1" ht="23.25" customHeight="1">
      <c r="B89" s="104">
        <f t="shared" si="1"/>
        <v>82</v>
      </c>
      <c r="C89" s="100">
        <f>IF(ISBLANK(Case!E231),"",Case!E231)</f>
        <v>11132131</v>
      </c>
      <c r="D89" s="99">
        <v>8</v>
      </c>
    </row>
    <row r="90" spans="2:4" s="93" customFormat="1" ht="23.25" customHeight="1">
      <c r="B90" s="104">
        <f t="shared" si="1"/>
        <v>83</v>
      </c>
      <c r="C90" s="100">
        <f>IF(ISBLANK(Case!E232),"",Case!E232)</f>
        <v>11132212</v>
      </c>
      <c r="D90" s="99">
        <v>8</v>
      </c>
    </row>
    <row r="91" spans="2:4" s="93" customFormat="1" ht="23.25" customHeight="1">
      <c r="B91" s="104">
        <f t="shared" si="1"/>
        <v>84</v>
      </c>
      <c r="C91" s="100">
        <f>IF(ISBLANK(Case!E233),"",Case!E233)</f>
        <v>10132122</v>
      </c>
      <c r="D91" s="99">
        <v>8</v>
      </c>
    </row>
    <row r="92" spans="2:4" s="93" customFormat="1" ht="23.25" customHeight="1">
      <c r="B92" s="104">
        <f t="shared" si="1"/>
        <v>85</v>
      </c>
      <c r="C92" s="100">
        <f>IF(ISBLANK(Case!E234),"",Case!E234)</f>
        <v>11220102</v>
      </c>
      <c r="D92" s="99">
        <v>8</v>
      </c>
    </row>
    <row r="93" spans="2:4" s="93" customFormat="1" ht="23.25" customHeight="1">
      <c r="B93" s="104">
        <f t="shared" si="1"/>
        <v>86</v>
      </c>
      <c r="C93" s="100">
        <f>IF(ISBLANK(Case!E235),"",Case!E235)</f>
        <v>10232111</v>
      </c>
      <c r="D93" s="99">
        <v>8</v>
      </c>
    </row>
    <row r="94" spans="2:4" s="93" customFormat="1" ht="23.25" customHeight="1">
      <c r="B94" s="104">
        <f t="shared" si="1"/>
        <v>87</v>
      </c>
      <c r="C94" s="100">
        <f>IF(ISBLANK(Case!E236),"",Case!E236)</f>
        <v>12110221</v>
      </c>
      <c r="D94" s="99">
        <v>8</v>
      </c>
    </row>
    <row r="95" spans="2:4" s="93" customFormat="1" ht="23.25" customHeight="1">
      <c r="B95" s="104">
        <f t="shared" si="1"/>
        <v>88</v>
      </c>
      <c r="C95" s="100">
        <f>IF(ISBLANK(Case!E237),"",Case!E237)</f>
        <v>10131111</v>
      </c>
      <c r="D95" s="99">
        <v>8</v>
      </c>
    </row>
    <row r="96" spans="2:4" s="93" customFormat="1" ht="23.25" customHeight="1">
      <c r="B96" s="104">
        <f t="shared" si="1"/>
        <v>89</v>
      </c>
      <c r="C96" s="100">
        <f>IF(ISBLANK(Case!E238),"",Case!E238)</f>
        <v>11132222</v>
      </c>
      <c r="D96" s="99">
        <v>8</v>
      </c>
    </row>
    <row r="97" spans="2:4" s="93" customFormat="1" ht="23.25" customHeight="1">
      <c r="B97" s="104">
        <f t="shared" si="1"/>
        <v>90</v>
      </c>
      <c r="C97" s="100">
        <f>IF(ISBLANK(Case!E239),"",Case!E239)</f>
        <v>10222313</v>
      </c>
      <c r="D97" s="99">
        <v>8</v>
      </c>
    </row>
    <row r="98" spans="2:4" s="93" customFormat="1" ht="23.25" customHeight="1">
      <c r="B98" s="104">
        <f t="shared" si="1"/>
        <v>91</v>
      </c>
      <c r="C98" s="100">
        <f>IF(ISBLANK(Case!E240),"",Case!E240)</f>
        <v>10111222</v>
      </c>
      <c r="D98" s="99">
        <v>8</v>
      </c>
    </row>
    <row r="99" spans="2:4" s="93" customFormat="1" ht="23.25" customHeight="1">
      <c r="B99" s="104">
        <f t="shared" si="1"/>
        <v>92</v>
      </c>
      <c r="C99" s="100">
        <f>IF(ISBLANK(Case!E241),"",Case!E241)</f>
        <v>11122212</v>
      </c>
      <c r="D99" s="99">
        <v>8</v>
      </c>
    </row>
    <row r="100" spans="2:4" s="93" customFormat="1" ht="23.25" customHeight="1">
      <c r="B100" s="104">
        <f t="shared" si="1"/>
        <v>93</v>
      </c>
      <c r="C100" s="100">
        <f>IF(ISBLANK(Case!E242),"",Case!E242)</f>
        <v>11021302</v>
      </c>
      <c r="D100" s="99">
        <v>8</v>
      </c>
    </row>
    <row r="101" spans="2:4" s="93" customFormat="1" ht="23.25" customHeight="1">
      <c r="B101" s="104">
        <f t="shared" si="1"/>
        <v>94</v>
      </c>
      <c r="C101" s="100">
        <f>IF(ISBLANK(Case!E243),"",Case!E243)</f>
        <v>11131112</v>
      </c>
      <c r="D101" s="99">
        <v>8</v>
      </c>
    </row>
    <row r="102" spans="2:4" s="93" customFormat="1" ht="23.25" customHeight="1">
      <c r="B102" s="104">
        <f t="shared" si="1"/>
        <v>95</v>
      </c>
      <c r="C102" s="100">
        <f>IF(ISBLANK(Case!E244),"",Case!E244)</f>
        <v>11111322</v>
      </c>
      <c r="D102" s="99">
        <v>8</v>
      </c>
    </row>
    <row r="103" spans="2:4" s="93" customFormat="1" ht="23.25" customHeight="1">
      <c r="B103" s="104">
        <f t="shared" si="1"/>
        <v>96</v>
      </c>
      <c r="C103" s="100">
        <f>IF(ISBLANK(Case!E245),"",Case!E245)</f>
        <v>11222220</v>
      </c>
      <c r="D103" s="99">
        <v>8</v>
      </c>
    </row>
    <row r="104" spans="2:4" s="93" customFormat="1" ht="23.25" customHeight="1">
      <c r="B104" s="104">
        <f t="shared" si="1"/>
        <v>97</v>
      </c>
      <c r="C104" s="100">
        <f>IF(ISBLANK(Case!E246),"",Case!E246)</f>
        <v>11221012</v>
      </c>
      <c r="D104" s="99">
        <v>8</v>
      </c>
    </row>
    <row r="105" spans="2:4" s="93" customFormat="1" ht="23.25" customHeight="1">
      <c r="B105" s="104">
        <f t="shared" si="1"/>
        <v>98</v>
      </c>
      <c r="C105" s="100">
        <f>IF(ISBLANK(Case!E247),"",Case!E247)</f>
        <v>10122310</v>
      </c>
      <c r="D105" s="99">
        <v>8</v>
      </c>
    </row>
    <row r="106" spans="2:4" s="93" customFormat="1" ht="23.25" customHeight="1">
      <c r="B106" s="104">
        <f t="shared" si="1"/>
        <v>99</v>
      </c>
      <c r="C106" s="100">
        <f>IF(ISBLANK(Case!E248),"",Case!E248)</f>
        <v>10223300</v>
      </c>
      <c r="D106" s="99">
        <v>8</v>
      </c>
    </row>
    <row r="107" spans="2:4" s="93" customFormat="1" ht="23.25" customHeight="1">
      <c r="B107" s="104">
        <f t="shared" si="1"/>
        <v>100</v>
      </c>
      <c r="C107" s="100">
        <f>IF(ISBLANK(Case!E249),"",Case!E249)</f>
        <v>11131132</v>
      </c>
      <c r="D107" s="99">
        <v>8</v>
      </c>
    </row>
    <row r="108" spans="2:4" s="93" customFormat="1" ht="23.25" customHeight="1">
      <c r="B108" s="104">
        <f t="shared" si="1"/>
        <v>101</v>
      </c>
      <c r="C108" s="100" t="str">
        <f>IF(ISBLANK(Case!E270),"",Case!E270)</f>
        <v>Acoustic Grand Piano</v>
      </c>
      <c r="D108" s="99">
        <v>9</v>
      </c>
    </row>
    <row r="109" spans="2:4" s="93" customFormat="1" ht="23.25" customHeight="1">
      <c r="B109" s="104">
        <f t="shared" si="1"/>
        <v>102</v>
      </c>
      <c r="C109" s="100" t="str">
        <f>IF(ISBLANK(Case!E271),"",Case!E271)</f>
        <v>Drawbar Organ</v>
      </c>
      <c r="D109" s="99">
        <v>9</v>
      </c>
    </row>
    <row r="110" spans="2:4" s="93" customFormat="1" ht="23.25" customHeight="1">
      <c r="B110" s="104">
        <f t="shared" si="1"/>
        <v>103</v>
      </c>
      <c r="C110" s="100" t="str">
        <f>IF(ISBLANK(Case!E272),"",Case!E272)</f>
        <v>Acoustic Grand Piano</v>
      </c>
      <c r="D110" s="99">
        <v>9</v>
      </c>
    </row>
    <row r="111" spans="2:4" s="93" customFormat="1" ht="23.25" customHeight="1">
      <c r="B111" s="104">
        <f t="shared" si="1"/>
        <v>104</v>
      </c>
      <c r="C111" s="100" t="str">
        <f>IF(ISBLANK(Case!E273),"",Case!E273)</f>
        <v>Piccolo</v>
      </c>
      <c r="D111" s="99">
        <v>9</v>
      </c>
    </row>
    <row r="112" spans="2:4" s="93" customFormat="1" ht="23.25" customHeight="1">
      <c r="B112" s="104">
        <f t="shared" si="1"/>
        <v>105</v>
      </c>
      <c r="C112" s="100" t="str">
        <f>IF(ISBLANK(Case!E274),"",Case!E274)</f>
        <v>Acoustic Grand Piano</v>
      </c>
      <c r="D112" s="99">
        <v>9</v>
      </c>
    </row>
    <row r="113" spans="2:4" s="93" customFormat="1" ht="23.25" customHeight="1">
      <c r="B113" s="104">
        <f t="shared" si="1"/>
        <v>106</v>
      </c>
      <c r="C113" s="100" t="str">
        <f>IF(ISBLANK(Case!E275),"",Case!E275)</f>
        <v>Piccolo</v>
      </c>
      <c r="D113" s="99">
        <v>9</v>
      </c>
    </row>
    <row r="114" spans="2:4" s="93" customFormat="1" ht="23.25" customHeight="1">
      <c r="B114" s="104">
        <f t="shared" si="1"/>
        <v>107</v>
      </c>
      <c r="C114" s="100" t="str">
        <f>IF(ISBLANK(Case!E276),"",Case!E276)</f>
        <v>Drawbar Organ</v>
      </c>
      <c r="D114" s="99">
        <v>9</v>
      </c>
    </row>
    <row r="115" spans="2:4" s="93" customFormat="1" ht="23.25" customHeight="1">
      <c r="B115" s="104">
        <f t="shared" si="1"/>
        <v>108</v>
      </c>
      <c r="C115" s="100" t="str">
        <f>IF(ISBLANK(Case!E277),"",Case!E277)</f>
        <v>Drawbar Organ</v>
      </c>
      <c r="D115" s="99">
        <v>9</v>
      </c>
    </row>
    <row r="116" spans="2:4" s="93" customFormat="1" ht="23.25" customHeight="1">
      <c r="B116" s="104">
        <f t="shared" si="1"/>
        <v>109</v>
      </c>
      <c r="C116" s="100" t="str">
        <f>IF(ISBLANK(Case!E278),"",Case!E278)</f>
        <v>Piccolo</v>
      </c>
      <c r="D116" s="99">
        <v>9</v>
      </c>
    </row>
    <row r="117" spans="2:4" s="93" customFormat="1" ht="23.25" customHeight="1">
      <c r="B117" s="104">
        <f t="shared" si="1"/>
        <v>110</v>
      </c>
      <c r="C117" s="100" t="str">
        <f>IF(ISBLANK(Case!E279),"",Case!E279)</f>
        <v>Guitar Electric</v>
      </c>
      <c r="D117" s="99">
        <v>9</v>
      </c>
    </row>
    <row r="118" spans="2:4" s="93" customFormat="1" ht="23.25" customHeight="1">
      <c r="B118" s="104">
        <f t="shared" si="1"/>
        <v>111</v>
      </c>
      <c r="C118" s="100" t="str">
        <f>IF(ISBLANK(Case!E280),"",Case!E280)</f>
        <v>Drawbar Organ</v>
      </c>
      <c r="D118" s="99">
        <v>9</v>
      </c>
    </row>
    <row r="119" spans="2:4" s="93" customFormat="1" ht="23.25" customHeight="1">
      <c r="B119" s="104">
        <f t="shared" si="1"/>
        <v>112</v>
      </c>
      <c r="C119" s="100" t="str">
        <f>IF(ISBLANK(Case!E281),"",Case!E281)</f>
        <v>Acoustic Grand Piano</v>
      </c>
      <c r="D119" s="99">
        <v>9</v>
      </c>
    </row>
    <row r="120" spans="2:4" s="93" customFormat="1" ht="23.25" customHeight="1">
      <c r="B120" s="104">
        <f t="shared" si="1"/>
        <v>113</v>
      </c>
      <c r="C120" s="100" t="str">
        <f>IF(ISBLANK(Case!E282),"",Case!E282)</f>
        <v>Voice Oohs</v>
      </c>
      <c r="D120" s="99">
        <v>9</v>
      </c>
    </row>
    <row r="121" spans="2:4" s="93" customFormat="1" ht="23.25" customHeight="1">
      <c r="B121" s="104">
        <f t="shared" si="1"/>
        <v>114</v>
      </c>
      <c r="C121" s="100" t="str">
        <f>IF(ISBLANK(Case!E283),"",Case!E283)</f>
        <v>Acoustic Grand Piano</v>
      </c>
      <c r="D121" s="99">
        <v>9</v>
      </c>
    </row>
    <row r="122" spans="2:4" s="93" customFormat="1" ht="23.25" customHeight="1">
      <c r="B122" s="104">
        <f t="shared" si="1"/>
        <v>115</v>
      </c>
      <c r="C122" s="100" t="str">
        <f>IF(ISBLANK(Case!E284),"",Case!E284)</f>
        <v>Piccolo</v>
      </c>
      <c r="D122" s="99">
        <v>9</v>
      </c>
    </row>
    <row r="123" spans="2:4" s="93" customFormat="1" ht="23.25" customHeight="1">
      <c r="B123" s="104">
        <f t="shared" si="1"/>
        <v>116</v>
      </c>
      <c r="C123" s="100" t="str">
        <f>IF(ISBLANK(Case!E285),"",Case!E285)</f>
        <v>Voice Oohs</v>
      </c>
      <c r="D123" s="99">
        <v>9</v>
      </c>
    </row>
    <row r="124" spans="2:4" s="93" customFormat="1" ht="23.25" customHeight="1">
      <c r="B124" s="104">
        <f t="shared" si="1"/>
        <v>117</v>
      </c>
      <c r="C124" s="100" t="str">
        <f>IF(ISBLANK(Case!E286),"",Case!E286)</f>
        <v>Acoustic Grand Piano</v>
      </c>
      <c r="D124" s="99">
        <v>9</v>
      </c>
    </row>
    <row r="125" spans="2:4" s="93" customFormat="1" ht="23.25" customHeight="1">
      <c r="B125" s="104">
        <f t="shared" si="1"/>
        <v>118</v>
      </c>
      <c r="C125" s="100" t="str">
        <f>IF(ISBLANK(Case!E287),"",Case!E287)</f>
        <v>Voice Oohs</v>
      </c>
      <c r="D125" s="99">
        <v>9</v>
      </c>
    </row>
    <row r="126" spans="2:4" s="93" customFormat="1" ht="23.25" customHeight="1">
      <c r="B126" s="104">
        <f t="shared" si="1"/>
        <v>119</v>
      </c>
      <c r="C126" s="100" t="str">
        <f>IF(ISBLANK(Case!E288),"",Case!E288)</f>
        <v>Voice Oohs</v>
      </c>
      <c r="D126" s="99">
        <v>9</v>
      </c>
    </row>
    <row r="127" spans="2:4" s="93" customFormat="1" ht="23.25" customHeight="1">
      <c r="B127" s="104">
        <f t="shared" si="1"/>
        <v>120</v>
      </c>
      <c r="C127" s="100" t="str">
        <f>IF(ISBLANK(Case!E289),"",Case!E289)</f>
        <v>Drawbar Organ</v>
      </c>
      <c r="D127" s="99">
        <v>9</v>
      </c>
    </row>
    <row r="128" spans="2:4" s="93" customFormat="1" ht="23.25" customHeight="1">
      <c r="B128" s="104">
        <f t="shared" si="1"/>
        <v>121</v>
      </c>
      <c r="C128" s="100" t="str">
        <f>IF(ISBLANK(Case!E312),"",Case!E312)</f>
        <v>Ride Cymbal</v>
      </c>
      <c r="D128" s="99">
        <v>11</v>
      </c>
    </row>
    <row r="129" spans="2:4" ht="23.25" customHeight="1">
      <c r="B129" s="104">
        <f t="shared" si="1"/>
        <v>122</v>
      </c>
      <c r="C129" s="100" t="str">
        <f>IF(ISBLANK(Case!E313),"",Case!E313)</f>
        <v>Hi-Hats</v>
      </c>
      <c r="D129" s="99">
        <v>11</v>
      </c>
    </row>
    <row r="130" spans="2:4" ht="23.25" customHeight="1">
      <c r="B130" s="104">
        <f t="shared" si="1"/>
        <v>123</v>
      </c>
      <c r="C130" s="100" t="str">
        <f>IF(ISBLANK(Case!E314),"",Case!E314)</f>
        <v>Maracas</v>
      </c>
      <c r="D130" s="99">
        <v>11</v>
      </c>
    </row>
    <row r="131" spans="2:4" ht="23.25" customHeight="1">
      <c r="B131" s="104">
        <f t="shared" si="1"/>
        <v>124</v>
      </c>
      <c r="C131" s="100" t="str">
        <f>IF(ISBLANK(Case!E315),"",Case!E315)</f>
        <v>Maracas</v>
      </c>
      <c r="D131" s="99">
        <v>11</v>
      </c>
    </row>
    <row r="132" spans="2:4" ht="23.25" customHeight="1">
      <c r="B132" s="104">
        <f t="shared" si="1"/>
        <v>125</v>
      </c>
      <c r="C132" s="100" t="str">
        <f>IF(ISBLANK(Case!E316),"",Case!E316)</f>
        <v>Hi-Hats</v>
      </c>
      <c r="D132" s="99">
        <v>11</v>
      </c>
    </row>
    <row r="133" spans="2:4" ht="23.25" customHeight="1">
      <c r="B133" s="104">
        <f t="shared" si="1"/>
        <v>126</v>
      </c>
      <c r="C133" s="100" t="str">
        <f>IF(ISBLANK(Case!E317),"",Case!E317)</f>
        <v>Timbale</v>
      </c>
      <c r="D133" s="99">
        <v>11</v>
      </c>
    </row>
    <row r="134" spans="2:4" ht="23.25" customHeight="1">
      <c r="B134" s="104">
        <f t="shared" si="1"/>
        <v>127</v>
      </c>
      <c r="C134" s="100" t="str">
        <f>IF(ISBLANK(Case!E318),"",Case!E318)</f>
        <v>Timbale</v>
      </c>
      <c r="D134" s="99">
        <v>11</v>
      </c>
    </row>
    <row r="135" spans="2:4" ht="23.25" customHeight="1">
      <c r="B135" s="104">
        <f t="shared" si="1"/>
        <v>128</v>
      </c>
      <c r="C135" s="100" t="str">
        <f>IF(ISBLANK(Case!E319),"",Case!E319)</f>
        <v>Kick Drum</v>
      </c>
      <c r="D135" s="99">
        <v>11</v>
      </c>
    </row>
    <row r="136" spans="2:4" ht="23.25" customHeight="1">
      <c r="B136" s="104">
        <f t="shared" si="1"/>
        <v>129</v>
      </c>
      <c r="C136" s="100" t="str">
        <f>IF(ISBLANK(Case!E320),"",Case!E320)</f>
        <v>Timbale</v>
      </c>
      <c r="D136" s="99">
        <v>11</v>
      </c>
    </row>
    <row r="137" spans="2:4" ht="23.25" customHeight="1">
      <c r="B137" s="104">
        <f t="shared" ref="B137:B147" si="2">B136+1</f>
        <v>130</v>
      </c>
      <c r="C137" s="100" t="str">
        <f>IF(ISBLANK(Case!E321),"",Case!E321)</f>
        <v>Ride Cymbal</v>
      </c>
      <c r="D137" s="99">
        <v>11</v>
      </c>
    </row>
    <row r="138" spans="2:4" ht="23.25" customHeight="1">
      <c r="B138" s="104">
        <f t="shared" si="2"/>
        <v>131</v>
      </c>
      <c r="C138" s="100" t="str">
        <f>IF(ISBLANK(Case!E322),"",Case!E322)</f>
        <v>Crash Cymbal</v>
      </c>
      <c r="D138" s="99">
        <v>11</v>
      </c>
    </row>
    <row r="139" spans="2:4" ht="23.25" customHeight="1">
      <c r="B139" s="104">
        <f t="shared" si="2"/>
        <v>132</v>
      </c>
      <c r="C139" s="100" t="str">
        <f>IF(ISBLANK(Case!E323),"",Case!E323)</f>
        <v>Timbale</v>
      </c>
      <c r="D139" s="99">
        <v>11</v>
      </c>
    </row>
    <row r="140" spans="2:4" ht="23.25" customHeight="1">
      <c r="B140" s="104">
        <f t="shared" si="2"/>
        <v>133</v>
      </c>
      <c r="C140" s="100" t="str">
        <f>IF(ISBLANK(Case!E324),"",Case!E324)</f>
        <v>Ride Cymbal</v>
      </c>
      <c r="D140" s="99">
        <v>11</v>
      </c>
    </row>
    <row r="141" spans="2:4" ht="23.25" customHeight="1">
      <c r="B141" s="104">
        <f t="shared" si="2"/>
        <v>134</v>
      </c>
      <c r="C141" s="100" t="str">
        <f>IF(ISBLANK(Case!E325),"",Case!E325)</f>
        <v>Snare Drum</v>
      </c>
      <c r="D141" s="99">
        <v>11</v>
      </c>
    </row>
    <row r="142" spans="2:4" ht="23.25" customHeight="1">
      <c r="B142" s="104">
        <f t="shared" si="2"/>
        <v>135</v>
      </c>
      <c r="C142" s="100" t="str">
        <f>IF(ISBLANK(Case!E326),"",Case!E326)</f>
        <v>Ride Cymbal</v>
      </c>
      <c r="D142" s="99">
        <v>11</v>
      </c>
    </row>
    <row r="143" spans="2:4" ht="23.25" customHeight="1">
      <c r="B143" s="104">
        <f t="shared" si="2"/>
        <v>136</v>
      </c>
      <c r="C143" s="100" t="str">
        <f>IF(ISBLANK(Case!E327),"",Case!E327)</f>
        <v>Timbale</v>
      </c>
      <c r="D143" s="99">
        <v>11</v>
      </c>
    </row>
    <row r="144" spans="2:4" ht="23.25" customHeight="1">
      <c r="B144" s="104">
        <f t="shared" si="2"/>
        <v>137</v>
      </c>
      <c r="C144" s="100" t="str">
        <f>IF(ISBLANK(Case!E328),"",Case!E328)</f>
        <v>Snare Drum</v>
      </c>
      <c r="D144" s="99">
        <v>11</v>
      </c>
    </row>
    <row r="145" spans="2:4" ht="23.25" customHeight="1">
      <c r="B145" s="104">
        <f t="shared" si="2"/>
        <v>138</v>
      </c>
      <c r="C145" s="100" t="str">
        <f>IF(ISBLANK(Case!E329),"",Case!E329)</f>
        <v>Kick Drum</v>
      </c>
      <c r="D145" s="99">
        <v>11</v>
      </c>
    </row>
    <row r="146" spans="2:4" ht="23.25" customHeight="1">
      <c r="B146" s="104">
        <f t="shared" si="2"/>
        <v>139</v>
      </c>
      <c r="C146" s="100" t="str">
        <f>IF(ISBLANK(Case!E330),"",Case!E330)</f>
        <v>Snare Drum</v>
      </c>
      <c r="D146" s="99">
        <v>11</v>
      </c>
    </row>
    <row r="147" spans="2:4" ht="23.25" customHeight="1">
      <c r="B147" s="104">
        <f t="shared" si="2"/>
        <v>140</v>
      </c>
      <c r="C147" s="100" t="str">
        <f>IF(ISBLANK(Case!E331),"",Case!E331)</f>
        <v>Hi-Hats</v>
      </c>
      <c r="D147" s="99">
        <v>11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s" ma:contentTypeID="0x010100F78C016057E72B45AEF04BD144C60E95" ma:contentTypeVersion="18" ma:contentTypeDescription="Izveidot jaunu dokumentu." ma:contentTypeScope="" ma:versionID="f0391b7883de95ff4e737c89534d2a4d">
  <xsd:schema xmlns:xsd="http://www.w3.org/2001/XMLSchema" xmlns:xs="http://www.w3.org/2001/XMLSchema" xmlns:p="http://schemas.microsoft.com/office/2006/metadata/properties" xmlns:ns3="d9702174-cf9f-4acf-9b4b-09838ee9093d" xmlns:ns4="86f4c4b4-bfc4-4407-965a-937225b194b3" targetNamespace="http://schemas.microsoft.com/office/2006/metadata/properties" ma:root="true" ma:fieldsID="5875309c1df6f744913f85782a6a8f1b" ns3:_="" ns4:_="">
    <xsd:import namespace="d9702174-cf9f-4acf-9b4b-09838ee9093d"/>
    <xsd:import namespace="86f4c4b4-bfc4-4407-965a-937225b194b3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LengthInSeconds" minOccurs="0"/>
                <xsd:element ref="ns3:MediaServiceLocation" minOccurs="0"/>
                <xsd:element ref="ns3:_activity" minOccurs="0"/>
                <xsd:element ref="ns3:MediaServiceObjectDetectorVersions" minOccurs="0"/>
                <xsd:element ref="ns3:MediaServiceSystemTag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9702174-cf9f-4acf-9b4b-09838ee909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MediaServiceLocation" ma:index="21" nillable="true" ma:displayName="Location" ma:internalName="MediaServiceLocation" ma:readOnly="true">
      <xsd:simpleType>
        <xsd:restriction base="dms:Text"/>
      </xsd:simpleType>
    </xsd:element>
    <xsd:element name="_activity" ma:index="22" nillable="true" ma:displayName="_activity" ma:hidden="true" ma:internalName="_activity">
      <xsd:simpleType>
        <xsd:restriction base="dms:Note"/>
      </xsd:simpleType>
    </xsd:element>
    <xsd:element name="MediaServiceObjectDetectorVersions" ma:index="2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24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f4c4b4-bfc4-4407-965a-937225b194b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Koplietots a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Koplietots ar: detalizēti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Koplietošanas norādes jaucējkods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atura tips"/>
        <xsd:element ref="dc:title" minOccurs="0" maxOccurs="1" ma:index="4" ma:displayName="Virsrakst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d9702174-cf9f-4acf-9b4b-09838ee9093d" xsi:nil="true"/>
  </documentManagement>
</p:properties>
</file>

<file path=customXml/itemProps1.xml><?xml version="1.0" encoding="utf-8"?>
<ds:datastoreItem xmlns:ds="http://schemas.openxmlformats.org/officeDocument/2006/customXml" ds:itemID="{502ED939-0EC3-4C1E-9DEF-B6E13ABDD05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C109E948-6C56-4FC9-8CB9-1E7273B5305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9702174-cf9f-4acf-9b4b-09838ee9093d"/>
    <ds:schemaRef ds:uri="86f4c4b4-bfc4-4407-965a-937225b194b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AFE1905-C570-41F9-A765-94E4E0941E71}">
  <ds:schemaRefs>
    <ds:schemaRef ds:uri="http://schemas.microsoft.com/office/2006/metadata/properties"/>
    <ds:schemaRef ds:uri="http://schemas.microsoft.com/office/infopath/2007/PartnerControls"/>
    <ds:schemaRef ds:uri="d9702174-cf9f-4acf-9b4b-09838ee9093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Case</vt:lpstr>
      <vt:lpstr>Instruments and Notes</vt:lpstr>
      <vt:lpstr>Graded Answers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FMWC;James Curtis</dc:creator>
  <cp:keywords/>
  <dc:description/>
  <cp:lastModifiedBy>Maciej Kopczyński</cp:lastModifiedBy>
  <cp:revision/>
  <dcterms:created xsi:type="dcterms:W3CDTF">2023-04-18T22:18:28Z</dcterms:created>
  <dcterms:modified xsi:type="dcterms:W3CDTF">2025-05-30T10:12:56Z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1a6c3db-1667-4f49-995a-8b9973972958_Enabled">
    <vt:lpwstr>true</vt:lpwstr>
  </property>
  <property fmtid="{D5CDD505-2E9C-101B-9397-08002B2CF9AE}" pid="3" name="MSIP_Label_51a6c3db-1667-4f49-995a-8b9973972958_SetDate">
    <vt:lpwstr>2025-04-09T05:02:40Z</vt:lpwstr>
  </property>
  <property fmtid="{D5CDD505-2E9C-101B-9397-08002B2CF9AE}" pid="4" name="MSIP_Label_51a6c3db-1667-4f49-995a-8b9973972958_Method">
    <vt:lpwstr>Standard</vt:lpwstr>
  </property>
  <property fmtid="{D5CDD505-2E9C-101B-9397-08002B2CF9AE}" pid="5" name="MSIP_Label_51a6c3db-1667-4f49-995a-8b9973972958_Name">
    <vt:lpwstr>UTS-Internal</vt:lpwstr>
  </property>
  <property fmtid="{D5CDD505-2E9C-101B-9397-08002B2CF9AE}" pid="6" name="MSIP_Label_51a6c3db-1667-4f49-995a-8b9973972958_SiteId">
    <vt:lpwstr>e8911c26-cf9f-4a9c-878e-527807be8791</vt:lpwstr>
  </property>
  <property fmtid="{D5CDD505-2E9C-101B-9397-08002B2CF9AE}" pid="7" name="MSIP_Label_51a6c3db-1667-4f49-995a-8b9973972958_ActionId">
    <vt:lpwstr>e9292c4e-6ff0-4651-9762-8c94702ba6c7</vt:lpwstr>
  </property>
  <property fmtid="{D5CDD505-2E9C-101B-9397-08002B2CF9AE}" pid="8" name="MSIP_Label_51a6c3db-1667-4f49-995a-8b9973972958_ContentBits">
    <vt:lpwstr>0</vt:lpwstr>
  </property>
  <property fmtid="{D5CDD505-2E9C-101B-9397-08002B2CF9AE}" pid="9" name="MSIP_Label_51a6c3db-1667-4f49-995a-8b9973972958_Tag">
    <vt:lpwstr>10, 3, 0, 1</vt:lpwstr>
  </property>
  <property fmtid="{D5CDD505-2E9C-101B-9397-08002B2CF9AE}" pid="10" name="ContentTypeId">
    <vt:lpwstr>0x010100F78C016057E72B45AEF04BD144C60E95</vt:lpwstr>
  </property>
</Properties>
</file>