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44" documentId="13_ncr:1_{51B2CAE6-A795-EF4B-90DB-4885411DE460}" xr6:coauthVersionLast="47" xr6:coauthVersionMax="47" xr10:uidLastSave="{6C3F520D-E842-4741-8E21-64DE1ED4461D}"/>
  <bookViews>
    <workbookView xWindow="-120" yWindow="-120" windowWidth="51840" windowHeight="21120" activeTab="1" xr2:uid="{C14CADDB-B7F1-4C32-8E95-99D50DB6BBC6}"/>
  </bookViews>
  <sheets>
    <sheet name="Cover" sheetId="42" r:id="rId1"/>
    <sheet name="Case" sheetId="38" r:id="rId2"/>
    <sheet name="Customer Orders" sheetId="28" r:id="rId3"/>
    <sheet name="Customer Map" sheetId="20" r:id="rId4"/>
    <sheet name="Graded Answers" sheetId="40" state="hidden" r:id="rId5"/>
    <sheet name="Answers" sheetId="39" r:id="rId6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2</definedName>
    <definedName name="_AtRisk_SimSetting_MultipleCPUManualCount" hidden="1">2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"Scen 1(Base=123.42, S0=126.12, V=31.97%)"</definedName>
    <definedName name="_AtRisk_SimSetting_SimName002" hidden="1">"Scen 2(Base=123.42, S0=130, V=31.97%)"</definedName>
    <definedName name="_AtRisk_SimSetting_SimName003" hidden="1">"Scen 3(Base=123.42, S0=132, V=31.97%)"</definedName>
    <definedName name="_AtRisk_SimSetting_SimName004" hidden="1">"Scen 4(Base=1, S0=1, V=31.97%)"</definedName>
    <definedName name="_AtRisk_SimSetting_SimNameCount" hidden="1">4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44091.7196296296</definedName>
    <definedName name="IQ_QTD" hidden="1">750000</definedName>
    <definedName name="IQ_TODAY" hidden="1">0</definedName>
    <definedName name="IQ_YTDMONTH" hidden="1">130000</definedName>
    <definedName name="IQB_BOOKMARK_COUNT" hidden="1">0</definedName>
    <definedName name="Pal_Workbook_GUID" hidden="1">"KHB4MCAJCJC3RUEFU5N2FB3U"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Cover!#REF!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iterate="1" iterateCount="2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" i="20" l="1"/>
  <c r="AH2" i="20"/>
  <c r="V5" i="28" a="1"/>
  <c r="V5" i="28" s="1"/>
  <c r="J4" i="28"/>
  <c r="J5" i="28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29" i="28"/>
  <c r="J30" i="28"/>
  <c r="J31" i="28"/>
  <c r="J32" i="28"/>
  <c r="J33" i="28"/>
  <c r="J34" i="28"/>
  <c r="J35" i="28"/>
  <c r="J36" i="28"/>
  <c r="J37" i="28"/>
  <c r="J38" i="28"/>
  <c r="J39" i="28"/>
  <c r="J40" i="28"/>
  <c r="J41" i="28"/>
  <c r="J42" i="28"/>
  <c r="J43" i="28"/>
  <c r="J44" i="28"/>
  <c r="J45" i="28"/>
  <c r="J46" i="28"/>
  <c r="J47" i="28"/>
  <c r="J48" i="28"/>
  <c r="J49" i="28"/>
  <c r="J50" i="28"/>
  <c r="J51" i="28"/>
  <c r="J52" i="28"/>
  <c r="J53" i="28"/>
  <c r="J54" i="28"/>
  <c r="J55" i="28"/>
  <c r="J56" i="28"/>
  <c r="J57" i="28"/>
  <c r="J58" i="28"/>
  <c r="J59" i="28"/>
  <c r="J60" i="28"/>
  <c r="J61" i="28"/>
  <c r="J62" i="28"/>
  <c r="J63" i="28"/>
  <c r="J64" i="28"/>
  <c r="J65" i="28"/>
  <c r="J66" i="28"/>
  <c r="J67" i="28"/>
  <c r="J68" i="28"/>
  <c r="J69" i="28"/>
  <c r="J70" i="28"/>
  <c r="J71" i="28"/>
  <c r="J72" i="28"/>
  <c r="J73" i="28"/>
  <c r="J74" i="28"/>
  <c r="J75" i="28"/>
  <c r="J76" i="28"/>
  <c r="J77" i="28"/>
  <c r="J78" i="28"/>
  <c r="J79" i="28"/>
  <c r="J80" i="28"/>
  <c r="J81" i="28"/>
  <c r="J82" i="28"/>
  <c r="J83" i="28"/>
  <c r="J84" i="28"/>
  <c r="J85" i="28"/>
  <c r="J86" i="28"/>
  <c r="J87" i="28"/>
  <c r="J88" i="28"/>
  <c r="J89" i="28"/>
  <c r="J90" i="28"/>
  <c r="J91" i="28"/>
  <c r="J92" i="28"/>
  <c r="J93" i="28"/>
  <c r="J3" i="28"/>
  <c r="M3" i="28" a="1"/>
  <c r="M3" i="28" s="1"/>
  <c r="S3" i="28" s="1"/>
  <c r="E27" i="38" s="1"/>
  <c r="I23" i="28"/>
  <c r="I24" i="28"/>
  <c r="I25" i="28"/>
  <c r="I26" i="28"/>
  <c r="I27" i="28"/>
  <c r="I28" i="28"/>
  <c r="I29" i="28"/>
  <c r="I30" i="28"/>
  <c r="I31" i="28"/>
  <c r="I32" i="28"/>
  <c r="I33" i="28"/>
  <c r="I34" i="28"/>
  <c r="I35" i="28"/>
  <c r="I36" i="28"/>
  <c r="I37" i="28"/>
  <c r="I38" i="28"/>
  <c r="I39" i="28"/>
  <c r="I40" i="28"/>
  <c r="I41" i="28"/>
  <c r="I42" i="28"/>
  <c r="I43" i="28"/>
  <c r="I44" i="28"/>
  <c r="I45" i="28"/>
  <c r="I46" i="28"/>
  <c r="I47" i="28"/>
  <c r="I48" i="28"/>
  <c r="I49" i="28"/>
  <c r="I50" i="28"/>
  <c r="I51" i="28"/>
  <c r="I52" i="28"/>
  <c r="I53" i="28"/>
  <c r="I54" i="28"/>
  <c r="I55" i="28"/>
  <c r="I56" i="28"/>
  <c r="I57" i="28"/>
  <c r="I58" i="28"/>
  <c r="I59" i="28"/>
  <c r="I60" i="28"/>
  <c r="I61" i="28"/>
  <c r="I62" i="28"/>
  <c r="I63" i="28"/>
  <c r="I64" i="28"/>
  <c r="I65" i="28"/>
  <c r="I66" i="28"/>
  <c r="I67" i="28"/>
  <c r="I68" i="28"/>
  <c r="I69" i="28"/>
  <c r="I70" i="28"/>
  <c r="I71" i="28"/>
  <c r="I72" i="28"/>
  <c r="I73" i="28"/>
  <c r="I74" i="28"/>
  <c r="I75" i="28"/>
  <c r="I76" i="28"/>
  <c r="I77" i="28"/>
  <c r="I78" i="28"/>
  <c r="I79" i="28"/>
  <c r="I80" i="28"/>
  <c r="I81" i="28"/>
  <c r="I82" i="28"/>
  <c r="I83" i="28"/>
  <c r="I84" i="28"/>
  <c r="I85" i="28"/>
  <c r="I86" i="28"/>
  <c r="I87" i="28"/>
  <c r="I88" i="28"/>
  <c r="I89" i="28"/>
  <c r="I90" i="28"/>
  <c r="I91" i="28"/>
  <c r="I92" i="28"/>
  <c r="I93" i="28"/>
  <c r="I4" i="28"/>
  <c r="I5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3" i="28"/>
  <c r="H23" i="28"/>
  <c r="H24" i="28"/>
  <c r="H25" i="28"/>
  <c r="H26" i="28"/>
  <c r="H27" i="28"/>
  <c r="H28" i="28"/>
  <c r="H29" i="28"/>
  <c r="H30" i="28"/>
  <c r="H31" i="28"/>
  <c r="H32" i="28"/>
  <c r="H33" i="28"/>
  <c r="H34" i="28"/>
  <c r="H35" i="28"/>
  <c r="H36" i="28"/>
  <c r="H37" i="28"/>
  <c r="H38" i="28"/>
  <c r="H39" i="28"/>
  <c r="H40" i="28"/>
  <c r="H41" i="28"/>
  <c r="H42" i="28"/>
  <c r="H43" i="28"/>
  <c r="H44" i="28"/>
  <c r="H45" i="28"/>
  <c r="H46" i="28"/>
  <c r="H47" i="28"/>
  <c r="H48" i="28"/>
  <c r="H49" i="28"/>
  <c r="H50" i="28"/>
  <c r="H51" i="28"/>
  <c r="H52" i="28"/>
  <c r="H53" i="28"/>
  <c r="H54" i="28"/>
  <c r="H55" i="28"/>
  <c r="H56" i="28"/>
  <c r="H57" i="28"/>
  <c r="H58" i="28"/>
  <c r="H59" i="28"/>
  <c r="H60" i="28"/>
  <c r="H61" i="28"/>
  <c r="H62" i="28"/>
  <c r="H63" i="28"/>
  <c r="H64" i="28"/>
  <c r="H65" i="28"/>
  <c r="H66" i="28"/>
  <c r="H67" i="28"/>
  <c r="H68" i="28"/>
  <c r="H69" i="28"/>
  <c r="H70" i="28"/>
  <c r="H71" i="28"/>
  <c r="H72" i="28"/>
  <c r="H73" i="28"/>
  <c r="H74" i="28"/>
  <c r="H75" i="28"/>
  <c r="H76" i="28"/>
  <c r="H77" i="28"/>
  <c r="H78" i="28"/>
  <c r="H79" i="28"/>
  <c r="H80" i="28"/>
  <c r="H81" i="28"/>
  <c r="H82" i="28"/>
  <c r="H83" i="28"/>
  <c r="H84" i="28"/>
  <c r="H85" i="28"/>
  <c r="H86" i="28"/>
  <c r="H87" i="28"/>
  <c r="H88" i="28"/>
  <c r="H89" i="28"/>
  <c r="H90" i="28"/>
  <c r="H91" i="28"/>
  <c r="H92" i="28"/>
  <c r="H93" i="28"/>
  <c r="H4" i="28"/>
  <c r="H5" i="28"/>
  <c r="H6" i="28"/>
  <c r="H7" i="28"/>
  <c r="H8" i="28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3" i="28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56" i="28"/>
  <c r="G57" i="28"/>
  <c r="G58" i="28"/>
  <c r="G59" i="28"/>
  <c r="G60" i="28"/>
  <c r="G61" i="28"/>
  <c r="G62" i="28"/>
  <c r="G63" i="28"/>
  <c r="G64" i="28"/>
  <c r="G65" i="28"/>
  <c r="G66" i="28"/>
  <c r="G67" i="28"/>
  <c r="G68" i="28"/>
  <c r="G69" i="28"/>
  <c r="G70" i="28"/>
  <c r="G71" i="28"/>
  <c r="G72" i="28"/>
  <c r="G73" i="28"/>
  <c r="G74" i="28"/>
  <c r="G75" i="28"/>
  <c r="G76" i="28"/>
  <c r="G77" i="28"/>
  <c r="G78" i="28"/>
  <c r="G79" i="28"/>
  <c r="G80" i="28"/>
  <c r="G81" i="28"/>
  <c r="G82" i="28"/>
  <c r="G83" i="28"/>
  <c r="G84" i="28"/>
  <c r="G85" i="28"/>
  <c r="G86" i="28"/>
  <c r="G87" i="28"/>
  <c r="G88" i="28"/>
  <c r="G89" i="28"/>
  <c r="G90" i="28"/>
  <c r="G91" i="28"/>
  <c r="G92" i="28"/>
  <c r="G93" i="28"/>
  <c r="G3" i="28"/>
  <c r="E26" i="38"/>
  <c r="E25" i="38"/>
  <c r="C3" i="40"/>
  <c r="F25" i="38"/>
  <c r="E280" i="38"/>
  <c r="E281" i="38"/>
  <c r="E282" i="38"/>
  <c r="E283" i="38"/>
  <c r="E284" i="38"/>
  <c r="E285" i="38"/>
  <c r="E286" i="38"/>
  <c r="E287" i="38"/>
  <c r="E288" i="38"/>
  <c r="E289" i="38"/>
  <c r="E290" i="38"/>
  <c r="E291" i="38"/>
  <c r="E292" i="38"/>
  <c r="E293" i="38"/>
  <c r="E294" i="38"/>
  <c r="E295" i="38"/>
  <c r="E296" i="38"/>
  <c r="E297" i="38"/>
  <c r="E298" i="38"/>
  <c r="E279" i="38"/>
  <c r="AC2" i="20" a="1"/>
  <c r="AC2" i="20" s="1"/>
  <c r="AD3" i="20" a="1"/>
  <c r="AD3" i="20" s="1"/>
  <c r="AD4" i="20" a="1"/>
  <c r="AD4" i="20" s="1"/>
  <c r="AD5" i="20" a="1"/>
  <c r="AD5" i="20" s="1"/>
  <c r="AD6" i="20" a="1"/>
  <c r="AD6" i="20" s="1"/>
  <c r="AD7" i="20" a="1"/>
  <c r="AD7" i="20" s="1"/>
  <c r="AD8" i="20" a="1"/>
  <c r="AD8" i="20"/>
  <c r="AD9" i="20" a="1"/>
  <c r="AD9" i="20" s="1"/>
  <c r="AD10" i="20" a="1"/>
  <c r="AD10" i="20" s="1"/>
  <c r="AD11" i="20" a="1"/>
  <c r="AD11" i="20"/>
  <c r="AD12" i="20" a="1"/>
  <c r="AD12" i="20"/>
  <c r="AD13" i="20" a="1"/>
  <c r="AD13" i="20" s="1"/>
  <c r="AD14" i="20" a="1"/>
  <c r="AD14" i="20" s="1"/>
  <c r="AD15" i="20" a="1"/>
  <c r="AD15" i="20" s="1"/>
  <c r="AD16" i="20" a="1"/>
  <c r="AD16" i="20" s="1"/>
  <c r="AD17" i="20" a="1"/>
  <c r="AD17" i="20"/>
  <c r="AD18" i="20" a="1"/>
  <c r="AD18" i="20" s="1"/>
  <c r="AD19" i="20" a="1"/>
  <c r="AD19" i="20" s="1"/>
  <c r="AD20" i="20" a="1"/>
  <c r="AD20" i="20" s="1"/>
  <c r="AD21" i="20" a="1"/>
  <c r="AD21" i="20" s="1"/>
  <c r="AD22" i="20" a="1"/>
  <c r="AD22" i="20"/>
  <c r="AD23" i="20" a="1"/>
  <c r="AD23" i="20" s="1"/>
  <c r="AD24" i="20" a="1"/>
  <c r="AD24" i="20" s="1"/>
  <c r="AD25" i="20" a="1"/>
  <c r="AD25" i="20" s="1"/>
  <c r="AD26" i="20" a="1"/>
  <c r="AD26" i="20" s="1"/>
  <c r="AD27" i="20" a="1"/>
  <c r="AD27" i="20"/>
  <c r="AD28" i="20" a="1"/>
  <c r="AD28" i="20"/>
  <c r="AD29" i="20" a="1"/>
  <c r="AD29" i="20"/>
  <c r="AD30" i="20" a="1"/>
  <c r="AD30" i="20" s="1"/>
  <c r="AD31" i="20" a="1"/>
  <c r="AD31" i="20" s="1"/>
  <c r="AD32" i="20" a="1"/>
  <c r="AD32" i="20"/>
  <c r="AD33" i="20" a="1"/>
  <c r="AD33" i="20" s="1"/>
  <c r="AD34" i="20" a="1"/>
  <c r="AD34" i="20" s="1"/>
  <c r="AD35" i="20" a="1"/>
  <c r="AD35" i="20"/>
  <c r="AD36" i="20" a="1"/>
  <c r="AD36" i="20" s="1"/>
  <c r="AD37" i="20" a="1"/>
  <c r="AD37" i="20" s="1"/>
  <c r="AD38" i="20" a="1"/>
  <c r="AD38" i="20"/>
  <c r="AD39" i="20" a="1"/>
  <c r="AD39" i="20" s="1"/>
  <c r="AD40" i="20" a="1"/>
  <c r="AD40" i="20" s="1"/>
  <c r="AD41" i="20" a="1"/>
  <c r="AD41" i="20" s="1"/>
  <c r="AD42" i="20" a="1"/>
  <c r="AD42" i="20" s="1"/>
  <c r="AD43" i="20" a="1"/>
  <c r="AD43" i="20" s="1"/>
  <c r="AD44" i="20" a="1"/>
  <c r="AD44" i="20" s="1"/>
  <c r="AD45" i="20" a="1"/>
  <c r="AD45" i="20" s="1"/>
  <c r="AD46" i="20" a="1"/>
  <c r="AD46" i="20"/>
  <c r="AD47" i="20" a="1"/>
  <c r="AD47" i="20" s="1"/>
  <c r="AD48" i="20" a="1"/>
  <c r="AD48" i="20" s="1"/>
  <c r="AD49" i="20" a="1"/>
  <c r="AD49" i="20" s="1"/>
  <c r="AD50" i="20" a="1"/>
  <c r="AD50" i="20" s="1"/>
  <c r="AD51" i="20" a="1"/>
  <c r="AD51" i="20" s="1"/>
  <c r="AD2" i="20" a="1"/>
  <c r="AD2" i="20"/>
  <c r="E244" i="38" a="1"/>
  <c r="E244" i="38" s="1"/>
  <c r="E245" i="38" a="1"/>
  <c r="E245" i="38" s="1"/>
  <c r="E246" i="38" a="1"/>
  <c r="E246" i="38" s="1"/>
  <c r="E247" i="38" a="1"/>
  <c r="E247" i="38" s="1"/>
  <c r="E248" i="38" a="1"/>
  <c r="E248" i="38" s="1"/>
  <c r="E249" i="38" a="1"/>
  <c r="E249" i="38" s="1"/>
  <c r="E250" i="38" a="1"/>
  <c r="E250" i="38" s="1"/>
  <c r="E251" i="38" a="1"/>
  <c r="E251" i="38"/>
  <c r="E252" i="38" a="1"/>
  <c r="E252" i="38" s="1"/>
  <c r="E253" i="38" a="1"/>
  <c r="E253" i="38" s="1"/>
  <c r="E254" i="38" a="1"/>
  <c r="E254" i="38" s="1"/>
  <c r="E255" i="38" a="1"/>
  <c r="E255" i="38" s="1"/>
  <c r="E256" i="38" a="1"/>
  <c r="E256" i="38" s="1"/>
  <c r="E257" i="38" a="1"/>
  <c r="E257" i="38" s="1"/>
  <c r="E258" i="38" a="1"/>
  <c r="E258" i="38" s="1"/>
  <c r="E259" i="38" a="1"/>
  <c r="E259" i="38" s="1"/>
  <c r="E260" i="38" a="1"/>
  <c r="E260" i="38" s="1"/>
  <c r="E261" i="38" a="1"/>
  <c r="E261" i="38" s="1"/>
  <c r="E262" i="38" a="1"/>
  <c r="E262" i="38" s="1"/>
  <c r="E243" i="38" a="1"/>
  <c r="E243" i="38" s="1"/>
  <c r="E207" i="38"/>
  <c r="E208" i="38"/>
  <c r="E209" i="38"/>
  <c r="E210" i="38"/>
  <c r="E211" i="38"/>
  <c r="E212" i="38"/>
  <c r="E213" i="38"/>
  <c r="E214" i="38"/>
  <c r="E215" i="38"/>
  <c r="E216" i="38"/>
  <c r="E217" i="38"/>
  <c r="E218" i="38"/>
  <c r="E219" i="38"/>
  <c r="E220" i="38"/>
  <c r="E221" i="38"/>
  <c r="E222" i="38"/>
  <c r="E223" i="38"/>
  <c r="E224" i="38"/>
  <c r="E225" i="38"/>
  <c r="E206" i="38"/>
  <c r="J207" i="38"/>
  <c r="J208" i="38"/>
  <c r="J209" i="38"/>
  <c r="J210" i="38"/>
  <c r="J211" i="38"/>
  <c r="J212" i="38"/>
  <c r="J213" i="38"/>
  <c r="J214" i="38"/>
  <c r="J215" i="38"/>
  <c r="J216" i="38"/>
  <c r="J217" i="38"/>
  <c r="J218" i="38"/>
  <c r="J219" i="38"/>
  <c r="J220" i="38"/>
  <c r="J221" i="38"/>
  <c r="J222" i="38"/>
  <c r="J223" i="38"/>
  <c r="J224" i="38"/>
  <c r="J225" i="38"/>
  <c r="J206" i="38"/>
  <c r="H208" i="38" a="1"/>
  <c r="H208" i="38" s="1"/>
  <c r="H207" i="38" a="1"/>
  <c r="H207" i="38" s="1"/>
  <c r="H209" i="38" a="1"/>
  <c r="H209" i="38"/>
  <c r="H210" i="38" a="1"/>
  <c r="H210" i="38"/>
  <c r="H211" i="38" a="1"/>
  <c r="H211" i="38"/>
  <c r="H212" i="38" a="1"/>
  <c r="H212" i="38"/>
  <c r="H213" i="38" a="1"/>
  <c r="H213" i="38" s="1"/>
  <c r="H214" i="38" a="1"/>
  <c r="H214" i="38" s="1"/>
  <c r="H215" i="38" a="1"/>
  <c r="H215" i="38" s="1"/>
  <c r="H216" i="38" a="1"/>
  <c r="H216" i="38" s="1"/>
  <c r="H217" i="38" a="1"/>
  <c r="H217" i="38" s="1"/>
  <c r="H218" i="38" a="1"/>
  <c r="H218" i="38" s="1"/>
  <c r="H219" i="38" a="1"/>
  <c r="H219" i="38" s="1"/>
  <c r="H220" i="38" a="1"/>
  <c r="H220" i="38" s="1"/>
  <c r="H221" i="38" a="1"/>
  <c r="H221" i="38" s="1"/>
  <c r="H222" i="38" a="1"/>
  <c r="H222" i="38" s="1"/>
  <c r="H223" i="38" a="1"/>
  <c r="H223" i="38" s="1"/>
  <c r="H224" i="38" a="1"/>
  <c r="H224" i="38" s="1"/>
  <c r="H225" i="38" a="1"/>
  <c r="H225" i="38" s="1"/>
  <c r="H206" i="38" a="1"/>
  <c r="H206" i="38" s="1"/>
  <c r="I207" i="38" a="1"/>
  <c r="I207" i="38" s="1"/>
  <c r="I208" i="38" a="1"/>
  <c r="I208" i="38" s="1"/>
  <c r="I209" i="38" a="1"/>
  <c r="I209" i="38" s="1"/>
  <c r="I210" i="38" a="1"/>
  <c r="I210" i="38" s="1"/>
  <c r="I211" i="38" a="1"/>
  <c r="I211" i="38"/>
  <c r="I212" i="38" a="1"/>
  <c r="I212" i="38" s="1"/>
  <c r="I213" i="38" a="1"/>
  <c r="I213" i="38" s="1"/>
  <c r="I214" i="38" a="1"/>
  <c r="I214" i="38" s="1"/>
  <c r="I215" i="38" a="1"/>
  <c r="I215" i="38" s="1"/>
  <c r="I216" i="38" a="1"/>
  <c r="I216" i="38" s="1"/>
  <c r="I217" i="38" a="1"/>
  <c r="I217" i="38" s="1"/>
  <c r="I218" i="38" a="1"/>
  <c r="I218" i="38" s="1"/>
  <c r="I219" i="38" a="1"/>
  <c r="I219" i="38" s="1"/>
  <c r="I220" i="38" a="1"/>
  <c r="I220" i="38" s="1"/>
  <c r="I221" i="38" a="1"/>
  <c r="I221" i="38" s="1"/>
  <c r="I222" i="38" a="1"/>
  <c r="I222" i="38" s="1"/>
  <c r="I223" i="38" a="1"/>
  <c r="I223" i="38" s="1"/>
  <c r="I224" i="38" a="1"/>
  <c r="I224" i="38" s="1"/>
  <c r="I225" i="38" a="1"/>
  <c r="I225" i="38" s="1"/>
  <c r="I206" i="38" a="1"/>
  <c r="I206" i="38" s="1"/>
  <c r="I169" i="38"/>
  <c r="J169" i="38"/>
  <c r="I170" i="38"/>
  <c r="J170" i="38"/>
  <c r="I171" i="38"/>
  <c r="J171" i="38"/>
  <c r="I172" i="38"/>
  <c r="J172" i="38"/>
  <c r="I173" i="38"/>
  <c r="J173" i="38"/>
  <c r="I174" i="38"/>
  <c r="J174" i="38"/>
  <c r="I175" i="38"/>
  <c r="J175" i="38"/>
  <c r="I176" i="38"/>
  <c r="J176" i="38"/>
  <c r="I177" i="38"/>
  <c r="J177" i="38"/>
  <c r="I178" i="38"/>
  <c r="J178" i="38"/>
  <c r="I179" i="38"/>
  <c r="J179" i="38"/>
  <c r="I180" i="38"/>
  <c r="J180" i="38"/>
  <c r="I181" i="38"/>
  <c r="J181" i="38"/>
  <c r="I182" i="38"/>
  <c r="J182" i="38"/>
  <c r="I183" i="38"/>
  <c r="J183" i="38"/>
  <c r="I184" i="38"/>
  <c r="J184" i="38"/>
  <c r="I185" i="38"/>
  <c r="J185" i="38"/>
  <c r="I186" i="38"/>
  <c r="J186" i="38"/>
  <c r="I187" i="38"/>
  <c r="J187" i="38"/>
  <c r="E169" i="38"/>
  <c r="E170" i="38"/>
  <c r="E171" i="38"/>
  <c r="E172" i="38"/>
  <c r="E173" i="38"/>
  <c r="E174" i="38"/>
  <c r="E175" i="38"/>
  <c r="E176" i="38"/>
  <c r="E177" i="38"/>
  <c r="E178" i="38"/>
  <c r="E179" i="38"/>
  <c r="E180" i="38"/>
  <c r="E181" i="38"/>
  <c r="E182" i="38"/>
  <c r="E183" i="38"/>
  <c r="E184" i="38"/>
  <c r="E185" i="38"/>
  <c r="E186" i="38"/>
  <c r="E187" i="38"/>
  <c r="E168" i="38"/>
  <c r="I166" i="38"/>
  <c r="J168" i="38"/>
  <c r="I168" i="38"/>
  <c r="E130" i="38" a="1"/>
  <c r="E130" i="38"/>
  <c r="E131" i="38" a="1"/>
  <c r="E131" i="38"/>
  <c r="E132" i="38" a="1"/>
  <c r="E132" i="38"/>
  <c r="E133" i="38" a="1"/>
  <c r="E133" i="38"/>
  <c r="E134" i="38" a="1"/>
  <c r="E134" i="38"/>
  <c r="E135" i="38" a="1"/>
  <c r="E135" i="38"/>
  <c r="E136" i="38" a="1"/>
  <c r="E136" i="38"/>
  <c r="E137" i="38" a="1"/>
  <c r="E137" i="38" s="1"/>
  <c r="E138" i="38" a="1"/>
  <c r="E138" i="38" s="1"/>
  <c r="E139" i="38" a="1"/>
  <c r="E139" i="38" s="1"/>
  <c r="E140" i="38" a="1"/>
  <c r="E140" i="38" s="1"/>
  <c r="E141" i="38" a="1"/>
  <c r="E141" i="38" s="1"/>
  <c r="E142" i="38" a="1"/>
  <c r="E142" i="38"/>
  <c r="E143" i="38" a="1"/>
  <c r="E143" i="38" s="1"/>
  <c r="E144" i="38" a="1"/>
  <c r="E144" i="38" s="1"/>
  <c r="E145" i="38" a="1"/>
  <c r="E145" i="38" s="1"/>
  <c r="E146" i="38" a="1"/>
  <c r="E146" i="38" s="1"/>
  <c r="E147" i="38" a="1"/>
  <c r="E147" i="38" s="1"/>
  <c r="E148" i="38" a="1"/>
  <c r="E148" i="38" s="1"/>
  <c r="E129" i="38" a="1"/>
  <c r="E129" i="38" s="1"/>
  <c r="E89" i="38"/>
  <c r="E90" i="38"/>
  <c r="E91" i="38"/>
  <c r="E92" i="38"/>
  <c r="E93" i="38"/>
  <c r="E94" i="38"/>
  <c r="E95" i="38"/>
  <c r="E96" i="38"/>
  <c r="E97" i="38"/>
  <c r="E98" i="38"/>
  <c r="E99" i="38"/>
  <c r="E100" i="38"/>
  <c r="E101" i="38"/>
  <c r="E102" i="38"/>
  <c r="E103" i="38"/>
  <c r="E104" i="38"/>
  <c r="E105" i="38"/>
  <c r="E106" i="38"/>
  <c r="E107" i="38"/>
  <c r="E88" i="38"/>
  <c r="K89" i="38" a="1"/>
  <c r="K89" i="38" s="1"/>
  <c r="K90" i="38" a="1"/>
  <c r="K90" i="38" s="1"/>
  <c r="K91" i="38" a="1"/>
  <c r="K91" i="38" s="1"/>
  <c r="K92" i="38" a="1"/>
  <c r="K92" i="38" s="1"/>
  <c r="K93" i="38" a="1"/>
  <c r="K93" i="38" s="1"/>
  <c r="K94" i="38" a="1"/>
  <c r="K94" i="38" s="1"/>
  <c r="K95" i="38" a="1"/>
  <c r="K95" i="38" s="1"/>
  <c r="K96" i="38" a="1"/>
  <c r="K96" i="38" s="1"/>
  <c r="K97" i="38" a="1"/>
  <c r="K97" i="38" s="1"/>
  <c r="K98" i="38" a="1"/>
  <c r="K98" i="38" s="1"/>
  <c r="K99" i="38" a="1"/>
  <c r="K99" i="38" s="1"/>
  <c r="K100" i="38" a="1"/>
  <c r="K100" i="38" s="1"/>
  <c r="K101" i="38" a="1"/>
  <c r="K101" i="38" s="1"/>
  <c r="K102" i="38" a="1"/>
  <c r="K102" i="38" s="1"/>
  <c r="K103" i="38" a="1"/>
  <c r="K103" i="38" s="1"/>
  <c r="K104" i="38" a="1"/>
  <c r="K104" i="38" s="1"/>
  <c r="K105" i="38" a="1"/>
  <c r="K105" i="38" s="1"/>
  <c r="K106" i="38" a="1"/>
  <c r="K106" i="38" s="1"/>
  <c r="K107" i="38" a="1"/>
  <c r="K107" i="38" s="1"/>
  <c r="K88" i="38" a="1"/>
  <c r="K88" i="38" s="1"/>
  <c r="E51" i="38"/>
  <c r="F51" i="38" s="1"/>
  <c r="E52" i="38"/>
  <c r="F52" i="38" s="1"/>
  <c r="E53" i="38"/>
  <c r="F53" i="38" s="1"/>
  <c r="E54" i="38"/>
  <c r="F54" i="38" s="1"/>
  <c r="E55" i="38"/>
  <c r="F55" i="38" s="1"/>
  <c r="E56" i="38"/>
  <c r="F56" i="38" s="1"/>
  <c r="E57" i="38"/>
  <c r="F57" i="38" s="1"/>
  <c r="E58" i="38"/>
  <c r="F58" i="38" s="1"/>
  <c r="E59" i="38"/>
  <c r="F59" i="38" s="1"/>
  <c r="E60" i="38"/>
  <c r="F60" i="38" s="1"/>
  <c r="E61" i="38"/>
  <c r="F61" i="38" s="1"/>
  <c r="E62" i="38"/>
  <c r="F62" i="38" s="1"/>
  <c r="E63" i="38"/>
  <c r="F63" i="38" s="1"/>
  <c r="E64" i="38"/>
  <c r="F64" i="38" s="1"/>
  <c r="E65" i="38"/>
  <c r="F65" i="38" s="1"/>
  <c r="E66" i="38"/>
  <c r="F66" i="38" s="1"/>
  <c r="E67" i="38"/>
  <c r="F67" i="38" s="1"/>
  <c r="E68" i="38"/>
  <c r="F68" i="38" s="1"/>
  <c r="E69" i="38"/>
  <c r="F69" i="38" s="1"/>
  <c r="E50" i="38"/>
  <c r="F50" i="38"/>
  <c r="F298" i="38"/>
  <c r="F297" i="38"/>
  <c r="F296" i="38"/>
  <c r="F295" i="38"/>
  <c r="F294" i="38"/>
  <c r="F293" i="38"/>
  <c r="F292" i="38"/>
  <c r="F291" i="38"/>
  <c r="F290" i="38"/>
  <c r="F289" i="38"/>
  <c r="F288" i="38"/>
  <c r="F287" i="38"/>
  <c r="F286" i="38"/>
  <c r="F285" i="38"/>
  <c r="F284" i="38"/>
  <c r="F283" i="38"/>
  <c r="F282" i="38"/>
  <c r="F281" i="38"/>
  <c r="F280" i="38"/>
  <c r="F277" i="38"/>
  <c r="F241" i="38"/>
  <c r="F204" i="38"/>
  <c r="F166" i="38"/>
  <c r="F136" i="38"/>
  <c r="F135" i="38"/>
  <c r="F134" i="38"/>
  <c r="F133" i="38"/>
  <c r="F132" i="38"/>
  <c r="F131" i="38"/>
  <c r="F130" i="38"/>
  <c r="F127" i="38"/>
  <c r="F86" i="38"/>
  <c r="F48" i="38"/>
  <c r="F29" i="38"/>
  <c r="F28" i="38"/>
  <c r="C147" i="40"/>
  <c r="C146" i="40"/>
  <c r="C145" i="40"/>
  <c r="C144" i="40"/>
  <c r="C143" i="40"/>
  <c r="C142" i="40"/>
  <c r="C141" i="40"/>
  <c r="C140" i="40"/>
  <c r="C139" i="40"/>
  <c r="C138" i="40"/>
  <c r="C137" i="40"/>
  <c r="C136" i="40"/>
  <c r="C135" i="40"/>
  <c r="C134" i="40"/>
  <c r="C133" i="40"/>
  <c r="C132" i="40"/>
  <c r="C131" i="40"/>
  <c r="C130" i="40"/>
  <c r="C129" i="40"/>
  <c r="C55" i="40"/>
  <c r="C54" i="40"/>
  <c r="C53" i="40"/>
  <c r="C52" i="40"/>
  <c r="C51" i="40"/>
  <c r="C50" i="40"/>
  <c r="C49" i="40"/>
  <c r="C27" i="40"/>
  <c r="C26" i="40"/>
  <c r="C25" i="40"/>
  <c r="C24" i="40"/>
  <c r="C23" i="40"/>
  <c r="C22" i="40"/>
  <c r="C21" i="40"/>
  <c r="C20" i="40"/>
  <c r="C19" i="40"/>
  <c r="C18" i="40"/>
  <c r="C17" i="40"/>
  <c r="C16" i="40"/>
  <c r="C15" i="40"/>
  <c r="C14" i="40"/>
  <c r="C13" i="40"/>
  <c r="C12" i="40"/>
  <c r="C11" i="40"/>
  <c r="C10" i="40"/>
  <c r="C9" i="40"/>
  <c r="C8" i="40"/>
  <c r="C7" i="40"/>
  <c r="C6" i="40"/>
  <c r="B9" i="40"/>
  <c r="B10" i="40" s="1"/>
  <c r="B11" i="40" s="1"/>
  <c r="B12" i="40" s="1"/>
  <c r="B13" i="40" s="1"/>
  <c r="B14" i="40" s="1"/>
  <c r="B15" i="40" s="1"/>
  <c r="B16" i="40" s="1"/>
  <c r="B17" i="40" s="1"/>
  <c r="B18" i="40" s="1"/>
  <c r="B19" i="40" s="1"/>
  <c r="B20" i="40" s="1"/>
  <c r="B21" i="40" s="1"/>
  <c r="B22" i="40" s="1"/>
  <c r="B23" i="40" s="1"/>
  <c r="B24" i="40" s="1"/>
  <c r="B25" i="40" s="1"/>
  <c r="B26" i="40" s="1"/>
  <c r="B27" i="40" s="1"/>
  <c r="B28" i="40" s="1"/>
  <c r="B29" i="40" s="1"/>
  <c r="B30" i="40" s="1"/>
  <c r="B31" i="40" s="1"/>
  <c r="B32" i="40" s="1"/>
  <c r="B33" i="40" s="1"/>
  <c r="B34" i="40" s="1"/>
  <c r="B35" i="40" s="1"/>
  <c r="B36" i="40" s="1"/>
  <c r="B37" i="40" s="1"/>
  <c r="B38" i="40" s="1"/>
  <c r="B39" i="40" s="1"/>
  <c r="B40" i="40" s="1"/>
  <c r="B41" i="40" s="1"/>
  <c r="B42" i="40" s="1"/>
  <c r="B43" i="40" s="1"/>
  <c r="B44" i="40" s="1"/>
  <c r="B45" i="40" s="1"/>
  <c r="B46" i="40" s="1"/>
  <c r="B47" i="40" s="1"/>
  <c r="B48" i="40" s="1"/>
  <c r="B49" i="40" s="1"/>
  <c r="B50" i="40" s="1"/>
  <c r="B51" i="40" s="1"/>
  <c r="B52" i="40" s="1"/>
  <c r="B53" i="40" s="1"/>
  <c r="B54" i="40" s="1"/>
  <c r="B55" i="40" s="1"/>
  <c r="B56" i="40" s="1"/>
  <c r="B57" i="40" s="1"/>
  <c r="B58" i="40" s="1"/>
  <c r="B59" i="40" s="1"/>
  <c r="B60" i="40" s="1"/>
  <c r="B61" i="40" s="1"/>
  <c r="B62" i="40" s="1"/>
  <c r="B63" i="40" s="1"/>
  <c r="B64" i="40" s="1"/>
  <c r="B65" i="40" s="1"/>
  <c r="B66" i="40" s="1"/>
  <c r="B67" i="40" s="1"/>
  <c r="B68" i="40" s="1"/>
  <c r="B69" i="40" s="1"/>
  <c r="B70" i="40" s="1"/>
  <c r="B71" i="40" s="1"/>
  <c r="B72" i="40" s="1"/>
  <c r="B73" i="40" s="1"/>
  <c r="B74" i="40" s="1"/>
  <c r="B75" i="40" s="1"/>
  <c r="B76" i="40" s="1"/>
  <c r="B77" i="40" s="1"/>
  <c r="B78" i="40" s="1"/>
  <c r="B79" i="40" s="1"/>
  <c r="B80" i="40" s="1"/>
  <c r="B81" i="40" s="1"/>
  <c r="B82" i="40" s="1"/>
  <c r="B83" i="40" s="1"/>
  <c r="B84" i="40" s="1"/>
  <c r="B85" i="40" s="1"/>
  <c r="B86" i="40" s="1"/>
  <c r="B87" i="40" s="1"/>
  <c r="B88" i="40" s="1"/>
  <c r="B89" i="40" s="1"/>
  <c r="B90" i="40" s="1"/>
  <c r="B91" i="40" s="1"/>
  <c r="B92" i="40" s="1"/>
  <c r="B93" i="40" s="1"/>
  <c r="B94" i="40" s="1"/>
  <c r="B95" i="40" s="1"/>
  <c r="B96" i="40" s="1"/>
  <c r="B97" i="40" s="1"/>
  <c r="B98" i="40" s="1"/>
  <c r="B99" i="40" s="1"/>
  <c r="B100" i="40" s="1"/>
  <c r="B101" i="40" s="1"/>
  <c r="B102" i="40" s="1"/>
  <c r="B103" i="40" s="1"/>
  <c r="B104" i="40" s="1"/>
  <c r="B105" i="40" s="1"/>
  <c r="B106" i="40" s="1"/>
  <c r="B107" i="40" s="1"/>
  <c r="B108" i="40" s="1"/>
  <c r="B109" i="40" s="1"/>
  <c r="B110" i="40" s="1"/>
  <c r="B111" i="40" s="1"/>
  <c r="B112" i="40" s="1"/>
  <c r="B113" i="40" s="1"/>
  <c r="B114" i="40" s="1"/>
  <c r="B115" i="40" s="1"/>
  <c r="B116" i="40" s="1"/>
  <c r="B117" i="40" s="1"/>
  <c r="B118" i="40" s="1"/>
  <c r="B119" i="40" s="1"/>
  <c r="B120" i="40" s="1"/>
  <c r="B121" i="40" s="1"/>
  <c r="B122" i="40" s="1"/>
  <c r="B123" i="40" s="1"/>
  <c r="B124" i="40" s="1"/>
  <c r="B125" i="40" s="1"/>
  <c r="B126" i="40" s="1"/>
  <c r="B127" i="40" s="1"/>
  <c r="B128" i="40" s="1"/>
  <c r="B129" i="40" s="1"/>
  <c r="B130" i="40" s="1"/>
  <c r="B131" i="40" s="1"/>
  <c r="B132" i="40" s="1"/>
  <c r="B133" i="40" s="1"/>
  <c r="B134" i="40" s="1"/>
  <c r="B135" i="40" s="1"/>
  <c r="B136" i="40" s="1"/>
  <c r="B137" i="40" s="1"/>
  <c r="B138" i="40" s="1"/>
  <c r="B139" i="40" s="1"/>
  <c r="B140" i="40" s="1"/>
  <c r="B141" i="40" s="1"/>
  <c r="B142" i="40" s="1"/>
  <c r="B143" i="40" s="1"/>
  <c r="B144" i="40" s="1"/>
  <c r="B145" i="40" s="1"/>
  <c r="B146" i="40" s="1"/>
  <c r="B147" i="40" s="1"/>
  <c r="B1" i="20" a="1"/>
  <c r="B1" i="20" s="1"/>
  <c r="A2" i="20" a="1"/>
  <c r="A2" i="20" s="1"/>
  <c r="F27" i="38" l="1"/>
  <c r="C5" i="40"/>
  <c r="F26" i="38"/>
  <c r="C4" i="40"/>
  <c r="F279" i="38"/>
  <c r="C128" i="40"/>
  <c r="F244" i="38"/>
  <c r="C109" i="40"/>
  <c r="C110" i="40"/>
  <c r="F245" i="38"/>
  <c r="F246" i="38"/>
  <c r="C111" i="40"/>
  <c r="C112" i="40"/>
  <c r="F247" i="38"/>
  <c r="C113" i="40"/>
  <c r="F248" i="38"/>
  <c r="C114" i="40"/>
  <c r="F249" i="38"/>
  <c r="C115" i="40"/>
  <c r="F250" i="38"/>
  <c r="F251" i="38"/>
  <c r="C116" i="40"/>
  <c r="C117" i="40"/>
  <c r="F252" i="38"/>
  <c r="C118" i="40"/>
  <c r="F253" i="38"/>
  <c r="C119" i="40"/>
  <c r="F254" i="38"/>
  <c r="C120" i="40"/>
  <c r="F255" i="38"/>
  <c r="C121" i="40"/>
  <c r="F256" i="38"/>
  <c r="C122" i="40"/>
  <c r="F257" i="38"/>
  <c r="C123" i="40"/>
  <c r="F258" i="38"/>
  <c r="C124" i="40"/>
  <c r="F259" i="38"/>
  <c r="C125" i="40"/>
  <c r="F260" i="38"/>
  <c r="C126" i="40"/>
  <c r="F261" i="38"/>
  <c r="F262" i="38"/>
  <c r="C127" i="40"/>
  <c r="C108" i="40"/>
  <c r="F243" i="38"/>
  <c r="C107" i="40"/>
  <c r="F225" i="38"/>
  <c r="F207" i="38"/>
  <c r="C89" i="40"/>
  <c r="F208" i="38"/>
  <c r="C90" i="40"/>
  <c r="F209" i="38"/>
  <c r="C91" i="40"/>
  <c r="F210" i="38"/>
  <c r="C92" i="40"/>
  <c r="F211" i="38"/>
  <c r="C93" i="40"/>
  <c r="F212" i="38"/>
  <c r="C94" i="40"/>
  <c r="F213" i="38"/>
  <c r="C95" i="40"/>
  <c r="F214" i="38"/>
  <c r="C96" i="40"/>
  <c r="F215" i="38"/>
  <c r="C97" i="40"/>
  <c r="F216" i="38"/>
  <c r="C98" i="40"/>
  <c r="F217" i="38"/>
  <c r="C99" i="40"/>
  <c r="F218" i="38"/>
  <c r="C100" i="40"/>
  <c r="F219" i="38"/>
  <c r="C101" i="40"/>
  <c r="F220" i="38"/>
  <c r="C102" i="40"/>
  <c r="F221" i="38"/>
  <c r="C103" i="40"/>
  <c r="F222" i="38"/>
  <c r="C104" i="40"/>
  <c r="F223" i="38"/>
  <c r="C105" i="40"/>
  <c r="F224" i="38"/>
  <c r="C106" i="40"/>
  <c r="C88" i="40"/>
  <c r="F206" i="38"/>
  <c r="C69" i="40"/>
  <c r="F169" i="38"/>
  <c r="C70" i="40"/>
  <c r="F170" i="38"/>
  <c r="F171" i="38"/>
  <c r="C71" i="40"/>
  <c r="F172" i="38"/>
  <c r="C72" i="40"/>
  <c r="F173" i="38"/>
  <c r="C73" i="40"/>
  <c r="F174" i="38"/>
  <c r="C74" i="40"/>
  <c r="F175" i="38"/>
  <c r="C75" i="40"/>
  <c r="F176" i="38"/>
  <c r="C76" i="40"/>
  <c r="F177" i="38"/>
  <c r="C77" i="40"/>
  <c r="F178" i="38"/>
  <c r="C78" i="40"/>
  <c r="F179" i="38"/>
  <c r="C79" i="40"/>
  <c r="F180" i="38"/>
  <c r="C80" i="40"/>
  <c r="F181" i="38"/>
  <c r="C81" i="40"/>
  <c r="F182" i="38"/>
  <c r="C82" i="40"/>
  <c r="F183" i="38"/>
  <c r="C83" i="40"/>
  <c r="F184" i="38"/>
  <c r="C84" i="40"/>
  <c r="F185" i="38"/>
  <c r="C85" i="40"/>
  <c r="F186" i="38"/>
  <c r="C86" i="40"/>
  <c r="F187" i="38"/>
  <c r="C87" i="40"/>
  <c r="F168" i="38"/>
  <c r="C68" i="40"/>
  <c r="C56" i="40"/>
  <c r="F137" i="38"/>
  <c r="C57" i="40"/>
  <c r="F138" i="38"/>
  <c r="C58" i="40"/>
  <c r="F139" i="38"/>
  <c r="C59" i="40"/>
  <c r="F140" i="38"/>
  <c r="C60" i="40"/>
  <c r="F141" i="38"/>
  <c r="F142" i="38"/>
  <c r="C61" i="40"/>
  <c r="F143" i="38"/>
  <c r="C62" i="40"/>
  <c r="C63" i="40"/>
  <c r="F144" i="38"/>
  <c r="F145" i="38"/>
  <c r="C64" i="40"/>
  <c r="C65" i="40"/>
  <c r="F146" i="38"/>
  <c r="C66" i="40"/>
  <c r="F147" i="38"/>
  <c r="C67" i="40"/>
  <c r="F148" i="38"/>
  <c r="F129" i="38"/>
  <c r="C48" i="40"/>
  <c r="F89" i="38"/>
  <c r="C29" i="40"/>
  <c r="C30" i="40"/>
  <c r="F90" i="38"/>
  <c r="C31" i="40"/>
  <c r="F91" i="38"/>
  <c r="F92" i="38"/>
  <c r="C32" i="40"/>
  <c r="F93" i="38"/>
  <c r="C33" i="40"/>
  <c r="F94" i="38"/>
  <c r="C34" i="40"/>
  <c r="F95" i="38"/>
  <c r="C35" i="40"/>
  <c r="F96" i="38"/>
  <c r="C36" i="40"/>
  <c r="F97" i="38"/>
  <c r="C37" i="40"/>
  <c r="F98" i="38"/>
  <c r="C38" i="40"/>
  <c r="F99" i="38"/>
  <c r="C39" i="40"/>
  <c r="F100" i="38"/>
  <c r="C40" i="40"/>
  <c r="F101" i="38"/>
  <c r="C41" i="40"/>
  <c r="F102" i="38"/>
  <c r="C42" i="40"/>
  <c r="F103" i="38"/>
  <c r="C43" i="40"/>
  <c r="F104" i="38"/>
  <c r="C44" i="40"/>
  <c r="F105" i="38"/>
  <c r="C45" i="40"/>
  <c r="F106" i="38"/>
  <c r="C46" i="40"/>
  <c r="F107" i="38"/>
  <c r="C47" i="40"/>
  <c r="C28" i="40"/>
  <c r="F88" i="3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<sst xmlns="http://schemas.openxmlformats.org/spreadsheetml/2006/main" count="1837" uniqueCount="244">
  <si>
    <t>Easy</t>
  </si>
  <si>
    <t>Instructions</t>
  </si>
  <si>
    <t>Game #</t>
  </si>
  <si>
    <t>Level</t>
  </si>
  <si>
    <t>Points</t>
  </si>
  <si>
    <t>Answer</t>
  </si>
  <si>
    <t>Level 1</t>
  </si>
  <si>
    <t>Example1</t>
  </si>
  <si>
    <t>Level 2</t>
  </si>
  <si>
    <t>Example2</t>
  </si>
  <si>
    <t>Level 3</t>
  </si>
  <si>
    <t>Medium</t>
  </si>
  <si>
    <t>Example3</t>
  </si>
  <si>
    <t>Level 4</t>
  </si>
  <si>
    <t>Example4</t>
  </si>
  <si>
    <t>Level 5</t>
  </si>
  <si>
    <t>Example5</t>
  </si>
  <si>
    <t>Bonus Questions</t>
  </si>
  <si>
    <t>Question</t>
  </si>
  <si>
    <t>Bonus 1</t>
  </si>
  <si>
    <t>Bonus 2</t>
  </si>
  <si>
    <t>Bonus 3</t>
  </si>
  <si>
    <t>Bonus 4</t>
  </si>
  <si>
    <t>Bonus 5</t>
  </si>
  <si>
    <t>Level 6</t>
  </si>
  <si>
    <t>Example6</t>
  </si>
  <si>
    <t>Relates to Level #</t>
  </si>
  <si>
    <t>Harry Seiders</t>
  </si>
  <si>
    <t>Apples</t>
  </si>
  <si>
    <t>HARRY</t>
  </si>
  <si>
    <t>Cust1</t>
  </si>
  <si>
    <t>Cust2</t>
  </si>
  <si>
    <t>Cust3</t>
  </si>
  <si>
    <t>Cust4</t>
  </si>
  <si>
    <t>Cust5</t>
  </si>
  <si>
    <t>Cust6</t>
  </si>
  <si>
    <t>Cust7</t>
  </si>
  <si>
    <t>Cust8</t>
  </si>
  <si>
    <t>Cust9</t>
  </si>
  <si>
    <t>Cust10</t>
  </si>
  <si>
    <t>Cust11</t>
  </si>
  <si>
    <t>Cust12</t>
  </si>
  <si>
    <t>Cust13</t>
  </si>
  <si>
    <t>Cust14</t>
  </si>
  <si>
    <t>Cust15</t>
  </si>
  <si>
    <t>Cust16</t>
  </si>
  <si>
    <t>Cust17</t>
  </si>
  <si>
    <t>Cust18</t>
  </si>
  <si>
    <t>Cust19</t>
  </si>
  <si>
    <t/>
  </si>
  <si>
    <t>🍎🍎🍎🍎🍎🍎🍎🍎🍎🍎🍎🍎🍎🍎🍎🍎🍎🍎🍎🍎🍎🍎🍎🍎🍎🍎🍎🍎🍎</t>
  </si>
  <si>
    <t>🍎🍎🍎🍎🍎🍎🍎🍎🍎🍎🍎🍎🍎🍎🍎🍎🍎🍎🍎🍎🍎🍎🍎🍎🍎🍎🍎🍎🍎🍎🍎🍎🍎🍎🍎🍎🍎🍎🍎🍎</t>
  </si>
  <si>
    <t>🍎🍎🍎🍎🍎🍎🍎🍎🍎🍎🍎🍎🍎🍎🍎🍎</t>
  </si>
  <si>
    <t>🍎🍎🍎🍎🍎🍎🍎🍎🍎🍎🍎🍎🍎🍎🍎🍎🍎🍎🍎🍎🍎🍎🍎🍎🍎🍎🍎🍎🍎🍎🍎🍎🍎🍎🍎🍎🍎🍎🍎🍎🍎🍎🍎🍎🍎🍎🍎🍎🍎🍎🍎🍎🍎🍎🍎🍎🍎🍎🍎🍎🍎</t>
  </si>
  <si>
    <t>🍎🍎🍎🍎🍎🍎🍎🍎🍎🍎🍎🍎🍎🍎🍎🍎🍎🍎🍎🍎🍎🍎🍎🍎🍎🍎🍎🍎🍎🍎🍎🍎🍎🍎🍎🍎🍎🍎🍎🍎🍎🍎🍎🍎🍎🍎🍎🍎🍎🍎🍎🍎🍎🍎🍎🍎🍎🍎🍎🍎🍎🍎🍎🍎🍎🍎🍎🍎</t>
  </si>
  <si>
    <t>Apple Harvest (in Bushels or Pecks)</t>
  </si>
  <si>
    <t>Apples with or without worms</t>
  </si>
  <si>
    <t>Cust0</t>
  </si>
  <si>
    <t>Level 7</t>
  </si>
  <si>
    <t>Hard</t>
  </si>
  <si>
    <t>Customer</t>
  </si>
  <si>
    <t>Servings Ordered</t>
  </si>
  <si>
    <t>Harry has noticed some apples containing worms, and he'd like to assess the magnitude of the problem.</t>
  </si>
  <si>
    <t>Harry Seiders makes apple cider.</t>
  </si>
  <si>
    <t>He wants to start shipping cider to his various customers across Excel State.</t>
  </si>
  <si>
    <t>You are interviewing to become his intern, and he's given you this series of problems to solve and showcase your skills.</t>
  </si>
  <si>
    <t>Tell Harry how many apples he receives in each harvest.</t>
  </si>
  <si>
    <t>Regardless of the source, all pecks contain 36 apples. A bushel contains 4 pecks.</t>
  </si>
  <si>
    <t>Medium-Hard</t>
  </si>
  <si>
    <t xml:space="preserve"> </t>
  </si>
  <si>
    <t>Microsoft Excel Collegiate Challenge 2025</t>
  </si>
  <si>
    <t>Original Case Author</t>
  </si>
  <si>
    <t>Case Design Team</t>
  </si>
  <si>
    <t>Levels</t>
  </si>
  <si>
    <t xml:space="preserve">Example3: </t>
  </si>
  <si>
    <t>Example4:</t>
  </si>
  <si>
    <t>Example6:</t>
  </si>
  <si>
    <t>Apple with worm</t>
  </si>
  <si>
    <t>Good apple</t>
  </si>
  <si>
    <t>Description</t>
  </si>
  <si>
    <t>🍎🍎🍎🍎🍎🍎🍎🍎🍎🍎🍎🍎🍎🍎🍎🍎🍎🍎🍎🍎🍎🍎🍎🍎🍎🍎🍎🍎🍎🍎🍎🍎</t>
  </si>
  <si>
    <t>🍎🍎🍎🍎🍎🍎🍎🍎🍎🍎🍎🍎🍎🍎🍎🍎🍎🍎🍎🍎🍎🍎🍎🍎🍎🍎🍎🍎🍎🍎🍎🍎🍎🍎</t>
  </si>
  <si>
    <t>🍎🍎🍎🍎🍎🍎🍎🍎🍎🍎🍎🍎🍎🍎🍎🍎🍎🍎🍎🍎🍎🍎🍎🍎🍎</t>
  </si>
  <si>
    <t>🍎🍎🍎🍎🍎🍎🍎🍎🍎🍎🍎🍎🍎🍎🍎🍎🍎🍎🍎🍎🍎🍎🍎🍎🍎🍎🍎🍎🍎🍎🍎🍎🍎🍎🍎🍎🍎🍎🍎🍎🍎</t>
  </si>
  <si>
    <t>🍎🍎🍎🍎🍎🍎🍎🍎🍎🍎🍎🍎🍎🍎🍎🍎🍎🍎🍎🍎🍎🍎🍎🍎🍎🍎🍎🍎🍎🍎🍎🍎🍎🍎🍎🍎🍎🍎🍎🍎🍎🍎🍎🍎🍎🍎🍎🍎🍎🍎</t>
  </si>
  <si>
    <t>🍎🍎🍎🍎🍎🍎🍎🍎🍎🍎🍎🍎🍎🍎🍎🍎🍎🍎🍎🍎🍎🍎🍎🍎🍎🍎🍎🍎🍎🍎🍎🍎🍎🍎🍎🍎🍎🍎🍎🍎🍎🍎🍎🍎🍎🍎🍎🍎🍎🍎🍎🍎🍎🍎🍎🍎🍎🍎🍎🍎</t>
  </si>
  <si>
    <t>🍎🍎🍎🍎🍎🍎🍎🍎🍎🍎🍎🍎🍎🍎🍎🍎🍎🍎🍎🍎🍎🍎</t>
  </si>
  <si>
    <t>🍎🍎🍎🍎🍎🍎🍎🍎🍎🍎🍎🍎🍎🍎🍎🍎🍎🍎🍎🍎🍎</t>
  </si>
  <si>
    <t>🍎🍎🍎🍎🍎🍎🍎🍎🍎🍎🍎🍎🍎🍎🍎🍎🍎🍎🍎🍎🍎🍎🍎🍎🍎🍎🍎🍎🍎🍎🍎🍎🍎🍎🍎🍎🍎🍎🍎🍎🍎🍎🍎🍎🍎🍎🍎🍎🍎🍎🍎🍎🍎🍎🍎🍎🍎🍎</t>
  </si>
  <si>
    <t>🍎🍎🍎🍎🍎🍎🍎🍎🍎🍎🍎🍎🍎🍎🍎🍎🍎🍎🍎🍎🍎🍎🍎🍎🍎🍎🍎🍎🍎🍎🍎</t>
  </si>
  <si>
    <t>🍎🍎🍎🍎🍎🍎🍎🍎🍎🍎🍎🍎🍎🍎🍎🍎🍎🍎🍎🍎🍎🍎🍎🍎🍎🍎🍎🍎🍎🍎🍎🍎🍎🍎🍎🍎🍎🍎🍎🍎🍎🍎🍎🍎🍎</t>
  </si>
  <si>
    <t>🍎🍎🍎🍎🍎🍎🍎🍎🍎🍎🍎🍎🍎🍎🍎🍎🍎🍎🍎🍎🍎🍎🍎🍎🍎🍎🍎🍎🍎🍎🍎🍎🍎🍎🍎🍎🍎🍎🍎🍎🍎🍎🍎🍎🍎🍎🍎🍎🍎🍎🍎🍎🍎🍎🍎🍎🍎🍎🍎🍎🍎🍎🍎🍎🍎🍎🍎🍎🍎</t>
  </si>
  <si>
    <t>🍎🍎🍎🍎🍎🍎🍎🍎🍎🍎🍎🍎🍎🍎🍎🍎🍎🍎🍎🍎🍎🍎🍎🍎🍎🍎🍎🍎🍎🍎🍎🍎🍎🍎🍎🍎🍎🍎🍎🍎🍎🍎🍎🍎🍎🍎🍎🍎🍎🍎🍎🍎🍎🍎🍎🍎🍎</t>
  </si>
  <si>
    <t>🍎🍎🍎🍎🍎🍎🍎🍎🍎🍎🍎🍎🍎🍎🍎🍎🍎🍎🍎🍎🍎🍎🍎🍎🍎🍎🍎🍎🍎🍎🍎🍎🍎🍎🍎🍎🍎🍎🍎🍎🍎🍎</t>
  </si>
  <si>
    <t>🍎🍎🍎🍎🍎🍎🍎🍎🍎🍎🍎🍎🍎🍎🍎🍎🍎🍎🍎🍎🍎🍎🍎🍎🍎🍎🍎🍎🍎🍎🍎🍎🍎🍎🍎🍎🍎🍎🍎🍎🍎🍎🍎🍎🍎🍎🍎🍎🍎🍎🍎🍎🍎🍎🍎🍎</t>
  </si>
  <si>
    <t xml:space="preserve">Depending on their own trees, Harry's apple pickers send him apples in either pecks  (P = 1 peck) or bushels (B = 1 bushel). </t>
  </si>
  <si>
    <t>The harvest contains 2 individual pecks and 7 individual bushels.</t>
  </si>
  <si>
    <t>Since there are four pecks per bushel, the harvest contains 2 + 4*7 = 30 pecks.</t>
  </si>
  <si>
    <t>Since each peck contains 36 apples, the harvest contains a total of 36 * 30 = 1,080 apples.</t>
  </si>
  <si>
    <t>B;B;B;B;P;B;B;B;P</t>
  </si>
  <si>
    <t>B;P;B;B;P;B;P;P;B;B;P;B;B;B;B;B;B;B;B</t>
  </si>
  <si>
    <t>B;B;P;P;B;P;B;B;B;B;B;B;B;B;B;P;P;B;B;B;P;B;B;P;P;B;B;P</t>
  </si>
  <si>
    <t>B;B;B;B;B;P;B;P;B;P;B;B;B;P;P;B;P;P;B;B;B;B;B;B;B;B;B;B;B</t>
  </si>
  <si>
    <t>B;P;B;P;B;B;P;B;B;B;B;B;B;B;B;B</t>
  </si>
  <si>
    <t>B;B;P;B;B;B;B;B</t>
  </si>
  <si>
    <t>P;B;B;B;B;B;B;B;B;B;B;B;B;B;B;B;B;P;B;P;B;B</t>
  </si>
  <si>
    <t>P;B;B;P;B;B;P;B;B;B;B;B;B;B;B;B;P;B;B;P;B;B;B</t>
  </si>
  <si>
    <t>P;B;B;B;B;B;B;P;B;B;B;B;B;B;B;B;B;B;B</t>
  </si>
  <si>
    <t>B;B;P;B;B;P;P;B;B;B;B;B;B;P;P;B;B;B;B;B;B</t>
  </si>
  <si>
    <t>B;B;B;P;B;B;B;B;B;P;B;B;B;B;B;B;B;B;B;B;P;B;B;B;B;B</t>
  </si>
  <si>
    <t>P;B;P;B;B;B;P;B;B;B;P;B;B;B;B;B;B;B;B;B;B;B;B</t>
  </si>
  <si>
    <t>B;B;B;B;B;B;B;P;B;P;B;B;B;P;B;B;B;B;B;B;P;B;B</t>
  </si>
  <si>
    <t>P;B;P;B;B;B;B;P;B;B;B;B;B;B;B;B;B;B;B;B;B;B;P;P;B;B;B;B;B</t>
  </si>
  <si>
    <t>P;B;B;B;P;B;P;B;P;B;B;P;B;B;B;B;B;P;B;P;B;P;B</t>
  </si>
  <si>
    <t>B;P;P;B;P;B;B;B;B;B</t>
  </si>
  <si>
    <t>B;B;B;P;B;B;B;B;P;P;B;B;B;B;B;P;B;P;B;P;B;B;B;B;B;B;B</t>
  </si>
  <si>
    <t>B;B;B;B;B;B;B;B;B;B;B;B;B;P;B;B;P;B;B;P;B</t>
  </si>
  <si>
    <t>B;B;B;B;B;B;P;B;B;P;P;B;P</t>
  </si>
  <si>
    <t>B;B;B;B;P;B;P;B;B;B;B;B;B;B;B;B;B;B;B;P;B;B;P;B;B;B;B;B</t>
  </si>
  <si>
    <t>B;B;B;B;B;B;P;B;P;B;P;B;B;B;B;B;P;B;B</t>
  </si>
  <si>
    <t>Harry makes cider in small batches. His recipe for one batch calls for 10 apples, and each batch requires 4 cinnamon sticks.</t>
  </si>
  <si>
    <t>If Harry does NOT make partial batches, how many cinnamon sticks must he purchase to make as many batches as possible with each harvest?</t>
  </si>
  <si>
    <t>Harvest Yield</t>
  </si>
  <si>
    <t>The harvest contains 35 bushels and 3 pecks, which is equivalent to 35 * 4 + 3 =  143 pecks.</t>
  </si>
  <si>
    <t>Since each peck contains 36 apples, the harvest contains 143 * 36 =  5,148 apples.</t>
  </si>
  <si>
    <t>Harry can make 514 complete batches which require 514 * 4 = 2,056 cinnamon sticks.</t>
  </si>
  <si>
    <t>35::3</t>
  </si>
  <si>
    <t>Harry's harvest yields are coded in the format B::P where B is the number of bushels and P is the number of pecks.</t>
  </si>
  <si>
    <t>62::2</t>
  </si>
  <si>
    <t>18::3</t>
  </si>
  <si>
    <t>29::3</t>
  </si>
  <si>
    <t>56::0</t>
  </si>
  <si>
    <t>57::2</t>
  </si>
  <si>
    <t>48::3</t>
  </si>
  <si>
    <t>22::3</t>
  </si>
  <si>
    <t>56::2</t>
  </si>
  <si>
    <t>55::1</t>
  </si>
  <si>
    <t>47::3</t>
  </si>
  <si>
    <t>48::1</t>
  </si>
  <si>
    <t>50::1</t>
  </si>
  <si>
    <t>52::1</t>
  </si>
  <si>
    <t>51::1</t>
  </si>
  <si>
    <t>44::0</t>
  </si>
  <si>
    <t>21::3</t>
  </si>
  <si>
    <t>46::3</t>
  </si>
  <si>
    <t>28::3</t>
  </si>
  <si>
    <t>28::2</t>
  </si>
  <si>
    <t>Order Date</t>
  </si>
  <si>
    <t>Order Number</t>
  </si>
  <si>
    <t>Harry's customer order details from December and January are listed in the Customer Orders tab.</t>
  </si>
  <si>
    <t>Example5:</t>
  </si>
  <si>
    <t xml:space="preserve">Order 1001 is for 9,875 servings. </t>
  </si>
  <si>
    <t>The price for this order is 1,250 + 0.10 * (9,875 - 5,000) = 1,737.50, which is 1,738 dollars rounded to the nearest dollar.</t>
  </si>
  <si>
    <t>Harry must pay close attention to when his orders arrive.</t>
  </si>
  <si>
    <t>Compute the total number of servings ordered on each date listed.</t>
  </si>
  <si>
    <t>Date</t>
  </si>
  <si>
    <t>The total quantity ordered for this day was heir serving quantities were 9875 + 3025 + 5950 + 9875 = 28,725 servings.</t>
  </si>
  <si>
    <t>Harry ships his cider to customers in Excel State, as depicted on the "Customer Map" tab.</t>
  </si>
  <si>
    <t>Tell Harry each customer's row number as depicted in the red cells in Column A of the Customer Map.</t>
  </si>
  <si>
    <t xml:space="preserve">Example7: </t>
  </si>
  <si>
    <t>Customer 0 (Cust0) lives in cell T37, which corresponds to Row 37 of the map.</t>
  </si>
  <si>
    <t>Customer Number</t>
  </si>
  <si>
    <t>What is the largest number of orders received from a single customer?</t>
  </si>
  <si>
    <t>What is the total revenue from all orders submitted prior to 1-Jan-25?</t>
  </si>
  <si>
    <t>How many cells in Excel State are not occupied by either Harry or one of his customers? Each of these cells is green on the map.</t>
  </si>
  <si>
    <t>A</t>
  </si>
  <si>
    <t>W</t>
  </si>
  <si>
    <t>Code</t>
  </si>
  <si>
    <t>AAWAAAAAAWAAAAWAAAAAWWAAAAAAWAAAAAWAAAAA</t>
  </si>
  <si>
    <t>AAAWAAAAWWAAAAAAAAAWAAAAAAAWAWWAWAAAAWAA</t>
  </si>
  <si>
    <t>WWAAWWAAAAWAWWAAWAAAAAAAWAAAAWWAAAAAWWAA</t>
  </si>
  <si>
    <t>WAAWAAAAWWAAAAWAAAAAAAAWWAAAWAAAAAWAAWAA</t>
  </si>
  <si>
    <t>WAAAAWWAAAAAAAWAAAAAAAAWAWAAAAAWAAAWAWAA</t>
  </si>
  <si>
    <t>AAAWAAAAAAWAAAAAAAWAAAWAAAAAWAAAAAAAAAAA</t>
  </si>
  <si>
    <t>AWAAWAWAAAAAAAAAAWAWAAAAAWAAWAAAAWWAAAAA</t>
  </si>
  <si>
    <t>WAAAAAAWAAAAAAAAWAAAAAAAWAAAAAAAWAAAAAAA</t>
  </si>
  <si>
    <t>AAAAAAAAAAAAAAAAAAAAAAAAAWWAAAAAAAWAAAAA</t>
  </si>
  <si>
    <t>AWAAAAWAAAAAAWAAAAAAAAAAAAAAAAAAAAAAAAAA</t>
  </si>
  <si>
    <t>AWAAAWWAAWAAAAAAAAAAWWAAAAAWAAAAAAAAAAWA</t>
  </si>
  <si>
    <t>AAAAAAAAWAAAAAAAAAAAAWAAWAAAAAAAAAWAAAAW</t>
  </si>
  <si>
    <t>AAAAWWAAAAAAAWAAWWAAAWAAAAAAAWAAAAAWAAAW</t>
  </si>
  <si>
    <t>WAAWAWAWAAAAAAAWAAAAAWAAAAAWAAAAWAAAAWAA</t>
  </si>
  <si>
    <t>AAAAAAAAAAWAAAAAAAWWAWAAAAAAAAWAAAAAAWAA</t>
  </si>
  <si>
    <t>AAAAAAAAAAWAWAAAWAAAAAAAAAAAAWAAAAWAAAAW</t>
  </si>
  <si>
    <t>AAAAAAAWAAAWAAAAAAWAAAAAAAAAWAWAAAAAAAWA</t>
  </si>
  <si>
    <t>WAAAAAAWAAAAAAAAWAAAAWAAAAAAAWAAAAAAWWAA</t>
  </si>
  <si>
    <t>AAAWWAAAAAAAAWWAWAAAAAAWAWAWAWAAAAAWAAWA</t>
  </si>
  <si>
    <t>WAAWAAWAAAAAAAAWAAAAAAAAAAAWAAAAAAWWAAAA</t>
  </si>
  <si>
    <t>AAWAAAAAAAAAAWAWAAAAAAAAAAAAWAAWAAAAAAAA</t>
  </si>
  <si>
    <t>Hints:</t>
  </si>
  <si>
    <t>Very Easy</t>
  </si>
  <si>
    <t>Game1 answer between 32 and 40</t>
  </si>
  <si>
    <t>Game2 answer between 20 and 28</t>
  </si>
  <si>
    <t>Game3 answer between 35 and 43</t>
  </si>
  <si>
    <t>Game21 answer between 7 and 12</t>
  </si>
  <si>
    <t>Game22 answer between 11 and 16</t>
  </si>
  <si>
    <t>Game23 answer between 6 and 11</t>
  </si>
  <si>
    <t>Game41 answer between 2190 and 2210</t>
  </si>
  <si>
    <t>Game42 answer between 3055 and 3075</t>
  </si>
  <si>
    <t>Game43 answer between 3418 and 3438</t>
  </si>
  <si>
    <t>Game61 answer between 3596 and 3616</t>
  </si>
  <si>
    <t>Game62 answer between 1075 and 1095</t>
  </si>
  <si>
    <t>Game63 answer between 1710 and 1730</t>
  </si>
  <si>
    <t>Game81 answer between1425 and 1445</t>
  </si>
  <si>
    <t>Game82 answer between 1620 and 1640</t>
  </si>
  <si>
    <t>Game83 answer between 1280 and 1300</t>
  </si>
  <si>
    <t>Game102 answer between 2110 and 2130</t>
  </si>
  <si>
    <t>Game103 answer between 13095 and 13115</t>
  </si>
  <si>
    <t>Example7</t>
  </si>
  <si>
    <t>Harry Seiders' Cider -  Junior Varsity Edition</t>
  </si>
  <si>
    <t>He charges a fixed price of $1250 per order that includes up to 5,000 servings of cider. He charges $0.10 per serving for every serving above the first 5,000.</t>
  </si>
  <si>
    <t>Game101 answer between 6999 and 7019</t>
  </si>
  <si>
    <t>Game121 answer between 30 and 35</t>
  </si>
  <si>
    <t>Game122 answer between 25 and 30</t>
  </si>
  <si>
    <t>Game123 answer between 20 and 25</t>
  </si>
  <si>
    <t>On 2-Dec-24, four orders arrived. Their serving quantities were 9875; 3025; 5950; and 9875.</t>
  </si>
  <si>
    <t>Note that emojis represent two characters. E.g., Excel considers each apple emoji (🍎) to be two characters.</t>
  </si>
  <si>
    <t>Eric Kelley</t>
  </si>
  <si>
    <t>Chris McNeil</t>
  </si>
  <si>
    <t>Leo Fernandez</t>
  </si>
  <si>
    <t>Gina Nicolosi</t>
  </si>
  <si>
    <r>
      <t xml:space="preserve">Compute the price of each order listed. </t>
    </r>
    <r>
      <rPr>
        <b/>
        <u/>
        <sz val="12"/>
        <rFont val="Roboto"/>
      </rPr>
      <t>Round answers to the nearest dollar</t>
    </r>
    <r>
      <rPr>
        <b/>
        <sz val="12"/>
        <rFont val="Roboto"/>
      </rPr>
      <t>.</t>
    </r>
  </si>
  <si>
    <r>
      <rPr>
        <sz val="12"/>
        <rFont val="Roboto"/>
      </rPr>
      <t xml:space="preserve">Examine each group of 40 apples. </t>
    </r>
    <r>
      <rPr>
        <b/>
        <sz val="12"/>
        <rFont val="Roboto"/>
      </rPr>
      <t>How many apples contain a worm?</t>
    </r>
  </si>
  <si>
    <r>
      <t xml:space="preserve">Example2: </t>
    </r>
    <r>
      <rPr>
        <sz val="12"/>
        <rFont val="Roboto"/>
      </rPr>
      <t>There are 7 worms (7 Ws) in the series.</t>
    </r>
  </si>
  <si>
    <r>
      <rPr>
        <sz val="12"/>
        <rFont val="Roboto"/>
      </rPr>
      <t xml:space="preserve">Show Harry that you can count. </t>
    </r>
    <r>
      <rPr>
        <b/>
        <sz val="12"/>
        <rFont val="Roboto"/>
      </rPr>
      <t xml:space="preserve">How many apples are in each row? </t>
    </r>
  </si>
  <si>
    <r>
      <t xml:space="preserve">Example1: </t>
    </r>
    <r>
      <rPr>
        <sz val="12"/>
        <rFont val="Roboto"/>
      </rPr>
      <t>The apple emojis in Example 1 consist of 32 total Excel characters.  Each emoji is 2 characters. So total apples = 32 divided by 2 = 16.</t>
    </r>
  </si>
  <si>
    <t>To make the game more exciting, we have created 5 bonus questions for you. Bonuses 4 and 5 can be answered at any time, while Bonuses 1, 2, and 3 are aided by solving the related level first.</t>
  </si>
  <si>
    <t>Suppose each peck contains 36 apples. If four pecks make up one bushel, how many complete bushels of apples are in Level 1 (excluding the example)?</t>
  </si>
  <si>
    <t>How many total worms did you find in Level 2 (excluding the example)?</t>
  </si>
  <si>
    <t>Your Answers</t>
  </si>
  <si>
    <t>Case Information</t>
  </si>
  <si>
    <t>MECC Jobs</t>
  </si>
  <si>
    <t>MECC sponsors such as Siemens, New York Life, Alvarez &amp; Marsal, and BDO have all hired MECC participants. Will you be next?</t>
  </si>
  <si>
    <t>Earn MECC Badges</t>
  </si>
  <si>
    <t>Live participation in Weekend Battles counts towards earning the Excel Athlete Badge. Complete more challenges to earn the badge to post on LinkedIn!</t>
  </si>
  <si>
    <t>Extra Hint: TEXTSPLIT will split the characters within a cell into an array of cells based on a delimiter (i.e., a separating character or characters).</t>
  </si>
  <si>
    <t>Extra Hint: MID gives the middle characters within a cell. For example, MID(“Testing”,2,3) gives “est”.</t>
  </si>
  <si>
    <t>Extra Hint: LEN gives the number of characters in a cell.</t>
  </si>
  <si>
    <t>The total quantity ordered for this day was 9875 + 3025 + 5950 + 9875 = 28,725 servings.</t>
  </si>
  <si>
    <t>This case originally appeared as a part of the MECC Weekend Battle series in March 2025. The case is centered around you showcasing your skills to Harry.</t>
  </si>
  <si>
    <t>B</t>
  </si>
  <si>
    <t>P</t>
  </si>
  <si>
    <t>Total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</si>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</sst>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.00_);_(* \(#,##0.00\);_(* &quot;-&quot;??_);_(@_)"/>
    <numFmt numFmtId="165" formatCode="#,##0;\(#,##0\);\-"/>
    <numFmt numFmtId="166" formatCode="0.00000000"/>
  </numFmts>
  <fonts count="57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name val="Roboto"/>
    </font>
    <font>
      <u/>
      <sz val="11"/>
      <color theme="10"/>
      <name val="Calibri"/>
      <family val="2"/>
      <scheme val="minor"/>
    </font>
    <font>
      <b/>
      <sz val="11"/>
      <color theme="0"/>
      <name val="Roboto"/>
    </font>
    <font>
      <sz val="11"/>
      <color theme="7" tint="-0.499984740745262"/>
      <name val="Roboto"/>
    </font>
    <font>
      <sz val="12"/>
      <color theme="7" tint="-0.499984740745262"/>
      <name val="Roboto"/>
    </font>
    <font>
      <b/>
      <sz val="12"/>
      <color theme="7" tint="-0.499984740745262"/>
      <name val="Roboto"/>
    </font>
    <font>
      <b/>
      <sz val="18"/>
      <color theme="0"/>
      <name val="Roboto"/>
    </font>
    <font>
      <i/>
      <sz val="10"/>
      <color theme="1"/>
      <name val="Roboto"/>
    </font>
    <font>
      <sz val="11"/>
      <color theme="1"/>
      <name val="Calibri"/>
      <family val="2"/>
      <scheme val="minor"/>
    </font>
    <font>
      <b/>
      <sz val="11"/>
      <color theme="7" tint="-0.499984740745262"/>
      <name val="Roboto"/>
    </font>
    <font>
      <sz val="12"/>
      <color rgb="FF806000"/>
      <name val="Roboto"/>
    </font>
    <font>
      <sz val="11"/>
      <color rgb="FFFF0000"/>
      <name val="Calibri"/>
      <family val="2"/>
      <scheme val="minor"/>
    </font>
    <font>
      <sz val="9"/>
      <color rgb="FFFF0000"/>
      <name val="Roboto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Roboto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2"/>
      <color theme="1"/>
      <name val="Aptos"/>
      <family val="2"/>
    </font>
    <font>
      <b/>
      <sz val="26"/>
      <color theme="0"/>
      <name val="Futura"/>
      <family val="2"/>
    </font>
    <font>
      <sz val="12"/>
      <color theme="1"/>
      <name val="Roboto"/>
    </font>
    <font>
      <b/>
      <sz val="24"/>
      <color theme="0"/>
      <name val="Futura"/>
      <family val="2"/>
    </font>
    <font>
      <b/>
      <sz val="12"/>
      <color theme="1"/>
      <name val="Robotech"/>
    </font>
    <font>
      <b/>
      <sz val="18"/>
      <color theme="0"/>
      <name val="Futura"/>
      <family val="2"/>
    </font>
    <font>
      <sz val="18"/>
      <color theme="1"/>
      <name val="Roboto"/>
    </font>
    <font>
      <u/>
      <sz val="20"/>
      <color theme="10"/>
      <name val="Aptos"/>
      <family val="2"/>
    </font>
    <font>
      <b/>
      <sz val="12"/>
      <name val="Aptos"/>
      <family val="2"/>
    </font>
    <font>
      <sz val="12"/>
      <color theme="1"/>
      <name val="Calibri"/>
      <family val="2"/>
    </font>
    <font>
      <b/>
      <sz val="12"/>
      <color theme="0"/>
      <name val="Roboto"/>
    </font>
    <font>
      <sz val="12"/>
      <name val="Roboto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i/>
      <sz val="14"/>
      <color theme="1"/>
      <name val="Roboto"/>
    </font>
    <font>
      <sz val="20"/>
      <color theme="1"/>
      <name val="Calibri"/>
      <family val="2"/>
      <scheme val="minor"/>
    </font>
    <font>
      <sz val="20"/>
      <color theme="1"/>
      <name val="Aptos"/>
      <family val="2"/>
    </font>
    <font>
      <sz val="12"/>
      <color rgb="FFFF0000"/>
      <name val="Roboto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0"/>
      <name val="Roboto"/>
    </font>
    <font>
      <b/>
      <sz val="12"/>
      <color theme="1"/>
      <name val="Roboto"/>
    </font>
    <font>
      <b/>
      <sz val="12"/>
      <name val="Roboto"/>
    </font>
    <font>
      <b/>
      <u/>
      <sz val="12"/>
      <name val="Roboto"/>
    </font>
    <font>
      <i/>
      <sz val="12"/>
      <color theme="1"/>
      <name val="Roboto"/>
    </font>
    <font>
      <i/>
      <sz val="12"/>
      <name val="Roboto"/>
    </font>
    <font>
      <b/>
      <sz val="16"/>
      <color theme="1"/>
      <name val="Roboto"/>
    </font>
    <font>
      <b/>
      <sz val="11"/>
      <color theme="1"/>
      <name val="Roboto"/>
    </font>
    <font>
      <b/>
      <sz val="20"/>
      <color theme="0"/>
      <name val="Futura"/>
      <family val="2"/>
    </font>
    <font>
      <b/>
      <sz val="24"/>
      <color theme="0"/>
      <name val="Futura"/>
      <family val="2"/>
    </font>
    <font>
      <b/>
      <sz val="18"/>
      <color theme="0"/>
      <name val="Futura"/>
      <family val="2"/>
    </font>
    <font>
      <sz val="16"/>
      <name val="Roboto"/>
    </font>
    <font>
      <i/>
      <sz val="11"/>
      <name val="Roboto"/>
    </font>
    <font>
      <b/>
      <sz val="11"/>
      <name val="Roboto"/>
    </font>
    <font>
      <sz val="12"/>
      <color rgb="FFFFFFFF"/>
      <name val="Arial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rgb="FF00683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1838"/>
        <bgColor indexed="64"/>
      </patternFill>
    </fill>
    <fill>
      <patternFill patternType="solid">
        <fgColor rgb="FFED203F"/>
        <bgColor indexed="64"/>
      </patternFill>
    </fill>
    <fill>
      <patternFill patternType="solid">
        <fgColor rgb="FFBC1F36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6C6CD"/>
        <bgColor indexed="64"/>
      </patternFill>
    </fill>
    <fill>
      <patternFill patternType="solid">
        <fgColor rgb="FFBF1F3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E1B3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7" fillId="0" borderId="0"/>
    <xf numFmtId="0" fontId="38" fillId="0" borderId="0"/>
    <xf numFmtId="0" fontId="10" fillId="0" borderId="0"/>
    <xf numFmtId="0" fontId="10" fillId="0" borderId="0"/>
    <xf numFmtId="0" fontId="40" fillId="0" borderId="0"/>
    <xf numFmtId="0" fontId="37" fillId="0" borderId="0"/>
  </cellStyleXfs>
  <cellXfs count="186">
    <xf numFmtId="0" fontId="0" fillId="0" borderId="0" xfId="0"/>
    <xf numFmtId="0" fontId="8" fillId="2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0" fillId="0" borderId="0" xfId="0" applyNumberFormat="1"/>
    <xf numFmtId="0" fontId="1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8" fillId="0" borderId="0" xfId="0" applyFont="1"/>
    <xf numFmtId="0" fontId="18" fillId="0" borderId="0" xfId="0" quotePrefix="1" applyFont="1"/>
    <xf numFmtId="0" fontId="18" fillId="0" borderId="0" xfId="0" applyFont="1" applyAlignment="1">
      <alignment horizontal="left"/>
    </xf>
    <xf numFmtId="0" fontId="19" fillId="0" borderId="0" xfId="0" applyFont="1"/>
    <xf numFmtId="0" fontId="17" fillId="0" borderId="0" xfId="0" applyFont="1" applyAlignment="1">
      <alignment horizontal="left" vertical="center"/>
    </xf>
    <xf numFmtId="166" fontId="18" fillId="0" borderId="0" xfId="0" applyNumberFormat="1" applyFont="1"/>
    <xf numFmtId="0" fontId="20" fillId="0" borderId="0" xfId="0" applyFont="1"/>
    <xf numFmtId="0" fontId="21" fillId="5" borderId="19" xfId="0" applyFont="1" applyFill="1" applyBorder="1" applyAlignment="1">
      <alignment horizontal="centerContinuous" vertical="center"/>
    </xf>
    <xf numFmtId="0" fontId="22" fillId="0" borderId="0" xfId="0" applyFont="1"/>
    <xf numFmtId="3" fontId="22" fillId="0" borderId="0" xfId="0" applyNumberFormat="1" applyFont="1"/>
    <xf numFmtId="0" fontId="23" fillId="6" borderId="0" xfId="0" applyFont="1" applyFill="1" applyAlignment="1">
      <alignment horizontal="centerContinuous" vertical="center" wrapText="1"/>
    </xf>
    <xf numFmtId="0" fontId="24" fillId="0" borderId="0" xfId="0" applyFont="1" applyAlignment="1">
      <alignment wrapText="1"/>
    </xf>
    <xf numFmtId="0" fontId="25" fillId="7" borderId="19" xfId="0" applyFont="1" applyFill="1" applyBorder="1" applyAlignment="1">
      <alignment horizontal="centerContinuous" vertical="center"/>
    </xf>
    <xf numFmtId="0" fontId="25" fillId="7" borderId="19" xfId="0" applyFont="1" applyFill="1" applyBorder="1" applyAlignment="1">
      <alignment horizontal="centerContinuous" vertical="center" wrapText="1"/>
    </xf>
    <xf numFmtId="3" fontId="20" fillId="0" borderId="0" xfId="0" applyNumberFormat="1" applyFont="1"/>
    <xf numFmtId="0" fontId="26" fillId="0" borderId="19" xfId="0" applyFont="1" applyBorder="1" applyAlignment="1">
      <alignment horizontal="centerContinuous"/>
    </xf>
    <xf numFmtId="0" fontId="24" fillId="0" borderId="19" xfId="0" applyFont="1" applyBorder="1" applyAlignment="1">
      <alignment horizontal="centerContinuous" wrapText="1"/>
    </xf>
    <xf numFmtId="0" fontId="28" fillId="0" borderId="0" xfId="4" applyFont="1" applyFill="1" applyBorder="1" applyAlignment="1">
      <alignment vertical="top"/>
    </xf>
    <xf numFmtId="0" fontId="25" fillId="7" borderId="23" xfId="0" applyFont="1" applyFill="1" applyBorder="1" applyAlignment="1">
      <alignment horizontal="centerContinuous" vertical="center"/>
    </xf>
    <xf numFmtId="0" fontId="29" fillId="0" borderId="17" xfId="0" applyFont="1" applyBorder="1" applyAlignment="1">
      <alignment vertical="top" wrapText="1"/>
    </xf>
    <xf numFmtId="0" fontId="29" fillId="0" borderId="18" xfId="0" applyFont="1" applyBorder="1" applyAlignment="1">
      <alignment vertical="top" wrapText="1"/>
    </xf>
    <xf numFmtId="0" fontId="29" fillId="0" borderId="0" xfId="0" applyFont="1" applyAlignment="1">
      <alignment vertical="top" wrapText="1"/>
    </xf>
    <xf numFmtId="0" fontId="29" fillId="0" borderId="12" xfId="0" applyFont="1" applyBorder="1" applyAlignment="1">
      <alignment vertical="top" wrapText="1"/>
    </xf>
    <xf numFmtId="0" fontId="29" fillId="0" borderId="13" xfId="0" applyFont="1" applyBorder="1" applyAlignment="1">
      <alignment vertical="top" wrapText="1"/>
    </xf>
    <xf numFmtId="0" fontId="29" fillId="0" borderId="14" xfId="0" applyFont="1" applyBorder="1" applyAlignment="1">
      <alignment vertical="top" wrapText="1"/>
    </xf>
    <xf numFmtId="0" fontId="29" fillId="0" borderId="15" xfId="0" applyFont="1" applyBorder="1" applyAlignment="1">
      <alignment vertical="top" wrapText="1"/>
    </xf>
    <xf numFmtId="0" fontId="20" fillId="0" borderId="0" xfId="0" applyFont="1" applyAlignment="1">
      <alignment horizontal="left" vertical="center" wrapText="1"/>
    </xf>
    <xf numFmtId="0" fontId="25" fillId="5" borderId="19" xfId="0" applyFont="1" applyFill="1" applyBorder="1" applyAlignment="1">
      <alignment horizontal="centerContinuous" vertical="center"/>
    </xf>
    <xf numFmtId="0" fontId="30" fillId="7" borderId="8" xfId="0" applyFont="1" applyFill="1" applyBorder="1" applyAlignment="1">
      <alignment horizontal="center" vertical="center"/>
    </xf>
    <xf numFmtId="0" fontId="18" fillId="0" borderId="34" xfId="0" applyFont="1" applyBorder="1"/>
    <xf numFmtId="0" fontId="14" fillId="0" borderId="36" xfId="0" applyFont="1" applyBorder="1" applyAlignment="1">
      <alignment horizontal="left" vertical="center"/>
    </xf>
    <xf numFmtId="0" fontId="17" fillId="0" borderId="33" xfId="0" applyFont="1" applyBorder="1" applyAlignment="1">
      <alignment horizontal="left" vertical="center"/>
    </xf>
    <xf numFmtId="0" fontId="18" fillId="0" borderId="0" xfId="0" applyFont="1" applyAlignment="1">
      <alignment horizontal="center"/>
    </xf>
    <xf numFmtId="3" fontId="8" fillId="2" borderId="5" xfId="3" applyNumberFormat="1" applyFont="1" applyFill="1" applyBorder="1" applyAlignment="1">
      <alignment horizontal="center" vertical="center"/>
    </xf>
    <xf numFmtId="3" fontId="0" fillId="0" borderId="0" xfId="3" applyNumberFormat="1" applyFont="1" applyAlignment="1">
      <alignment horizontal="center"/>
    </xf>
    <xf numFmtId="3" fontId="8" fillId="2" borderId="5" xfId="0" applyNumberFormat="1" applyFont="1" applyFill="1" applyBorder="1" applyAlignment="1">
      <alignment horizontal="center" vertical="center"/>
    </xf>
    <xf numFmtId="0" fontId="31" fillId="0" borderId="32" xfId="0" applyFont="1" applyBorder="1" applyAlignment="1">
      <alignment horizontal="left" vertical="center"/>
    </xf>
    <xf numFmtId="15" fontId="18" fillId="0" borderId="0" xfId="0" applyNumberFormat="1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9" borderId="0" xfId="0" applyFont="1" applyFill="1" applyAlignment="1">
      <alignment horizontal="center" vertical="center"/>
    </xf>
    <xf numFmtId="0" fontId="32" fillId="0" borderId="0" xfId="0" applyFont="1" applyAlignment="1">
      <alignment horizontal="center"/>
    </xf>
    <xf numFmtId="0" fontId="35" fillId="0" borderId="0" xfId="0" applyFont="1" applyAlignment="1">
      <alignment horizontal="left"/>
    </xf>
    <xf numFmtId="0" fontId="31" fillId="0" borderId="35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30" fillId="7" borderId="1" xfId="0" applyFont="1" applyFill="1" applyBorder="1" applyAlignment="1">
      <alignment horizontal="centerContinuous" vertical="center"/>
    </xf>
    <xf numFmtId="0" fontId="30" fillId="7" borderId="2" xfId="0" applyFont="1" applyFill="1" applyBorder="1" applyAlignment="1">
      <alignment horizontal="centerContinuous" vertical="center"/>
    </xf>
    <xf numFmtId="0" fontId="30" fillId="7" borderId="3" xfId="0" applyFont="1" applyFill="1" applyBorder="1" applyAlignment="1">
      <alignment horizontal="centerContinuous" vertical="center"/>
    </xf>
    <xf numFmtId="0" fontId="30" fillId="7" borderId="8" xfId="0" applyFont="1" applyFill="1" applyBorder="1" applyAlignment="1">
      <alignment horizontal="center" vertical="center" wrapText="1"/>
    </xf>
    <xf numFmtId="0" fontId="36" fillId="8" borderId="8" xfId="0" applyFont="1" applyFill="1" applyBorder="1" applyAlignment="1">
      <alignment horizontal="center" vertical="center"/>
    </xf>
    <xf numFmtId="0" fontId="36" fillId="10" borderId="8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36" fillId="12" borderId="8" xfId="0" applyFont="1" applyFill="1" applyBorder="1" applyAlignment="1">
      <alignment horizontal="center" vertical="center"/>
    </xf>
    <xf numFmtId="0" fontId="4" fillId="13" borderId="39" xfId="5" applyFont="1" applyFill="1" applyBorder="1" applyAlignment="1">
      <alignment horizontal="center" vertical="center"/>
    </xf>
    <xf numFmtId="0" fontId="4" fillId="13" borderId="40" xfId="5" applyFont="1" applyFill="1" applyBorder="1" applyAlignment="1">
      <alignment horizontal="center" vertical="center"/>
    </xf>
    <xf numFmtId="0" fontId="4" fillId="13" borderId="41" xfId="5" applyFont="1" applyFill="1" applyBorder="1" applyAlignment="1">
      <alignment horizontal="center" vertical="center"/>
    </xf>
    <xf numFmtId="0" fontId="1" fillId="0" borderId="27" xfId="6" applyFont="1" applyBorder="1" applyAlignment="1">
      <alignment horizontal="center"/>
    </xf>
    <xf numFmtId="0" fontId="1" fillId="0" borderId="0" xfId="6" applyFont="1" applyAlignment="1">
      <alignment horizontal="center"/>
    </xf>
    <xf numFmtId="15" fontId="1" fillId="0" borderId="0" xfId="6" applyNumberFormat="1" applyFont="1" applyAlignment="1">
      <alignment horizontal="center"/>
    </xf>
    <xf numFmtId="0" fontId="1" fillId="0" borderId="28" xfId="6" applyFont="1" applyBorder="1" applyAlignment="1">
      <alignment horizontal="center"/>
    </xf>
    <xf numFmtId="0" fontId="1" fillId="0" borderId="29" xfId="6" applyFont="1" applyBorder="1" applyAlignment="1">
      <alignment horizontal="center"/>
    </xf>
    <xf numFmtId="0" fontId="1" fillId="0" borderId="30" xfId="6" applyFont="1" applyBorder="1" applyAlignment="1">
      <alignment horizontal="center"/>
    </xf>
    <xf numFmtId="15" fontId="1" fillId="0" borderId="30" xfId="6" applyNumberFormat="1" applyFont="1" applyBorder="1" applyAlignment="1">
      <alignment horizontal="center"/>
    </xf>
    <xf numFmtId="0" fontId="1" fillId="0" borderId="31" xfId="6" applyFont="1" applyBorder="1" applyAlignment="1">
      <alignment horizont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39" fillId="0" borderId="36" xfId="0" applyFont="1" applyBorder="1" applyAlignment="1">
      <alignment horizontal="left" vertical="center"/>
    </xf>
    <xf numFmtId="0" fontId="40" fillId="0" borderId="36" xfId="0" applyFont="1" applyBorder="1"/>
    <xf numFmtId="0" fontId="41" fillId="0" borderId="36" xfId="0" applyFont="1" applyBorder="1"/>
    <xf numFmtId="0" fontId="35" fillId="0" borderId="36" xfId="0" applyFont="1" applyBorder="1"/>
    <xf numFmtId="0" fontId="35" fillId="0" borderId="37" xfId="0" applyFont="1" applyBorder="1"/>
    <xf numFmtId="0" fontId="31" fillId="0" borderId="36" xfId="0" applyFont="1" applyBorder="1"/>
    <xf numFmtId="0" fontId="35" fillId="0" borderId="0" xfId="0" applyFont="1"/>
    <xf numFmtId="0" fontId="41" fillId="0" borderId="0" xfId="0" applyFont="1" applyAlignment="1">
      <alignment horizontal="left"/>
    </xf>
    <xf numFmtId="0" fontId="40" fillId="0" borderId="0" xfId="0" applyFont="1"/>
    <xf numFmtId="0" fontId="42" fillId="9" borderId="8" xfId="0" applyFont="1" applyFill="1" applyBorder="1" applyAlignment="1">
      <alignment horizontal="center" vertical="center"/>
    </xf>
    <xf numFmtId="0" fontId="43" fillId="0" borderId="16" xfId="0" applyFont="1" applyBorder="1" applyAlignment="1">
      <alignment horizontal="left" vertical="top"/>
    </xf>
    <xf numFmtId="0" fontId="43" fillId="0" borderId="11" xfId="0" applyFont="1" applyBorder="1" applyAlignment="1">
      <alignment horizontal="left" vertical="top"/>
    </xf>
    <xf numFmtId="3" fontId="30" fillId="7" borderId="8" xfId="0" applyNumberFormat="1" applyFont="1" applyFill="1" applyBorder="1" applyAlignment="1">
      <alignment horizontal="center" vertical="center"/>
    </xf>
    <xf numFmtId="0" fontId="30" fillId="7" borderId="1" xfId="0" applyFont="1" applyFill="1" applyBorder="1" applyAlignment="1">
      <alignment horizontal="left" vertical="center"/>
    </xf>
    <xf numFmtId="0" fontId="30" fillId="7" borderId="8" xfId="0" applyFont="1" applyFill="1" applyBorder="1" applyAlignment="1">
      <alignment horizontal="left" vertical="center"/>
    </xf>
    <xf numFmtId="0" fontId="30" fillId="14" borderId="8" xfId="0" applyFont="1" applyFill="1" applyBorder="1" applyAlignment="1">
      <alignment horizontal="center" vertical="center"/>
    </xf>
    <xf numFmtId="0" fontId="30" fillId="14" borderId="8" xfId="0" applyFont="1" applyFill="1" applyBorder="1" applyAlignment="1">
      <alignment horizontal="center" vertical="center" wrapText="1"/>
    </xf>
    <xf numFmtId="3" fontId="30" fillId="14" borderId="8" xfId="0" applyNumberFormat="1" applyFont="1" applyFill="1" applyBorder="1" applyAlignment="1">
      <alignment horizontal="center" vertical="center"/>
    </xf>
    <xf numFmtId="0" fontId="30" fillId="14" borderId="8" xfId="0" applyFont="1" applyFill="1" applyBorder="1" applyAlignment="1">
      <alignment horizontal="left" vertical="center"/>
    </xf>
    <xf numFmtId="0" fontId="31" fillId="0" borderId="6" xfId="0" applyFont="1" applyBorder="1" applyAlignment="1">
      <alignment horizontal="center" vertical="center"/>
    </xf>
    <xf numFmtId="15" fontId="31" fillId="0" borderId="6" xfId="0" applyNumberFormat="1" applyFont="1" applyBorder="1" applyAlignment="1">
      <alignment horizontal="center" vertical="center"/>
    </xf>
    <xf numFmtId="46" fontId="31" fillId="0" borderId="6" xfId="0" quotePrefix="1" applyNumberFormat="1" applyFont="1" applyBorder="1" applyAlignment="1">
      <alignment horizontal="center" vertical="center"/>
    </xf>
    <xf numFmtId="0" fontId="44" fillId="0" borderId="0" xfId="0" applyFont="1" applyAlignment="1">
      <alignment horizontal="left" vertical="top"/>
    </xf>
    <xf numFmtId="0" fontId="31" fillId="0" borderId="0" xfId="0" applyFont="1"/>
    <xf numFmtId="15" fontId="22" fillId="0" borderId="0" xfId="0" applyNumberFormat="1" applyFont="1"/>
    <xf numFmtId="0" fontId="31" fillId="0" borderId="0" xfId="0" applyFont="1" applyAlignment="1">
      <alignment horizontal="left"/>
    </xf>
    <xf numFmtId="0" fontId="22" fillId="0" borderId="0" xfId="0" applyFont="1" applyAlignment="1">
      <alignment vertical="center"/>
    </xf>
    <xf numFmtId="0" fontId="44" fillId="0" borderId="0" xfId="0" applyFont="1" applyAlignment="1">
      <alignment horizontal="left"/>
    </xf>
    <xf numFmtId="0" fontId="31" fillId="0" borderId="0" xfId="0" applyFont="1" applyAlignment="1">
      <alignment vertical="center"/>
    </xf>
    <xf numFmtId="0" fontId="22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0" fillId="7" borderId="38" xfId="0" applyFont="1" applyFill="1" applyBorder="1" applyAlignment="1">
      <alignment horizontal="center" vertical="center"/>
    </xf>
    <xf numFmtId="0" fontId="30" fillId="7" borderId="38" xfId="0" applyFont="1" applyFill="1" applyBorder="1" applyAlignment="1">
      <alignment horizontal="center" vertical="center" wrapText="1"/>
    </xf>
    <xf numFmtId="0" fontId="22" fillId="0" borderId="19" xfId="0" applyFont="1" applyBorder="1" applyAlignment="1">
      <alignment horizontal="center"/>
    </xf>
    <xf numFmtId="0" fontId="31" fillId="0" borderId="19" xfId="0" applyFont="1" applyBorder="1" applyAlignment="1">
      <alignment horizontal="center"/>
    </xf>
    <xf numFmtId="0" fontId="46" fillId="0" borderId="0" xfId="0" applyFont="1"/>
    <xf numFmtId="0" fontId="47" fillId="0" borderId="0" xfId="0" applyFont="1"/>
    <xf numFmtId="0" fontId="48" fillId="15" borderId="0" xfId="7" applyFont="1" applyFill="1"/>
    <xf numFmtId="3" fontId="1" fillId="15" borderId="0" xfId="7" applyNumberFormat="1" applyFont="1" applyFill="1"/>
    <xf numFmtId="0" fontId="1" fillId="15" borderId="0" xfId="7" applyFont="1" applyFill="1"/>
    <xf numFmtId="0" fontId="1" fillId="15" borderId="0" xfId="7" applyFont="1" applyFill="1" applyAlignment="1">
      <alignment vertical="top" wrapText="1"/>
    </xf>
    <xf numFmtId="0" fontId="2" fillId="15" borderId="0" xfId="7" applyFont="1" applyFill="1" applyAlignment="1">
      <alignment vertical="top" wrapText="1"/>
    </xf>
    <xf numFmtId="0" fontId="2" fillId="15" borderId="0" xfId="7" applyFont="1" applyFill="1"/>
    <xf numFmtId="0" fontId="4" fillId="16" borderId="8" xfId="7" applyFont="1" applyFill="1" applyBorder="1" applyAlignment="1">
      <alignment horizontal="center" vertical="center"/>
    </xf>
    <xf numFmtId="3" fontId="4" fillId="16" borderId="8" xfId="7" applyNumberFormat="1" applyFont="1" applyFill="1" applyBorder="1" applyAlignment="1">
      <alignment horizontal="center" vertical="center"/>
    </xf>
    <xf numFmtId="0" fontId="5" fillId="15" borderId="42" xfId="7" applyFont="1" applyFill="1" applyBorder="1" applyAlignment="1">
      <alignment horizontal="center" vertical="center" wrapText="1"/>
    </xf>
    <xf numFmtId="1" fontId="8" fillId="2" borderId="43" xfId="7" applyNumberFormat="1" applyFont="1" applyFill="1" applyBorder="1" applyAlignment="1">
      <alignment horizontal="center" vertical="center"/>
    </xf>
    <xf numFmtId="0" fontId="7" fillId="0" borderId="42" xfId="6" applyFont="1" applyBorder="1" applyAlignment="1">
      <alignment horizontal="center" vertical="center"/>
    </xf>
    <xf numFmtId="0" fontId="5" fillId="15" borderId="4" xfId="7" applyFont="1" applyFill="1" applyBorder="1" applyAlignment="1">
      <alignment horizontal="center" vertical="center" wrapText="1"/>
    </xf>
    <xf numFmtId="0" fontId="7" fillId="0" borderId="4" xfId="6" applyFont="1" applyBorder="1" applyAlignment="1">
      <alignment horizontal="center" vertical="center"/>
    </xf>
    <xf numFmtId="0" fontId="6" fillId="0" borderId="4" xfId="7" applyFont="1" applyBorder="1" applyAlignment="1">
      <alignment horizontal="center" vertical="center" wrapText="1"/>
    </xf>
    <xf numFmtId="0" fontId="1" fillId="15" borderId="0" xfId="7" applyFont="1" applyFill="1" applyAlignment="1">
      <alignment horizontal="center"/>
    </xf>
    <xf numFmtId="3" fontId="1" fillId="15" borderId="0" xfId="7" applyNumberFormat="1" applyFont="1" applyFill="1" applyAlignment="1">
      <alignment horizontal="center"/>
    </xf>
    <xf numFmtId="0" fontId="1" fillId="0" borderId="0" xfId="7" applyFont="1" applyAlignment="1">
      <alignment vertical="center"/>
    </xf>
    <xf numFmtId="0" fontId="49" fillId="0" borderId="0" xfId="7" applyFont="1" applyAlignment="1">
      <alignment horizontal="center" vertical="center"/>
    </xf>
    <xf numFmtId="0" fontId="1" fillId="0" borderId="0" xfId="7" applyFont="1" applyAlignment="1">
      <alignment horizontal="center" vertical="center"/>
    </xf>
    <xf numFmtId="0" fontId="2" fillId="0" borderId="0" xfId="7" applyFont="1" applyAlignment="1">
      <alignment vertical="center"/>
    </xf>
    <xf numFmtId="0" fontId="20" fillId="0" borderId="0" xfId="6" applyFont="1"/>
    <xf numFmtId="0" fontId="24" fillId="0" borderId="0" xfId="6" applyFont="1" applyAlignment="1">
      <alignment wrapText="1"/>
    </xf>
    <xf numFmtId="0" fontId="51" fillId="6" borderId="0" xfId="9" applyFont="1" applyFill="1" applyAlignment="1">
      <alignment horizontal="centerContinuous" vertical="center" wrapText="1"/>
    </xf>
    <xf numFmtId="0" fontId="2" fillId="0" borderId="0" xfId="7" applyFont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37" fillId="0" borderId="0" xfId="10"/>
    <xf numFmtId="0" fontId="50" fillId="5" borderId="19" xfId="9" applyFont="1" applyFill="1" applyBorder="1" applyAlignment="1">
      <alignment horizontal="centerContinuous" vertical="center"/>
    </xf>
    <xf numFmtId="0" fontId="52" fillId="5" borderId="19" xfId="9" applyFont="1" applyFill="1" applyBorder="1" applyAlignment="1">
      <alignment horizontal="centerContinuous" vertical="center"/>
    </xf>
    <xf numFmtId="0" fontId="54" fillId="0" borderId="0" xfId="7" applyFont="1" applyAlignment="1">
      <alignment vertical="center"/>
    </xf>
    <xf numFmtId="0" fontId="55" fillId="0" borderId="0" xfId="7" applyFont="1" applyAlignment="1">
      <alignment horizontal="left" vertical="center"/>
    </xf>
    <xf numFmtId="0" fontId="56" fillId="0" borderId="0" xfId="0" applyFont="1"/>
    <xf numFmtId="0" fontId="26" fillId="0" borderId="44" xfId="6" applyFont="1" applyBorder="1" applyAlignment="1">
      <alignment horizontal="center"/>
    </xf>
    <xf numFmtId="0" fontId="26" fillId="0" borderId="45" xfId="6" applyFont="1" applyBorder="1" applyAlignment="1">
      <alignment horizontal="center"/>
    </xf>
    <xf numFmtId="0" fontId="26" fillId="0" borderId="46" xfId="6" applyFont="1" applyBorder="1" applyAlignment="1">
      <alignment horizontal="center"/>
    </xf>
    <xf numFmtId="0" fontId="53" fillId="0" borderId="1" xfId="7" applyFont="1" applyBorder="1" applyAlignment="1">
      <alignment horizontal="left" vertical="top" wrapText="1"/>
    </xf>
    <xf numFmtId="0" fontId="53" fillId="0" borderId="2" xfId="7" applyFont="1" applyBorder="1" applyAlignment="1">
      <alignment horizontal="left" vertical="top" wrapText="1"/>
    </xf>
    <xf numFmtId="0" fontId="53" fillId="0" borderId="3" xfId="7" applyFont="1" applyBorder="1" applyAlignment="1">
      <alignment horizontal="left" vertical="top" wrapText="1"/>
    </xf>
    <xf numFmtId="0" fontId="53" fillId="0" borderId="29" xfId="7" applyFont="1" applyBorder="1" applyAlignment="1">
      <alignment horizontal="left" vertical="top" wrapText="1"/>
    </xf>
    <xf numFmtId="0" fontId="53" fillId="0" borderId="30" xfId="7" applyFont="1" applyBorder="1" applyAlignment="1">
      <alignment horizontal="left" vertical="top" wrapText="1"/>
    </xf>
    <xf numFmtId="0" fontId="53" fillId="0" borderId="31" xfId="7" applyFont="1" applyBorder="1" applyAlignment="1">
      <alignment horizontal="left" vertical="top" wrapText="1"/>
    </xf>
    <xf numFmtId="0" fontId="50" fillId="7" borderId="11" xfId="6" applyFont="1" applyFill="1" applyBorder="1" applyAlignment="1">
      <alignment horizontal="center" vertical="center"/>
    </xf>
    <xf numFmtId="0" fontId="50" fillId="7" borderId="0" xfId="6" applyFont="1" applyFill="1" applyAlignment="1">
      <alignment horizontal="center" vertical="center"/>
    </xf>
    <xf numFmtId="165" fontId="6" fillId="0" borderId="20" xfId="0" applyNumberFormat="1" applyFont="1" applyBorder="1" applyAlignment="1">
      <alignment horizontal="left" vertical="center" wrapText="1"/>
    </xf>
    <xf numFmtId="165" fontId="6" fillId="0" borderId="21" xfId="0" applyNumberFormat="1" applyFont="1" applyBorder="1" applyAlignment="1">
      <alignment horizontal="left" vertical="center" wrapText="1"/>
    </xf>
    <xf numFmtId="165" fontId="6" fillId="0" borderId="22" xfId="0" applyNumberFormat="1" applyFont="1" applyBorder="1" applyAlignment="1">
      <alignment horizontal="left" vertical="center" wrapText="1"/>
    </xf>
    <xf numFmtId="165" fontId="6" fillId="0" borderId="7" xfId="0" applyNumberFormat="1" applyFont="1" applyBorder="1" applyAlignment="1">
      <alignment horizontal="left" vertical="center" wrapText="1"/>
    </xf>
    <xf numFmtId="165" fontId="6" fillId="0" borderId="9" xfId="0" applyNumberFormat="1" applyFont="1" applyBorder="1" applyAlignment="1">
      <alignment horizontal="left" vertical="center" wrapText="1"/>
    </xf>
    <xf numFmtId="165" fontId="6" fillId="0" borderId="10" xfId="0" applyNumberFormat="1" applyFont="1" applyBorder="1" applyAlignment="1">
      <alignment horizontal="left" vertical="center" wrapText="1"/>
    </xf>
    <xf numFmtId="165" fontId="12" fillId="0" borderId="7" xfId="0" applyNumberFormat="1" applyFont="1" applyBorder="1" applyAlignment="1">
      <alignment horizontal="left" vertical="center" wrapText="1"/>
    </xf>
    <xf numFmtId="165" fontId="12" fillId="0" borderId="9" xfId="0" applyNumberFormat="1" applyFont="1" applyBorder="1" applyAlignment="1">
      <alignment horizontal="left" vertical="center" wrapText="1"/>
    </xf>
    <xf numFmtId="165" fontId="12" fillId="0" borderId="10" xfId="0" applyNumberFormat="1" applyFont="1" applyBorder="1" applyAlignment="1">
      <alignment horizontal="left" vertical="center" wrapText="1"/>
    </xf>
    <xf numFmtId="4" fontId="8" fillId="2" borderId="5" xfId="0" applyNumberFormat="1" applyFont="1" applyFill="1" applyBorder="1" applyAlignment="1">
      <alignment horizontal="center" vertical="center"/>
    </xf>
    <xf numFmtId="0" fontId="8" fillId="2" borderId="5" xfId="0" quotePrefix="1" applyFont="1" applyFill="1" applyBorder="1" applyAlignment="1">
      <alignment horizontal="center" vertical="center"/>
    </xf>
  </cellXfs>
  <cellStyles count="11">
    <cellStyle name="Comma 2" xfId="2" xr:uid="{3F643F9E-A82A-4EED-89B8-6DDE99EEF9AF}"/>
    <cellStyle name="Dziesiętny" xfId="3" builtinId="3"/>
    <cellStyle name="Hiperłącze" xfId="4" builtinId="8"/>
    <cellStyle name="Hyperlink 2" xfId="1" xr:uid="{6ED85ED9-A24A-48A6-887D-4F7D7F9D9663}"/>
    <cellStyle name="Normal 2" xfId="6" xr:uid="{6D17589A-EA3B-40BF-A883-D4B57D120097}"/>
    <cellStyle name="Normal 2 2" xfId="5" xr:uid="{1456E50E-F3B3-4849-B72A-7A222735CBFC}"/>
    <cellStyle name="Normal 3" xfId="7" xr:uid="{A6A00EB6-0C81-4C0D-A789-727A12295E6E}"/>
    <cellStyle name="Normal 3 2" xfId="8" xr:uid="{084DB297-1721-4F2B-AC79-A945B9A27088}"/>
    <cellStyle name="Normal 4" xfId="9" xr:uid="{96407928-1607-4A32-8F97-07CFD03FF332}"/>
    <cellStyle name="Normal 4 2" xfId="10" xr:uid="{0EE20DD9-89D2-4694-BBF3-EA864491F8E4}"/>
    <cellStyle name="Normalny" xfId="0" builtinId="0"/>
  </cellStyles>
  <dxfs count="2">
    <dxf>
      <font>
        <b/>
        <i val="0"/>
      </font>
      <fill>
        <patternFill>
          <bgColor theme="0"/>
        </patternFill>
      </fill>
    </dxf>
    <dxf>
      <fill>
        <patternFill>
          <bgColor theme="9"/>
        </patternFill>
      </fill>
    </dxf>
  </dxfs>
  <tableStyles count="1" defaultTableStyle="TableStyleMedium2" defaultPivotStyle="PivotStyleLight16">
    <tableStyle name="Invisible" pivot="0" table="0" count="0" xr9:uid="{EA32B620-4CDC-457B-8F96-EA001C76164F}"/>
  </tableStyles>
  <colors>
    <mruColors>
      <color rgb="FFB5E6A2"/>
      <color rgb="FF806000"/>
      <color rgb="FFDAF2D0"/>
      <color rgb="FF006837"/>
      <color rgb="FF020024"/>
      <color rgb="FF007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mecc.college/certificate-of-completion/" TargetMode="External"/><Relationship Id="rId1" Type="http://schemas.openxmlformats.org/officeDocument/2006/relationships/hyperlink" Target="https://mecc.college/job-board/" TargetMode="External"/><Relationship Id="rId5" Type="http://schemas.openxmlformats.org/officeDocument/2006/relationships/hyperlink" Target="https://www.youtube.com/watch?v=GBve6oYxXPo" TargetMode="External"/><Relationship Id="rId4" Type="http://schemas.openxmlformats.org/officeDocument/2006/relationships/hyperlink" Target="https://mecc.college/march-battle-harry-seiders-cider-jv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10</xdr:row>
      <xdr:rowOff>9524</xdr:rowOff>
    </xdr:from>
    <xdr:to>
      <xdr:col>23</xdr:col>
      <xdr:colOff>0</xdr:colOff>
      <xdr:row>12</xdr:row>
      <xdr:rowOff>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608381-ED90-4D06-9CF3-43C36A66DF96}"/>
            </a:ext>
          </a:extLst>
        </xdr:cNvPr>
        <xdr:cNvSpPr/>
      </xdr:nvSpPr>
      <xdr:spPr>
        <a:xfrm>
          <a:off x="13315950" y="3438524"/>
          <a:ext cx="3048000" cy="1514476"/>
        </a:xfrm>
        <a:prstGeom prst="rect">
          <a:avLst/>
        </a:prstGeom>
        <a:solidFill>
          <a:srgbClr val="BC1F36"/>
        </a:soli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2000" b="1">
              <a:latin typeface="FUTURA MEDIUM" panose="020B0602020204020303" pitchFamily="34" charset="-79"/>
              <a:cs typeface="FUTURA MEDIUM" panose="020B0602020204020303" pitchFamily="34" charset="-79"/>
            </a:rPr>
            <a:t>Click</a:t>
          </a:r>
          <a:r>
            <a:rPr lang="en-US" sz="2000" b="1" baseline="0">
              <a:latin typeface="FUTURA MEDIUM" panose="020B0602020204020303" pitchFamily="34" charset="-79"/>
              <a:cs typeface="FUTURA MEDIUM" panose="020B0602020204020303" pitchFamily="34" charset="-79"/>
            </a:rPr>
            <a:t> For </a:t>
          </a:r>
        </a:p>
        <a:p>
          <a:pPr algn="ctr"/>
          <a:r>
            <a:rPr lang="en-US" sz="2000" b="1">
              <a:latin typeface="FUTURA MEDIUM" panose="020B0602020204020303" pitchFamily="34" charset="-79"/>
              <a:cs typeface="FUTURA MEDIUM" panose="020B0602020204020303" pitchFamily="34" charset="-79"/>
            </a:rPr>
            <a:t>Job Postings</a:t>
          </a:r>
          <a:endParaRPr lang="en-US" sz="1800" b="1">
            <a:latin typeface="FUTURA MEDIUM" panose="020B0602020204020303" pitchFamily="34" charset="-79"/>
            <a:cs typeface="FUTURA MEDIUM" panose="020B0602020204020303" pitchFamily="34" charset="-79"/>
          </a:endParaRPr>
        </a:p>
      </xdr:txBody>
    </xdr:sp>
    <xdr:clientData/>
  </xdr:twoCellAnchor>
  <xdr:twoCellAnchor>
    <xdr:from>
      <xdr:col>19</xdr:col>
      <xdr:colOff>0</xdr:colOff>
      <xdr:row>13</xdr:row>
      <xdr:rowOff>12698</xdr:rowOff>
    </xdr:from>
    <xdr:to>
      <xdr:col>23</xdr:col>
      <xdr:colOff>0</xdr:colOff>
      <xdr:row>15</xdr:row>
      <xdr:rowOff>-1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37DAEA-B7B0-45DB-B6A1-46272A034D90}"/>
            </a:ext>
          </a:extLst>
        </xdr:cNvPr>
        <xdr:cNvSpPr/>
      </xdr:nvSpPr>
      <xdr:spPr>
        <a:xfrm>
          <a:off x="13315950" y="5156198"/>
          <a:ext cx="3048000" cy="1511301"/>
        </a:xfrm>
        <a:prstGeom prst="rect">
          <a:avLst/>
        </a:prstGeom>
        <a:solidFill>
          <a:srgbClr val="BC1F36"/>
        </a:soli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2000" b="1">
              <a:latin typeface="FUTURA MEDIUM" panose="020B0602020204020303" pitchFamily="34" charset="-79"/>
              <a:cs typeface="FUTURA MEDIUM" panose="020B0602020204020303" pitchFamily="34" charset="-79"/>
            </a:rPr>
            <a:t>Click</a:t>
          </a:r>
          <a:r>
            <a:rPr lang="en-US" sz="2000" b="1" baseline="0">
              <a:latin typeface="FUTURA MEDIUM" panose="020B0602020204020303" pitchFamily="34" charset="-79"/>
              <a:cs typeface="FUTURA MEDIUM" panose="020B0602020204020303" pitchFamily="34" charset="-79"/>
            </a:rPr>
            <a:t> For More About </a:t>
          </a:r>
        </a:p>
        <a:p>
          <a:pPr algn="ctr"/>
          <a:r>
            <a:rPr lang="en-US" sz="2000" b="1" baseline="0">
              <a:latin typeface="FUTURA MEDIUM" panose="020B0602020204020303" pitchFamily="34" charset="-79"/>
              <a:cs typeface="FUTURA MEDIUM" panose="020B0602020204020303" pitchFamily="34" charset="-79"/>
            </a:rPr>
            <a:t>MECC Badges</a:t>
          </a:r>
          <a:endParaRPr lang="en-US" sz="1800" b="1">
            <a:latin typeface="FUTURA MEDIUM" panose="020B0602020204020303" pitchFamily="34" charset="-79"/>
            <a:cs typeface="FUTURA MEDIUM" panose="020B0602020204020303" pitchFamily="34" charset="-79"/>
          </a:endParaRPr>
        </a:p>
      </xdr:txBody>
    </xdr:sp>
    <xdr:clientData/>
  </xdr:twoCellAnchor>
  <xdr:twoCellAnchor editAs="oneCell">
    <xdr:from>
      <xdr:col>1</xdr:col>
      <xdr:colOff>1</xdr:colOff>
      <xdr:row>1</xdr:row>
      <xdr:rowOff>18142</xdr:rowOff>
    </xdr:from>
    <xdr:to>
      <xdr:col>11</xdr:col>
      <xdr:colOff>751325</xdr:colOff>
      <xdr:row>7</xdr:row>
      <xdr:rowOff>136071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389068CB-1C44-4F61-B2E8-71241AD17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651" y="208642"/>
          <a:ext cx="8371324" cy="2403929"/>
        </a:xfrm>
        <a:prstGeom prst="rect">
          <a:avLst/>
        </a:prstGeom>
      </xdr:spPr>
    </xdr:pic>
    <xdr:clientData/>
  </xdr:twoCellAnchor>
  <xdr:twoCellAnchor>
    <xdr:from>
      <xdr:col>19</xdr:col>
      <xdr:colOff>0</xdr:colOff>
      <xdr:row>6</xdr:row>
      <xdr:rowOff>353785</xdr:rowOff>
    </xdr:from>
    <xdr:to>
      <xdr:col>23</xdr:col>
      <xdr:colOff>0</xdr:colOff>
      <xdr:row>8</xdr:row>
      <xdr:rowOff>370568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4BCC59-A429-4AB0-89C6-7DFEC4F31B55}"/>
            </a:ext>
          </a:extLst>
        </xdr:cNvPr>
        <xdr:cNvSpPr/>
      </xdr:nvSpPr>
      <xdr:spPr>
        <a:xfrm>
          <a:off x="13315950" y="2449285"/>
          <a:ext cx="3048000" cy="778783"/>
        </a:xfrm>
        <a:prstGeom prst="rect">
          <a:avLst/>
        </a:prstGeom>
        <a:solidFill>
          <a:srgbClr val="BC1F36"/>
        </a:soli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2000" b="1">
              <a:latin typeface="FUTURA MEDIUM" panose="020B0602020204020303" pitchFamily="34" charset="-79"/>
              <a:cs typeface="FUTURA MEDIUM" panose="020B0602020204020303" pitchFamily="34" charset="-79"/>
            </a:rPr>
            <a:t>Click</a:t>
          </a:r>
          <a:r>
            <a:rPr lang="en-US" sz="2000" b="1" baseline="0">
              <a:latin typeface="FUTURA MEDIUM" panose="020B0602020204020303" pitchFamily="34" charset="-79"/>
              <a:cs typeface="FUTURA MEDIUM" panose="020B0602020204020303" pitchFamily="34" charset="-79"/>
            </a:rPr>
            <a:t> For Additional </a:t>
          </a:r>
        </a:p>
        <a:p>
          <a:pPr algn="ctr"/>
          <a:r>
            <a:rPr lang="en-US" sz="2000" b="1" baseline="0">
              <a:latin typeface="FUTURA MEDIUM" panose="020B0602020204020303" pitchFamily="34" charset="-79"/>
              <a:cs typeface="FUTURA MEDIUM" panose="020B0602020204020303" pitchFamily="34" charset="-79"/>
            </a:rPr>
            <a:t>Case Resources</a:t>
          </a:r>
          <a:endParaRPr lang="en-US" sz="1800" b="1">
            <a:latin typeface="FUTURA MEDIUM" panose="020B0602020204020303" pitchFamily="34" charset="-79"/>
            <a:cs typeface="FUTURA MEDIUM" panose="020B0602020204020303" pitchFamily="34" charset="-79"/>
          </a:endParaRPr>
        </a:p>
      </xdr:txBody>
    </xdr:sp>
    <xdr:clientData/>
  </xdr:twoCellAnchor>
  <xdr:twoCellAnchor>
    <xdr:from>
      <xdr:col>19</xdr:col>
      <xdr:colOff>5897</xdr:colOff>
      <xdr:row>1</xdr:row>
      <xdr:rowOff>36286</xdr:rowOff>
    </xdr:from>
    <xdr:to>
      <xdr:col>23</xdr:col>
      <xdr:colOff>5897</xdr:colOff>
      <xdr:row>5</xdr:row>
      <xdr:rowOff>370113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78716DE-10A1-4FBE-9B6C-0CD24DCFC7BE}"/>
            </a:ext>
          </a:extLst>
        </xdr:cNvPr>
        <xdr:cNvSpPr/>
      </xdr:nvSpPr>
      <xdr:spPr>
        <a:xfrm>
          <a:off x="14556468" y="235857"/>
          <a:ext cx="3338286" cy="1857827"/>
        </a:xfrm>
        <a:prstGeom prst="rect">
          <a:avLst/>
        </a:prstGeom>
        <a:solidFill>
          <a:srgbClr val="BC1F36"/>
        </a:soli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2000" b="1">
              <a:latin typeface="FUTURA MEDIUM" panose="020B0602020204020303" pitchFamily="34" charset="-79"/>
              <a:cs typeface="FUTURA MEDIUM" panose="020B0602020204020303" pitchFamily="34" charset="-79"/>
            </a:rPr>
            <a:t>Click</a:t>
          </a:r>
          <a:r>
            <a:rPr lang="en-US" sz="2000" b="1" baseline="0">
              <a:latin typeface="FUTURA MEDIUM" panose="020B0602020204020303" pitchFamily="34" charset="-79"/>
              <a:cs typeface="FUTURA MEDIUM" panose="020B0602020204020303" pitchFamily="34" charset="-79"/>
            </a:rPr>
            <a:t> For Detailed </a:t>
          </a:r>
        </a:p>
        <a:p>
          <a:pPr algn="ctr"/>
          <a:r>
            <a:rPr lang="en-US" sz="2000" b="1" baseline="0">
              <a:latin typeface="FUTURA MEDIUM" panose="020B0602020204020303" pitchFamily="34" charset="-79"/>
              <a:cs typeface="FUTURA MEDIUM" panose="020B0602020204020303" pitchFamily="34" charset="-79"/>
            </a:rPr>
            <a:t>Walkthrough Video</a:t>
          </a:r>
          <a:endParaRPr lang="en-US" sz="1800" b="1">
            <a:latin typeface="FUTURA MEDIUM" panose="020B0602020204020303" pitchFamily="34" charset="-79"/>
            <a:cs typeface="FUTURA MEDIUM" panose="020B0602020204020303" pitchFamily="34" charset="-79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7256</xdr:colOff>
      <xdr:row>12</xdr:row>
      <xdr:rowOff>96512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F06322-32C6-4537-83E8-B818A3792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217714" y="1183821"/>
          <a:ext cx="12260035" cy="31445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0</xdr:rowOff>
    </xdr:from>
    <xdr:to>
      <xdr:col>10</xdr:col>
      <xdr:colOff>10432</xdr:colOff>
      <xdr:row>12</xdr:row>
      <xdr:rowOff>87768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43AE5A-BE67-4066-888D-9C3045E42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217715" y="1183821"/>
          <a:ext cx="12260035" cy="3138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35BA-FD9E-4C7E-85DB-B76B48F134C9}">
  <sheetPr codeName="Sheet1">
    <tabColor rgb="FFBC1F36"/>
  </sheetPr>
  <dimension ref="A1:XX1000"/>
  <sheetViews>
    <sheetView showGridLines="0" zoomScale="70" zoomScaleNormal="70" zoomScaleSheetLayoutView="100" workbookViewId="0">
      <selection activeCell="B12" sqref="B12:L12"/>
    </sheetView>
  </sheetViews>
  <sheetFormatPr defaultColWidth="10.140625" defaultRowHeight="20.100000000000001" customHeight="1"/>
  <cols>
    <col min="1" max="1" width="5.28515625" style="149" customWidth="1"/>
    <col min="2" max="9" width="10.85546875" style="151" customWidth="1"/>
    <col min="10" max="12" width="10.85546875" style="149" customWidth="1"/>
    <col min="13" max="13" width="5.28515625" style="149" customWidth="1"/>
    <col min="14" max="18" width="10.85546875" style="149" customWidth="1"/>
    <col min="19" max="19" width="5.28515625" style="149" customWidth="1"/>
    <col min="20" max="20" width="10.85546875" style="149" customWidth="1"/>
    <col min="21" max="23" width="10.85546875" style="152" customWidth="1"/>
    <col min="24" max="16384" width="10.140625" style="152"/>
  </cols>
  <sheetData>
    <row r="1" spans="2:24" ht="15" customHeight="1">
      <c r="B1" s="149"/>
      <c r="C1" s="149"/>
      <c r="D1" s="149"/>
      <c r="E1" s="149"/>
      <c r="F1" s="149"/>
      <c r="G1" s="149"/>
      <c r="H1" s="149"/>
      <c r="I1" s="149"/>
      <c r="P1" s="150"/>
      <c r="Q1" s="151"/>
      <c r="R1" s="151"/>
    </row>
    <row r="2" spans="2:24" ht="30" customHeight="1">
      <c r="B2" s="149"/>
      <c r="C2" s="149"/>
      <c r="D2" s="149"/>
      <c r="E2" s="149"/>
      <c r="F2" s="149"/>
      <c r="G2" s="149"/>
      <c r="H2" s="149"/>
      <c r="I2" s="149"/>
      <c r="N2" s="173" t="s">
        <v>71</v>
      </c>
      <c r="O2" s="174"/>
      <c r="P2" s="174"/>
      <c r="Q2" s="174"/>
      <c r="R2" s="174"/>
    </row>
    <row r="3" spans="2:24" ht="30" customHeight="1">
      <c r="B3" s="149"/>
      <c r="C3" s="149"/>
      <c r="D3" s="149"/>
      <c r="E3" s="149"/>
      <c r="F3" s="149"/>
      <c r="G3" s="149"/>
      <c r="H3" s="149"/>
      <c r="I3" s="149"/>
      <c r="N3" s="164" t="s">
        <v>27</v>
      </c>
      <c r="O3" s="165"/>
      <c r="P3" s="165"/>
      <c r="Q3" s="165"/>
      <c r="R3" s="166"/>
      <c r="S3" s="151"/>
      <c r="T3" s="152"/>
      <c r="W3" s="149"/>
      <c r="X3" s="149"/>
    </row>
    <row r="4" spans="2:24" ht="30" customHeight="1">
      <c r="B4" s="149"/>
      <c r="C4" s="149"/>
      <c r="D4" s="149"/>
      <c r="E4" s="149"/>
      <c r="F4" s="149"/>
      <c r="G4" s="149"/>
      <c r="H4" s="149"/>
      <c r="I4" s="149"/>
      <c r="N4" s="153"/>
      <c r="O4" s="154"/>
      <c r="P4" s="151"/>
      <c r="Q4" s="151"/>
      <c r="R4" s="151"/>
      <c r="S4" s="151"/>
      <c r="T4" s="152"/>
      <c r="W4" s="149"/>
    </row>
    <row r="5" spans="2:24" ht="30" customHeight="1">
      <c r="B5" s="149"/>
      <c r="C5" s="149"/>
      <c r="D5" s="149"/>
      <c r="E5" s="149"/>
      <c r="F5" s="149"/>
      <c r="G5" s="149"/>
      <c r="H5" s="149"/>
      <c r="I5" s="149"/>
      <c r="N5" s="173" t="s">
        <v>72</v>
      </c>
      <c r="O5" s="174"/>
      <c r="P5" s="174"/>
      <c r="Q5" s="174"/>
      <c r="R5" s="174"/>
      <c r="S5" s="151"/>
      <c r="T5" s="152"/>
      <c r="W5" s="149"/>
    </row>
    <row r="6" spans="2:24" ht="30" customHeight="1">
      <c r="B6" s="149"/>
      <c r="C6" s="149"/>
      <c r="D6" s="149"/>
      <c r="E6" s="149"/>
      <c r="F6" s="149"/>
      <c r="G6" s="149"/>
      <c r="H6" s="149"/>
      <c r="I6" s="149"/>
      <c r="N6" s="164" t="s">
        <v>217</v>
      </c>
      <c r="O6" s="165"/>
      <c r="P6" s="165"/>
      <c r="Q6" s="165"/>
      <c r="R6" s="166"/>
      <c r="S6" s="151"/>
      <c r="T6" s="152"/>
      <c r="W6" s="149"/>
      <c r="X6" s="149"/>
    </row>
    <row r="7" spans="2:24" ht="30" customHeight="1">
      <c r="B7" s="149"/>
      <c r="C7" s="149"/>
      <c r="D7" s="149"/>
      <c r="E7" s="149"/>
      <c r="F7" s="149"/>
      <c r="G7" s="149"/>
      <c r="H7" s="149"/>
      <c r="I7" s="149"/>
      <c r="N7" s="164" t="s">
        <v>218</v>
      </c>
      <c r="O7" s="165"/>
      <c r="P7" s="165"/>
      <c r="Q7" s="165"/>
      <c r="R7" s="166"/>
      <c r="T7" s="152"/>
      <c r="W7" s="149"/>
      <c r="X7" s="149"/>
    </row>
    <row r="8" spans="2:24" ht="30" customHeight="1">
      <c r="B8" s="149"/>
      <c r="C8" s="149"/>
      <c r="D8" s="149"/>
      <c r="E8" s="149"/>
      <c r="F8" s="149"/>
      <c r="G8" s="149"/>
      <c r="H8" s="149"/>
      <c r="I8" s="149"/>
      <c r="N8" s="164" t="s">
        <v>219</v>
      </c>
      <c r="O8" s="165"/>
      <c r="P8" s="165"/>
      <c r="Q8" s="165"/>
      <c r="R8" s="166"/>
      <c r="S8" s="152"/>
      <c r="T8" s="152"/>
      <c r="W8" s="149"/>
      <c r="X8" s="149"/>
    </row>
    <row r="9" spans="2:24" ht="30" customHeight="1">
      <c r="B9" s="155" t="s">
        <v>209</v>
      </c>
      <c r="C9" s="155"/>
      <c r="D9" s="155"/>
      <c r="E9" s="155"/>
      <c r="F9" s="155"/>
      <c r="G9" s="155"/>
      <c r="H9" s="155"/>
      <c r="I9" s="155"/>
      <c r="J9" s="155"/>
      <c r="K9" s="155"/>
      <c r="L9" s="155"/>
      <c r="N9" s="164" t="s">
        <v>220</v>
      </c>
      <c r="O9" s="165"/>
      <c r="P9" s="165"/>
      <c r="Q9" s="165"/>
      <c r="R9" s="166"/>
      <c r="S9" s="151"/>
      <c r="T9" s="152"/>
    </row>
    <row r="10" spans="2:24" ht="15" customHeight="1">
      <c r="B10" s="156"/>
      <c r="C10" s="157"/>
      <c r="D10" s="158"/>
      <c r="H10" s="152"/>
      <c r="I10" s="152"/>
      <c r="J10" s="152"/>
      <c r="K10" s="152"/>
      <c r="O10" s="157"/>
      <c r="P10" s="151"/>
      <c r="Q10" s="151"/>
      <c r="R10" s="151"/>
      <c r="S10" s="151"/>
      <c r="T10" s="152"/>
      <c r="W10" s="149"/>
    </row>
    <row r="11" spans="2:24" ht="30" customHeight="1" thickBot="1">
      <c r="B11" s="159" t="s">
        <v>230</v>
      </c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N11" s="159" t="s">
        <v>231</v>
      </c>
      <c r="O11" s="160"/>
      <c r="P11" s="160"/>
      <c r="Q11" s="160"/>
      <c r="R11" s="160"/>
      <c r="U11" s="149"/>
      <c r="V11" s="149"/>
      <c r="W11" s="149"/>
    </row>
    <row r="12" spans="2:24" ht="90" customHeight="1" thickBot="1">
      <c r="B12" s="167" t="s">
        <v>239</v>
      </c>
      <c r="C12" s="168"/>
      <c r="D12" s="168"/>
      <c r="E12" s="168"/>
      <c r="F12" s="168"/>
      <c r="G12" s="168"/>
      <c r="H12" s="168"/>
      <c r="I12" s="168"/>
      <c r="J12" s="168"/>
      <c r="K12" s="168"/>
      <c r="L12" s="169"/>
      <c r="N12" s="170" t="s">
        <v>232</v>
      </c>
      <c r="O12" s="171"/>
      <c r="P12" s="171"/>
      <c r="Q12" s="171"/>
      <c r="R12" s="172"/>
      <c r="S12" s="151"/>
      <c r="T12" s="152"/>
      <c r="W12" s="149"/>
    </row>
    <row r="13" spans="2:24" ht="15" customHeight="1">
      <c r="B13" s="156"/>
      <c r="C13" s="157"/>
      <c r="D13" s="158"/>
      <c r="H13" s="152"/>
      <c r="I13" s="152"/>
      <c r="J13" s="152"/>
      <c r="K13" s="152"/>
      <c r="N13" s="151"/>
      <c r="O13" s="151"/>
      <c r="P13" s="151"/>
      <c r="Q13" s="151"/>
      <c r="R13" s="151"/>
      <c r="S13" s="151"/>
      <c r="T13" s="151"/>
      <c r="U13" s="151"/>
      <c r="V13" s="149"/>
      <c r="W13" s="149"/>
    </row>
    <row r="14" spans="2:24" ht="30" customHeight="1">
      <c r="B14" s="149"/>
      <c r="C14" s="149"/>
      <c r="D14" s="149"/>
      <c r="E14" s="149"/>
      <c r="F14" s="149"/>
      <c r="G14" s="149"/>
      <c r="H14" s="149"/>
      <c r="I14" s="149"/>
      <c r="N14" s="159" t="s">
        <v>233</v>
      </c>
      <c r="O14" s="160"/>
      <c r="P14" s="160"/>
      <c r="Q14" s="160"/>
      <c r="R14" s="160"/>
      <c r="U14" s="149"/>
      <c r="V14" s="149"/>
      <c r="W14" s="149"/>
      <c r="X14" s="149"/>
    </row>
    <row r="15" spans="2:24" ht="102.95" customHeight="1" thickBot="1">
      <c r="B15" s="156"/>
      <c r="C15" s="157"/>
      <c r="D15" s="158"/>
      <c r="H15" s="152"/>
      <c r="I15" s="152"/>
      <c r="J15" s="152"/>
      <c r="K15" s="152"/>
      <c r="N15" s="170" t="s">
        <v>234</v>
      </c>
      <c r="O15" s="171"/>
      <c r="P15" s="171"/>
      <c r="Q15" s="171"/>
      <c r="R15" s="172"/>
      <c r="S15" s="151"/>
      <c r="T15" s="152"/>
      <c r="W15" s="149"/>
    </row>
    <row r="16" spans="2:24" ht="20.100000000000001" customHeight="1">
      <c r="X16" s="149"/>
    </row>
    <row r="17" spans="1:24" ht="30" customHeight="1">
      <c r="A17" s="152"/>
      <c r="B17" s="152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X17" s="149"/>
    </row>
    <row r="18" spans="1:24" ht="30" customHeight="1">
      <c r="A18" s="152"/>
      <c r="B18" s="152"/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X18" s="149"/>
    </row>
    <row r="19" spans="1:24" s="161" customFormat="1" ht="30" customHeight="1">
      <c r="N19" s="151"/>
      <c r="O19" s="151"/>
      <c r="P19" s="151"/>
      <c r="Q19" s="151"/>
      <c r="R19" s="151"/>
      <c r="S19" s="151"/>
      <c r="T19" s="151"/>
      <c r="U19" s="151"/>
      <c r="V19" s="149"/>
      <c r="W19" s="149"/>
      <c r="X19" s="149"/>
    </row>
    <row r="20" spans="1:24" ht="30" customHeight="1">
      <c r="A20" s="152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1"/>
      <c r="S20" s="151"/>
      <c r="T20" s="151"/>
    </row>
    <row r="21" spans="1:24" ht="30" customHeight="1">
      <c r="A21" s="152"/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1"/>
      <c r="S21" s="151"/>
      <c r="T21" s="151"/>
    </row>
    <row r="22" spans="1:24" ht="30" customHeight="1">
      <c r="A22" s="152"/>
      <c r="B22" s="152"/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</row>
    <row r="23" spans="1:24" ht="30" customHeight="1">
      <c r="A23" s="152"/>
      <c r="B23" s="152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</row>
    <row r="24" spans="1:24" ht="20.100000000000001" customHeight="1">
      <c r="A24" s="152"/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1"/>
      <c r="S24" s="151"/>
      <c r="T24" s="151"/>
    </row>
    <row r="25" spans="1:24" ht="30" customHeight="1">
      <c r="A25" s="152"/>
      <c r="B25" s="152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</row>
    <row r="26" spans="1:24" ht="89.45" customHeight="1">
      <c r="A26" s="152"/>
      <c r="B26" s="152"/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1"/>
      <c r="S26" s="151"/>
      <c r="T26" s="151"/>
    </row>
    <row r="28" spans="1:24" ht="30" customHeight="1">
      <c r="A28" s="152"/>
      <c r="B28" s="152"/>
      <c r="C28" s="152"/>
      <c r="D28" s="152"/>
      <c r="E28" s="152"/>
      <c r="F28" s="152"/>
      <c r="G28" s="152"/>
      <c r="H28" s="152"/>
      <c r="I28" s="152"/>
      <c r="J28" s="152"/>
      <c r="K28" s="152"/>
      <c r="L28" s="152"/>
      <c r="M28" s="152"/>
    </row>
    <row r="29" spans="1:24" ht="86.45" customHeight="1">
      <c r="A29" s="152"/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</row>
    <row r="30" spans="1:24" ht="20.100000000000001" customHeight="1">
      <c r="A30" s="152"/>
      <c r="B30" s="152"/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</row>
    <row r="32" spans="1:24" ht="20.100000000000001" customHeight="1">
      <c r="B32" s="149"/>
      <c r="C32" s="149"/>
      <c r="D32" s="149"/>
      <c r="E32" s="149"/>
      <c r="F32" s="149"/>
      <c r="G32" s="149"/>
      <c r="H32" s="149"/>
      <c r="I32" s="149"/>
      <c r="P32" s="150"/>
      <c r="Q32" s="151"/>
      <c r="R32" s="151"/>
    </row>
    <row r="34" spans="2:20" ht="20.100000000000001" customHeight="1">
      <c r="B34" s="162"/>
      <c r="C34" s="157"/>
      <c r="H34" s="152"/>
      <c r="I34" s="152"/>
      <c r="J34" s="152"/>
      <c r="K34" s="152"/>
      <c r="M34" s="152"/>
      <c r="N34" s="152"/>
      <c r="O34" s="152"/>
      <c r="P34" s="152"/>
      <c r="Q34" s="152"/>
      <c r="R34" s="151"/>
      <c r="S34" s="151"/>
      <c r="T34" s="151"/>
    </row>
    <row r="35" spans="2:20" ht="20.100000000000001" customHeight="1">
      <c r="B35" s="156"/>
      <c r="C35" s="157"/>
      <c r="H35" s="152"/>
      <c r="I35" s="152"/>
      <c r="J35" s="152"/>
      <c r="K35" s="152"/>
      <c r="M35" s="152"/>
      <c r="N35" s="152"/>
      <c r="O35" s="152"/>
      <c r="P35" s="152"/>
      <c r="Q35" s="152"/>
      <c r="R35" s="151"/>
      <c r="S35" s="151"/>
      <c r="T35" s="151"/>
    </row>
    <row r="36" spans="2:20" ht="20.100000000000001" customHeight="1">
      <c r="B36" s="156"/>
      <c r="C36" s="157"/>
      <c r="H36" s="152"/>
      <c r="I36" s="152"/>
      <c r="J36" s="152"/>
      <c r="K36" s="152"/>
      <c r="M36" s="152"/>
      <c r="N36" s="152"/>
      <c r="O36" s="152"/>
      <c r="P36" s="152"/>
      <c r="Q36" s="152"/>
      <c r="R36" s="151"/>
      <c r="S36" s="151"/>
      <c r="T36" s="151"/>
    </row>
    <row r="37" spans="2:20" ht="20.100000000000001" customHeight="1">
      <c r="B37" s="156"/>
      <c r="C37" s="157"/>
      <c r="D37" s="158"/>
      <c r="H37" s="152"/>
      <c r="I37" s="152"/>
      <c r="J37" s="152"/>
      <c r="K37" s="152"/>
      <c r="M37" s="152"/>
      <c r="N37" s="152"/>
      <c r="O37" s="152"/>
      <c r="P37" s="152"/>
      <c r="Q37" s="152"/>
      <c r="R37" s="151"/>
      <c r="S37" s="151"/>
      <c r="T37" s="151"/>
    </row>
    <row r="1000" spans="648:648" ht="15">
      <c r="XX1000" s="163">
        <v>125713</v>
      </c>
    </row>
  </sheetData>
  <mergeCells count="10">
    <mergeCell ref="N9:R9"/>
    <mergeCell ref="B12:L12"/>
    <mergeCell ref="N12:R12"/>
    <mergeCell ref="N15:R15"/>
    <mergeCell ref="N2:R2"/>
    <mergeCell ref="N3:R3"/>
    <mergeCell ref="N5:R5"/>
    <mergeCell ref="N8:R8"/>
    <mergeCell ref="N7:R7"/>
    <mergeCell ref="N6:R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BDD2-2333-4A7A-BFC0-B2AE37F81B11}">
  <sheetPr codeName="Sheet2">
    <tabColor theme="8" tint="0.79998168889431442"/>
  </sheetPr>
  <dimension ref="A1:XX1000"/>
  <sheetViews>
    <sheetView showGridLines="0" tabSelected="1" topLeftCell="C301" zoomScale="70" zoomScaleNormal="70" workbookViewId="0">
      <selection activeCell="E30" sqref="E30"/>
    </sheetView>
  </sheetViews>
  <sheetFormatPr defaultColWidth="4.140625" defaultRowHeight="15"/>
  <cols>
    <col min="1" max="1" width="3.140625" customWidth="1"/>
    <col min="2" max="2" width="12.140625" customWidth="1"/>
    <col min="3" max="3" width="13" customWidth="1"/>
    <col min="4" max="4" width="9.7109375" customWidth="1"/>
    <col min="5" max="5" width="50.42578125" bestFit="1" customWidth="1"/>
    <col min="6" max="6" width="4.85546875" customWidth="1"/>
    <col min="7" max="10" width="21.28515625" customWidth="1"/>
    <col min="11" max="17" width="21.28515625" style="28" customWidth="1"/>
    <col min="18" max="20" width="4.140625" style="28"/>
    <col min="21" max="21" width="5.85546875" style="28" bestFit="1" customWidth="1"/>
    <col min="22" max="22" width="4.140625" style="28"/>
    <col min="23" max="23" width="6" style="28" bestFit="1" customWidth="1"/>
    <col min="24" max="24" width="4.140625" style="28"/>
    <col min="25" max="25" width="6" style="28" bestFit="1" customWidth="1"/>
    <col min="26" max="27" width="4.140625" style="28"/>
    <col min="28" max="28" width="8.42578125" style="28" bestFit="1" customWidth="1"/>
    <col min="29" max="30" width="4.140625" style="28"/>
    <col min="31" max="31" width="6.7109375" style="28" bestFit="1" customWidth="1"/>
    <col min="32" max="38" width="4.140625" style="28"/>
    <col min="39" max="39" width="8.28515625" style="28" bestFit="1" customWidth="1"/>
    <col min="40" max="40" width="5.7109375" style="28" bestFit="1" customWidth="1"/>
    <col min="41" max="41" width="4.42578125" style="28" bestFit="1" customWidth="1"/>
    <col min="42" max="42" width="4.140625" style="28"/>
    <col min="43" max="43" width="11.85546875" style="28" bestFit="1" customWidth="1"/>
    <col min="44" max="16384" width="4.140625" style="28"/>
  </cols>
  <sheetData>
    <row r="1" spans="1:16" s="34" customFormat="1" ht="15" customHeight="1">
      <c r="A1" s="34" t="s">
        <v>69</v>
      </c>
    </row>
    <row r="2" spans="1:16" s="34" customFormat="1" ht="33" customHeight="1">
      <c r="B2" s="35" t="s">
        <v>70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6" s="34" customFormat="1" ht="15" customHeight="1">
      <c r="B3" s="36"/>
      <c r="C3" s="36"/>
      <c r="D3" s="36"/>
      <c r="E3" s="37"/>
      <c r="F3" s="36"/>
      <c r="G3" s="36"/>
      <c r="H3" s="36"/>
      <c r="I3" s="36"/>
      <c r="J3" s="36"/>
      <c r="K3" s="36"/>
      <c r="L3" s="36"/>
      <c r="M3" s="36"/>
      <c r="N3" s="36"/>
    </row>
    <row r="4" spans="1:16" s="34" customFormat="1" ht="30" customHeight="1">
      <c r="B4" s="38" t="s">
        <v>209</v>
      </c>
      <c r="C4" s="38"/>
      <c r="D4" s="38"/>
      <c r="E4" s="38"/>
      <c r="F4" s="38"/>
      <c r="G4" s="38"/>
      <c r="H4" s="38"/>
      <c r="I4" s="38"/>
      <c r="J4" s="38"/>
      <c r="K4" s="39"/>
      <c r="L4" s="40" t="s">
        <v>71</v>
      </c>
      <c r="M4" s="41"/>
      <c r="O4"/>
      <c r="P4"/>
    </row>
    <row r="5" spans="1:16" s="34" customFormat="1" ht="30" customHeight="1">
      <c r="E5" s="42"/>
      <c r="K5" s="39"/>
      <c r="L5" s="43" t="s">
        <v>27</v>
      </c>
      <c r="M5" s="44"/>
      <c r="O5"/>
      <c r="P5"/>
    </row>
    <row r="6" spans="1:16" s="34" customFormat="1" ht="30" customHeight="1">
      <c r="E6" s="42"/>
      <c r="K6" s="39"/>
      <c r="M6" s="39"/>
    </row>
    <row r="7" spans="1:16" s="34" customFormat="1" ht="30" customHeight="1">
      <c r="E7" s="42"/>
      <c r="K7" s="39"/>
      <c r="L7" s="40" t="s">
        <v>72</v>
      </c>
      <c r="M7" s="41"/>
    </row>
    <row r="8" spans="1:16" s="34" customFormat="1" ht="30" customHeight="1">
      <c r="E8" s="42"/>
      <c r="K8" s="39"/>
      <c r="L8" s="43" t="s">
        <v>217</v>
      </c>
      <c r="M8" s="44"/>
    </row>
    <row r="9" spans="1:16" s="34" customFormat="1" ht="30" customHeight="1">
      <c r="E9" s="42"/>
      <c r="K9" s="39"/>
      <c r="L9" s="43" t="s">
        <v>218</v>
      </c>
      <c r="M9" s="44"/>
    </row>
    <row r="10" spans="1:16" s="34" customFormat="1" ht="30" customHeight="1">
      <c r="E10" s="42"/>
      <c r="K10" s="39"/>
      <c r="L10" s="43" t="s">
        <v>219</v>
      </c>
      <c r="M10" s="44"/>
    </row>
    <row r="11" spans="1:16" s="34" customFormat="1" ht="30" customHeight="1">
      <c r="E11" s="42"/>
      <c r="K11" s="39"/>
      <c r="L11" s="43" t="s">
        <v>220</v>
      </c>
      <c r="M11" s="44"/>
    </row>
    <row r="12" spans="1:16" s="34" customFormat="1" ht="30" customHeight="1">
      <c r="E12" s="42"/>
      <c r="K12" s="39"/>
      <c r="L12" s="39"/>
      <c r="M12" s="39"/>
      <c r="N12" s="39"/>
    </row>
    <row r="13" spans="1:16" s="34" customFormat="1" ht="15" customHeight="1">
      <c r="E13" s="42"/>
      <c r="K13" s="45"/>
      <c r="L13" s="45"/>
      <c r="M13" s="45"/>
      <c r="N13" s="45"/>
    </row>
    <row r="14" spans="1:16" s="34" customFormat="1" ht="30" customHeight="1">
      <c r="B14" s="46" t="s">
        <v>1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</row>
    <row r="15" spans="1:16" s="34" customFormat="1" ht="15" customHeight="1">
      <c r="B15" s="106" t="s">
        <v>63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8"/>
    </row>
    <row r="16" spans="1:16" s="34" customFormat="1" ht="15" customHeight="1">
      <c r="B16" s="107" t="s">
        <v>64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0"/>
    </row>
    <row r="17" spans="1:16" s="34" customFormat="1" ht="15" customHeight="1">
      <c r="B17" s="107" t="s">
        <v>65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</row>
    <row r="18" spans="1:16" s="34" customFormat="1" ht="15" customHeight="1">
      <c r="B18" s="51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3"/>
    </row>
    <row r="19" spans="1:16" s="34" customFormat="1" ht="15" customHeight="1"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</row>
    <row r="20" spans="1:16" s="34" customFormat="1" ht="30" customHeight="1">
      <c r="B20" s="55" t="s">
        <v>17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</row>
    <row r="21" spans="1:16" s="8" customFormat="1" ht="15" customHeight="1">
      <c r="A21" s="6"/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6" customFormat="1" ht="15.75">
      <c r="B22" s="118" t="s">
        <v>226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6" customFormat="1" ht="15" customHeight="1" thickBot="1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6" s="8" customFormat="1" ht="30" customHeight="1" thickBot="1">
      <c r="A24" s="6"/>
      <c r="B24" s="56" t="s">
        <v>2</v>
      </c>
      <c r="C24" s="76" t="s">
        <v>26</v>
      </c>
      <c r="D24" s="56" t="s">
        <v>4</v>
      </c>
      <c r="E24" s="56" t="s">
        <v>5</v>
      </c>
      <c r="F24" s="13"/>
      <c r="G24" s="73" t="s">
        <v>18</v>
      </c>
      <c r="H24" s="74"/>
      <c r="I24" s="74"/>
      <c r="J24" s="74"/>
      <c r="K24" s="74"/>
      <c r="L24" s="74"/>
      <c r="M24" s="74"/>
      <c r="N24" s="75"/>
    </row>
    <row r="25" spans="1:16" s="8" customFormat="1" ht="33.75" customHeight="1">
      <c r="A25" s="6"/>
      <c r="B25" s="2" t="s">
        <v>19</v>
      </c>
      <c r="C25" s="11">
        <v>1</v>
      </c>
      <c r="D25" s="12">
        <v>30</v>
      </c>
      <c r="E25" s="185">
        <f>ROUNDDOWN(SUM(E50:E69) / 36 / 4,0)</f>
        <v>6</v>
      </c>
      <c r="F25" s="14">
        <f>IF(ISBLANK(E25),0,IF(E25=Answers!E25,1,-1))</f>
        <v>1</v>
      </c>
      <c r="G25" s="175" t="s">
        <v>227</v>
      </c>
      <c r="H25" s="176"/>
      <c r="I25" s="176"/>
      <c r="J25" s="176"/>
      <c r="K25" s="176"/>
      <c r="L25" s="176"/>
      <c r="M25" s="176"/>
      <c r="N25" s="177"/>
    </row>
    <row r="26" spans="1:16" s="8" customFormat="1" ht="33.75" customHeight="1">
      <c r="A26" s="6"/>
      <c r="B26" s="2" t="s">
        <v>20</v>
      </c>
      <c r="C26" s="11">
        <v>2</v>
      </c>
      <c r="D26" s="12">
        <v>30</v>
      </c>
      <c r="E26" s="4">
        <f>COUNTIF(K88:AX107,"W")</f>
        <v>145</v>
      </c>
      <c r="F26" s="14">
        <f>IF(ISBLANK(E26),0,IF(E26=Answers!E26,1,-1))</f>
        <v>1</v>
      </c>
      <c r="G26" s="178" t="s">
        <v>228</v>
      </c>
      <c r="H26" s="179"/>
      <c r="I26" s="179"/>
      <c r="J26" s="179"/>
      <c r="K26" s="179"/>
      <c r="L26" s="179"/>
      <c r="M26" s="179"/>
      <c r="N26" s="180"/>
    </row>
    <row r="27" spans="1:16" s="8" customFormat="1" ht="33.75" customHeight="1">
      <c r="A27" s="6"/>
      <c r="B27" s="2" t="s">
        <v>21</v>
      </c>
      <c r="C27" s="11">
        <v>5</v>
      </c>
      <c r="D27" s="12">
        <v>40</v>
      </c>
      <c r="E27" s="1">
        <f>'Customer Orders'!S3</f>
        <v>66582</v>
      </c>
      <c r="F27" s="14">
        <f>IF(ISBLANK(E27),0,IF(E27=Answers!E27,1,-1))</f>
        <v>1</v>
      </c>
      <c r="G27" s="178" t="s">
        <v>163</v>
      </c>
      <c r="H27" s="179"/>
      <c r="I27" s="179"/>
      <c r="J27" s="179"/>
      <c r="K27" s="179"/>
      <c r="L27" s="179"/>
      <c r="M27" s="179"/>
      <c r="N27" s="180"/>
    </row>
    <row r="28" spans="1:16" s="8" customFormat="1" ht="33.75" customHeight="1">
      <c r="A28" s="6"/>
      <c r="B28" s="2" t="s">
        <v>22</v>
      </c>
      <c r="C28" s="11">
        <v>5</v>
      </c>
      <c r="D28" s="12">
        <v>70</v>
      </c>
      <c r="E28" s="1">
        <v>11</v>
      </c>
      <c r="F28" s="14">
        <f>IF(ISBLANK(E28),0,IF(E28=Answers!E28,1,-1))</f>
        <v>1</v>
      </c>
      <c r="G28" s="181" t="s">
        <v>162</v>
      </c>
      <c r="H28" s="182"/>
      <c r="I28" s="182"/>
      <c r="J28" s="182"/>
      <c r="K28" s="182"/>
      <c r="L28" s="182"/>
      <c r="M28" s="182"/>
      <c r="N28" s="183"/>
    </row>
    <row r="29" spans="1:16" s="8" customFormat="1" ht="33.75" customHeight="1">
      <c r="A29" s="6"/>
      <c r="B29" s="2" t="s">
        <v>23</v>
      </c>
      <c r="C29" s="11">
        <v>7</v>
      </c>
      <c r="D29" s="12">
        <v>80</v>
      </c>
      <c r="E29" s="4">
        <v>1228</v>
      </c>
      <c r="F29" s="14">
        <f>IF(ISBLANK(E29),0,IF(E29=Answers!E29,1,-1))</f>
        <v>1</v>
      </c>
      <c r="G29" s="181" t="s">
        <v>164</v>
      </c>
      <c r="H29" s="182"/>
      <c r="I29" s="182"/>
      <c r="J29" s="182"/>
      <c r="K29" s="182"/>
      <c r="L29" s="182"/>
      <c r="M29" s="182"/>
      <c r="N29" s="183"/>
    </row>
    <row r="30" spans="1:16" customFormat="1" ht="15" customHeight="1"/>
    <row r="31" spans="1:16" s="34" customFormat="1" ht="30" customHeight="1">
      <c r="B31" s="55" t="s">
        <v>73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/>
      <c r="P31"/>
    </row>
    <row r="32" spans="1:16" customFormat="1" ht="15" customHeight="1" thickBot="1"/>
    <row r="33" spans="2:15" customFormat="1" ht="22.5" customHeight="1" thickBot="1">
      <c r="B33" s="105" t="s">
        <v>6</v>
      </c>
      <c r="C33" s="5" t="s">
        <v>190</v>
      </c>
    </row>
    <row r="34" spans="2:15" s="36" customFormat="1" ht="15" customHeight="1"/>
    <row r="35" spans="2:15" s="36" customFormat="1" ht="15" customHeight="1">
      <c r="B35" s="123" t="s">
        <v>224</v>
      </c>
      <c r="C35" s="122"/>
    </row>
    <row r="36" spans="2:15" s="119" customFormat="1" ht="15" customHeight="1">
      <c r="B36" s="121" t="s">
        <v>216</v>
      </c>
      <c r="C36" s="124"/>
    </row>
    <row r="37" spans="2:15" s="119" customFormat="1" ht="15" customHeight="1">
      <c r="B37" s="123"/>
      <c r="C37" s="124"/>
    </row>
    <row r="38" spans="2:15" s="119" customFormat="1" ht="15" customHeight="1">
      <c r="B38" s="123" t="s">
        <v>225</v>
      </c>
      <c r="C38" s="124"/>
    </row>
    <row r="39" spans="2:15" s="119" customFormat="1" ht="15" customHeight="1">
      <c r="B39" s="123"/>
      <c r="C39" s="124"/>
    </row>
    <row r="40" spans="2:15" s="119" customFormat="1" ht="15" customHeight="1">
      <c r="B40" s="123" t="s">
        <v>189</v>
      </c>
      <c r="C40" s="124" t="s">
        <v>191</v>
      </c>
    </row>
    <row r="41" spans="2:15" s="119" customFormat="1" ht="15" customHeight="1">
      <c r="B41" s="123"/>
      <c r="C41" s="124" t="s">
        <v>192</v>
      </c>
    </row>
    <row r="42" spans="2:15" s="119" customFormat="1" ht="15" customHeight="1">
      <c r="B42" s="123"/>
      <c r="C42" s="124" t="s">
        <v>193</v>
      </c>
    </row>
    <row r="43" spans="2:15" s="119" customFormat="1" ht="15" customHeight="1">
      <c r="B43" s="123"/>
      <c r="C43" s="124"/>
    </row>
    <row r="44" spans="2:15" s="119" customFormat="1" ht="15" customHeight="1">
      <c r="B44" s="123" t="s">
        <v>237</v>
      </c>
      <c r="C44" s="124"/>
    </row>
    <row r="45" spans="2:15" s="36" customFormat="1" ht="15" customHeight="1" thickBot="1"/>
    <row r="46" spans="2:15" ht="22.5" customHeight="1" thickBot="1">
      <c r="B46" s="56" t="s">
        <v>2</v>
      </c>
      <c r="C46" s="76" t="s">
        <v>3</v>
      </c>
      <c r="D46" s="56" t="s">
        <v>4</v>
      </c>
      <c r="E46" s="108" t="s">
        <v>5</v>
      </c>
      <c r="G46" s="109" t="s">
        <v>28</v>
      </c>
      <c r="H46" s="92"/>
      <c r="I46" s="92"/>
      <c r="J46" s="92"/>
      <c r="K46" s="92"/>
      <c r="L46" s="92"/>
      <c r="M46" s="92"/>
      <c r="N46" s="92"/>
      <c r="O46" s="93"/>
    </row>
    <row r="47" spans="2:15" ht="15" customHeight="1"/>
    <row r="48" spans="2:15" ht="22.5" customHeight="1">
      <c r="B48" s="11" t="s">
        <v>7</v>
      </c>
      <c r="C48" s="2">
        <v>1</v>
      </c>
      <c r="D48" s="15">
        <v>0</v>
      </c>
      <c r="E48" s="1">
        <v>16</v>
      </c>
      <c r="F48" s="14">
        <f>IF(ISBLANK(E48),0,IF(E48=Answers!E48,1,-1))</f>
        <v>1</v>
      </c>
      <c r="G48" s="71" t="s">
        <v>52</v>
      </c>
      <c r="H48" s="96"/>
      <c r="I48" s="96"/>
      <c r="J48" s="97"/>
      <c r="K48" s="98"/>
      <c r="L48" s="99"/>
      <c r="M48" s="99"/>
      <c r="N48" s="99"/>
      <c r="O48" s="100"/>
    </row>
    <row r="49" spans="2:15" ht="15" customHeight="1">
      <c r="G49" s="70"/>
      <c r="H49" s="103"/>
      <c r="I49" s="103"/>
      <c r="J49" s="104"/>
      <c r="K49" s="102"/>
      <c r="L49" s="102"/>
      <c r="M49" s="102"/>
      <c r="N49" s="102"/>
      <c r="O49" s="102"/>
    </row>
    <row r="50" spans="2:15" ht="22.5" customHeight="1">
      <c r="B50" s="2">
        <v>1</v>
      </c>
      <c r="C50" s="2">
        <v>1</v>
      </c>
      <c r="D50" s="3">
        <v>5</v>
      </c>
      <c r="E50" s="1">
        <f>LEN(G50) /2</f>
        <v>34</v>
      </c>
      <c r="F50" s="14">
        <f>IF(ISBLANK(E50),0,IF(E50=Answers!E50,1,-1))</f>
        <v>1</v>
      </c>
      <c r="G50" s="71" t="s">
        <v>81</v>
      </c>
      <c r="H50" s="96"/>
      <c r="I50" s="96"/>
      <c r="J50" s="97"/>
      <c r="K50" s="101"/>
      <c r="L50" s="99"/>
      <c r="M50" s="99"/>
      <c r="N50" s="99"/>
      <c r="O50" s="100"/>
    </row>
    <row r="51" spans="2:15" ht="22.5" customHeight="1">
      <c r="B51" s="2">
        <v>2</v>
      </c>
      <c r="C51" s="2">
        <v>1</v>
      </c>
      <c r="D51" s="3">
        <v>5</v>
      </c>
      <c r="E51" s="1">
        <f t="shared" ref="E51:E69" si="0">LEN(G51) /2</f>
        <v>25</v>
      </c>
      <c r="F51" s="14">
        <f>IF(ISBLANK(E51),0,IF(E51=Answers!E51,1,-1))</f>
        <v>1</v>
      </c>
      <c r="G51" s="71" t="s">
        <v>82</v>
      </c>
      <c r="H51" s="96"/>
      <c r="I51" s="96"/>
      <c r="J51" s="97"/>
      <c r="K51" s="99"/>
      <c r="L51" s="99"/>
      <c r="M51" s="99"/>
      <c r="N51" s="99"/>
      <c r="O51" s="100"/>
    </row>
    <row r="52" spans="2:15" ht="22.5" customHeight="1">
      <c r="B52" s="2">
        <v>3</v>
      </c>
      <c r="C52" s="2">
        <v>1</v>
      </c>
      <c r="D52" s="3">
        <v>5</v>
      </c>
      <c r="E52" s="1">
        <f t="shared" si="0"/>
        <v>41</v>
      </c>
      <c r="F52" s="14">
        <f>IF(ISBLANK(E52),0,IF(E52=Answers!E52,1,-1))</f>
        <v>1</v>
      </c>
      <c r="G52" s="71" t="s">
        <v>83</v>
      </c>
      <c r="H52" s="96"/>
      <c r="I52" s="96"/>
      <c r="J52" s="97"/>
      <c r="K52" s="99"/>
      <c r="L52" s="99"/>
      <c r="M52" s="99"/>
      <c r="N52" s="99"/>
      <c r="O52" s="100"/>
    </row>
    <row r="53" spans="2:15" ht="22.5" customHeight="1">
      <c r="B53" s="2">
        <v>4</v>
      </c>
      <c r="C53" s="2">
        <v>1</v>
      </c>
      <c r="D53" s="3">
        <v>5</v>
      </c>
      <c r="E53" s="1">
        <f t="shared" si="0"/>
        <v>50</v>
      </c>
      <c r="F53" s="14">
        <f>IF(ISBLANK(E53),0,IF(E53=Answers!E53,1,-1))</f>
        <v>1</v>
      </c>
      <c r="G53" s="71" t="s">
        <v>84</v>
      </c>
      <c r="H53" s="96"/>
      <c r="I53" s="96"/>
      <c r="J53" s="97"/>
      <c r="K53" s="99"/>
      <c r="L53" s="99"/>
      <c r="M53" s="99"/>
      <c r="N53" s="99"/>
      <c r="O53" s="100"/>
    </row>
    <row r="54" spans="2:15" ht="22.5" customHeight="1">
      <c r="B54" s="2">
        <v>5</v>
      </c>
      <c r="C54" s="2">
        <v>1</v>
      </c>
      <c r="D54" s="3">
        <v>5</v>
      </c>
      <c r="E54" s="1">
        <f t="shared" si="0"/>
        <v>60</v>
      </c>
      <c r="F54" s="14">
        <f>IF(ISBLANK(E54),0,IF(E54=Answers!E54,1,-1))</f>
        <v>1</v>
      </c>
      <c r="G54" s="71" t="s">
        <v>85</v>
      </c>
      <c r="H54" s="96"/>
      <c r="I54" s="96"/>
      <c r="J54" s="97"/>
      <c r="K54" s="99"/>
      <c r="L54" s="99"/>
      <c r="M54" s="99"/>
      <c r="N54" s="99"/>
      <c r="O54" s="100"/>
    </row>
    <row r="55" spans="2:15" ht="22.5" customHeight="1">
      <c r="B55" s="2">
        <v>6</v>
      </c>
      <c r="C55" s="2">
        <v>1</v>
      </c>
      <c r="D55" s="3">
        <v>5</v>
      </c>
      <c r="E55" s="1">
        <f t="shared" si="0"/>
        <v>22</v>
      </c>
      <c r="F55" s="14">
        <f>IF(ISBLANK(E55),0,IF(E55=Answers!E55,1,-1))</f>
        <v>1</v>
      </c>
      <c r="G55" s="71" t="s">
        <v>86</v>
      </c>
      <c r="H55" s="96"/>
      <c r="I55" s="96"/>
      <c r="J55" s="97"/>
      <c r="K55" s="99"/>
      <c r="L55" s="99"/>
      <c r="M55" s="99"/>
      <c r="N55" s="99"/>
      <c r="O55" s="100"/>
    </row>
    <row r="56" spans="2:15" ht="22.5" customHeight="1">
      <c r="B56" s="2">
        <v>7</v>
      </c>
      <c r="C56" s="2">
        <v>1</v>
      </c>
      <c r="D56" s="3">
        <v>5</v>
      </c>
      <c r="E56" s="1">
        <f t="shared" si="0"/>
        <v>61</v>
      </c>
      <c r="F56" s="14">
        <f>IF(ISBLANK(E56),0,IF(E56=Answers!E56,1,-1))</f>
        <v>1</v>
      </c>
      <c r="G56" s="71" t="s">
        <v>53</v>
      </c>
      <c r="H56" s="96"/>
      <c r="I56" s="96"/>
      <c r="J56" s="97"/>
      <c r="K56" s="99"/>
      <c r="L56" s="99"/>
      <c r="M56" s="99"/>
      <c r="N56" s="99"/>
      <c r="O56" s="100"/>
    </row>
    <row r="57" spans="2:15" ht="22.5" customHeight="1">
      <c r="B57" s="2">
        <v>8</v>
      </c>
      <c r="C57" s="2">
        <v>1</v>
      </c>
      <c r="D57" s="3">
        <v>5</v>
      </c>
      <c r="E57" s="1">
        <f t="shared" si="0"/>
        <v>21</v>
      </c>
      <c r="F57" s="14">
        <f>IF(ISBLANK(E57),0,IF(E57=Answers!E57,1,-1))</f>
        <v>1</v>
      </c>
      <c r="G57" s="71" t="s">
        <v>87</v>
      </c>
      <c r="H57" s="96"/>
      <c r="I57" s="96"/>
      <c r="J57" s="97"/>
      <c r="K57" s="99"/>
      <c r="L57" s="99"/>
      <c r="M57" s="99"/>
      <c r="N57" s="99"/>
      <c r="O57" s="100"/>
    </row>
    <row r="58" spans="2:15" ht="22.5" customHeight="1">
      <c r="B58" s="2">
        <v>9</v>
      </c>
      <c r="C58" s="2">
        <v>1</v>
      </c>
      <c r="D58" s="3">
        <v>5</v>
      </c>
      <c r="E58" s="1">
        <f t="shared" si="0"/>
        <v>29</v>
      </c>
      <c r="F58" s="14">
        <f>IF(ISBLANK(E58),0,IF(E58=Answers!E58,1,-1))</f>
        <v>1</v>
      </c>
      <c r="G58" s="71" t="s">
        <v>50</v>
      </c>
      <c r="H58" s="96"/>
      <c r="I58" s="96"/>
      <c r="J58" s="97"/>
      <c r="K58" s="99"/>
      <c r="L58" s="99"/>
      <c r="M58" s="99"/>
      <c r="N58" s="99"/>
      <c r="O58" s="100"/>
    </row>
    <row r="59" spans="2:15" ht="22.5" customHeight="1">
      <c r="B59" s="2">
        <v>10</v>
      </c>
      <c r="C59" s="2">
        <v>1</v>
      </c>
      <c r="D59" s="3">
        <v>5</v>
      </c>
      <c r="E59" s="1">
        <f t="shared" si="0"/>
        <v>40</v>
      </c>
      <c r="F59" s="14">
        <f>IF(ISBLANK(E59),0,IF(E59=Answers!E59,1,-1))</f>
        <v>1</v>
      </c>
      <c r="G59" s="71" t="s">
        <v>51</v>
      </c>
      <c r="H59" s="96"/>
      <c r="I59" s="96"/>
      <c r="J59" s="97"/>
      <c r="K59" s="99"/>
      <c r="L59" s="99"/>
      <c r="M59" s="99"/>
      <c r="N59" s="99"/>
      <c r="O59" s="100"/>
    </row>
    <row r="60" spans="2:15" ht="22.5" customHeight="1">
      <c r="B60" s="2">
        <v>11</v>
      </c>
      <c r="C60" s="2">
        <v>1</v>
      </c>
      <c r="D60" s="3">
        <v>5</v>
      </c>
      <c r="E60" s="1">
        <f t="shared" si="0"/>
        <v>58</v>
      </c>
      <c r="F60" s="14">
        <f>IF(ISBLANK(E60),0,IF(E60=Answers!E60,1,-1))</f>
        <v>1</v>
      </c>
      <c r="G60" s="71" t="s">
        <v>88</v>
      </c>
      <c r="H60" s="96"/>
      <c r="I60" s="96"/>
      <c r="J60" s="97"/>
      <c r="K60" s="99"/>
      <c r="L60" s="99"/>
      <c r="M60" s="99"/>
      <c r="N60" s="99"/>
      <c r="O60" s="100"/>
    </row>
    <row r="61" spans="2:15" ht="22.5" customHeight="1">
      <c r="B61" s="2">
        <v>12</v>
      </c>
      <c r="C61" s="2">
        <v>1</v>
      </c>
      <c r="D61" s="3">
        <v>5</v>
      </c>
      <c r="E61" s="1">
        <f t="shared" si="0"/>
        <v>31</v>
      </c>
      <c r="F61" s="14">
        <f>IF(ISBLANK(E61),0,IF(E61=Answers!E61,1,-1))</f>
        <v>1</v>
      </c>
      <c r="G61" s="71" t="s">
        <v>89</v>
      </c>
      <c r="H61" s="96"/>
      <c r="I61" s="96"/>
      <c r="J61" s="97"/>
      <c r="K61" s="99"/>
      <c r="L61" s="99"/>
      <c r="M61" s="99"/>
      <c r="N61" s="99"/>
      <c r="O61" s="100"/>
    </row>
    <row r="62" spans="2:15" ht="22.5" customHeight="1">
      <c r="B62" s="2">
        <v>13</v>
      </c>
      <c r="C62" s="2">
        <v>1</v>
      </c>
      <c r="D62" s="3">
        <v>5</v>
      </c>
      <c r="E62" s="1">
        <f t="shared" si="0"/>
        <v>45</v>
      </c>
      <c r="F62" s="14">
        <f>IF(ISBLANK(E62),0,IF(E62=Answers!E62,1,-1))</f>
        <v>1</v>
      </c>
      <c r="G62" s="71" t="s">
        <v>90</v>
      </c>
      <c r="H62" s="96"/>
      <c r="I62" s="96"/>
      <c r="J62" s="97"/>
      <c r="K62" s="99"/>
      <c r="L62" s="99"/>
      <c r="M62" s="99"/>
      <c r="N62" s="99"/>
      <c r="O62" s="100"/>
    </row>
    <row r="63" spans="2:15" ht="22.5" customHeight="1">
      <c r="B63" s="2">
        <v>14</v>
      </c>
      <c r="C63" s="2">
        <v>1</v>
      </c>
      <c r="D63" s="3">
        <v>5</v>
      </c>
      <c r="E63" s="1">
        <f t="shared" si="0"/>
        <v>69</v>
      </c>
      <c r="F63" s="14">
        <f>IF(ISBLANK(E63),0,IF(E63=Answers!E63,1,-1))</f>
        <v>1</v>
      </c>
      <c r="G63" s="71" t="s">
        <v>91</v>
      </c>
      <c r="H63" s="96"/>
      <c r="I63" s="96"/>
      <c r="J63" s="97"/>
      <c r="K63" s="99"/>
      <c r="L63" s="99"/>
      <c r="M63" s="99"/>
      <c r="N63" s="99"/>
      <c r="O63" s="100"/>
    </row>
    <row r="64" spans="2:15" ht="22.5" customHeight="1">
      <c r="B64" s="2">
        <v>15</v>
      </c>
      <c r="C64" s="2">
        <v>1</v>
      </c>
      <c r="D64" s="3">
        <v>5</v>
      </c>
      <c r="E64" s="1">
        <f t="shared" si="0"/>
        <v>61</v>
      </c>
      <c r="F64" s="14">
        <f>IF(ISBLANK(E64),0,IF(E64=Answers!E64,1,-1))</f>
        <v>1</v>
      </c>
      <c r="G64" s="71" t="s">
        <v>53</v>
      </c>
      <c r="H64" s="96"/>
      <c r="I64" s="96"/>
      <c r="J64" s="97"/>
      <c r="K64" s="99"/>
      <c r="L64" s="99"/>
      <c r="M64" s="99"/>
      <c r="N64" s="99"/>
      <c r="O64" s="100"/>
    </row>
    <row r="65" spans="1:15" ht="22.5" customHeight="1">
      <c r="B65" s="2">
        <v>16</v>
      </c>
      <c r="C65" s="2">
        <v>1</v>
      </c>
      <c r="D65" s="3">
        <v>5</v>
      </c>
      <c r="E65" s="1">
        <f t="shared" si="0"/>
        <v>57</v>
      </c>
      <c r="F65" s="14">
        <f>IF(ISBLANK(E65),0,IF(E65=Answers!E65,1,-1))</f>
        <v>1</v>
      </c>
      <c r="G65" s="71" t="s">
        <v>92</v>
      </c>
      <c r="H65" s="96"/>
      <c r="I65" s="96"/>
      <c r="J65" s="97"/>
      <c r="K65" s="99"/>
      <c r="L65" s="99"/>
      <c r="M65" s="99"/>
      <c r="N65" s="99"/>
      <c r="O65" s="100"/>
    </row>
    <row r="66" spans="1:15" ht="22.5" customHeight="1">
      <c r="B66" s="2">
        <v>17</v>
      </c>
      <c r="C66" s="2">
        <v>1</v>
      </c>
      <c r="D66" s="3">
        <v>5</v>
      </c>
      <c r="E66" s="1">
        <f t="shared" si="0"/>
        <v>42</v>
      </c>
      <c r="F66" s="14">
        <f>IF(ISBLANK(E66),0,IF(E66=Answers!E66,1,-1))</f>
        <v>1</v>
      </c>
      <c r="G66" s="71" t="s">
        <v>93</v>
      </c>
      <c r="H66" s="96"/>
      <c r="I66" s="96"/>
      <c r="J66" s="97"/>
      <c r="K66" s="99"/>
      <c r="L66" s="99"/>
      <c r="M66" s="99"/>
      <c r="N66" s="99"/>
      <c r="O66" s="100"/>
    </row>
    <row r="67" spans="1:15" ht="22.5" customHeight="1">
      <c r="B67" s="2">
        <v>18</v>
      </c>
      <c r="C67" s="2">
        <v>1</v>
      </c>
      <c r="D67" s="3">
        <v>5</v>
      </c>
      <c r="E67" s="1">
        <f t="shared" si="0"/>
        <v>32</v>
      </c>
      <c r="F67" s="14">
        <f>IF(ISBLANK(E67),0,IF(E67=Answers!E67,1,-1))</f>
        <v>1</v>
      </c>
      <c r="G67" s="71" t="s">
        <v>80</v>
      </c>
      <c r="H67" s="96"/>
      <c r="I67" s="96"/>
      <c r="J67" s="97"/>
      <c r="K67" s="99"/>
      <c r="L67" s="99"/>
      <c r="M67" s="99"/>
      <c r="N67" s="99"/>
      <c r="O67" s="100"/>
    </row>
    <row r="68" spans="1:15" ht="22.5" customHeight="1">
      <c r="B68" s="2">
        <v>19</v>
      </c>
      <c r="C68" s="2">
        <v>1</v>
      </c>
      <c r="D68" s="3">
        <v>5</v>
      </c>
      <c r="E68" s="1">
        <f t="shared" si="0"/>
        <v>56</v>
      </c>
      <c r="F68" s="14">
        <f>IF(ISBLANK(E68),0,IF(E68=Answers!E68,1,-1))</f>
        <v>1</v>
      </c>
      <c r="G68" s="71" t="s">
        <v>94</v>
      </c>
      <c r="H68" s="96"/>
      <c r="I68" s="96"/>
      <c r="J68" s="97"/>
      <c r="K68" s="99"/>
      <c r="L68" s="99"/>
      <c r="M68" s="99"/>
      <c r="N68" s="99"/>
      <c r="O68" s="100"/>
    </row>
    <row r="69" spans="1:15" ht="22.5" customHeight="1">
      <c r="B69" s="2">
        <v>20</v>
      </c>
      <c r="C69" s="2">
        <v>1</v>
      </c>
      <c r="D69" s="3">
        <v>5</v>
      </c>
      <c r="E69" s="1">
        <f t="shared" si="0"/>
        <v>68</v>
      </c>
      <c r="F69" s="14">
        <f>IF(ISBLANK(E69),0,IF(E69=Answers!E69,1,-1))</f>
        <v>1</v>
      </c>
      <c r="G69" s="71" t="s">
        <v>54</v>
      </c>
      <c r="H69" s="96"/>
      <c r="I69" s="96"/>
      <c r="J69" s="97"/>
      <c r="K69" s="99"/>
      <c r="L69" s="99"/>
      <c r="M69" s="99"/>
      <c r="N69" s="99"/>
      <c r="O69" s="100"/>
    </row>
    <row r="70" spans="1:15" ht="15" customHeight="1" thickBot="1"/>
    <row r="71" spans="1:15" ht="22.5" customHeight="1" thickBot="1">
      <c r="B71" s="105" t="s">
        <v>8</v>
      </c>
      <c r="C71" s="77" t="s">
        <v>0</v>
      </c>
    </row>
    <row r="72" spans="1:15" s="119" customFormat="1" ht="1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</row>
    <row r="73" spans="1:15" s="119" customFormat="1" ht="15" customHeight="1">
      <c r="A73" s="36"/>
      <c r="B73" s="121" t="s">
        <v>62</v>
      </c>
      <c r="C73" s="122"/>
      <c r="D73" s="36"/>
      <c r="E73" s="36"/>
      <c r="F73" s="36"/>
      <c r="G73" s="36"/>
      <c r="H73" s="36"/>
      <c r="I73" s="36"/>
      <c r="J73" s="36"/>
    </row>
    <row r="74" spans="1:15" s="119" customFormat="1" ht="15" customHeight="1">
      <c r="A74" s="36"/>
      <c r="B74" s="123" t="s">
        <v>222</v>
      </c>
      <c r="C74" s="122"/>
      <c r="D74" s="36"/>
      <c r="E74" s="36"/>
      <c r="F74" s="36"/>
      <c r="G74" s="36"/>
      <c r="H74" s="36"/>
      <c r="I74" s="36"/>
      <c r="J74" s="36"/>
    </row>
    <row r="75" spans="1:15" s="119" customFormat="1" ht="15" customHeight="1" thickBot="1">
      <c r="A75" s="36"/>
      <c r="B75" s="123"/>
      <c r="C75" s="122"/>
      <c r="D75" s="36"/>
      <c r="E75" s="36"/>
      <c r="F75" s="36"/>
      <c r="G75" s="36"/>
      <c r="H75" s="36"/>
      <c r="I75" s="125"/>
      <c r="J75" s="126"/>
    </row>
    <row r="76" spans="1:15" s="119" customFormat="1" ht="15" customHeight="1">
      <c r="A76" s="36"/>
      <c r="B76" s="123" t="s">
        <v>223</v>
      </c>
      <c r="C76" s="122"/>
      <c r="D76" s="36"/>
      <c r="E76" s="36"/>
      <c r="F76" s="36"/>
      <c r="G76" s="36"/>
      <c r="H76" s="36"/>
      <c r="I76" s="127" t="s">
        <v>79</v>
      </c>
      <c r="J76" s="128" t="s">
        <v>167</v>
      </c>
    </row>
    <row r="77" spans="1:15" s="119" customFormat="1" ht="15" customHeight="1">
      <c r="A77" s="36"/>
      <c r="B77" s="123"/>
      <c r="C77" s="122"/>
      <c r="D77" s="36"/>
      <c r="E77" s="36"/>
      <c r="F77" s="36"/>
      <c r="G77" s="36"/>
      <c r="H77" s="36"/>
      <c r="I77" s="129" t="s">
        <v>77</v>
      </c>
      <c r="J77" s="130" t="s">
        <v>166</v>
      </c>
    </row>
    <row r="78" spans="1:15" s="119" customFormat="1" ht="15" customHeight="1">
      <c r="B78" s="123" t="s">
        <v>189</v>
      </c>
      <c r="C78" s="124" t="s">
        <v>194</v>
      </c>
      <c r="I78" s="129" t="s">
        <v>78</v>
      </c>
      <c r="J78" s="130" t="s">
        <v>165</v>
      </c>
    </row>
    <row r="79" spans="1:15" s="119" customFormat="1" ht="15" customHeight="1">
      <c r="B79" s="123"/>
      <c r="C79" s="124" t="s">
        <v>195</v>
      </c>
    </row>
    <row r="80" spans="1:15" s="119" customFormat="1" ht="15" customHeight="1">
      <c r="B80" s="123"/>
      <c r="C80" s="124" t="s">
        <v>196</v>
      </c>
    </row>
    <row r="81" spans="1:50" s="119" customFormat="1" ht="15" customHeight="1">
      <c r="B81" s="123"/>
      <c r="C81" s="124"/>
    </row>
    <row r="82" spans="1:50" s="119" customFormat="1" ht="15" customHeight="1">
      <c r="B82" s="123" t="s">
        <v>236</v>
      </c>
      <c r="C82" s="124"/>
    </row>
    <row r="83" spans="1:50" s="119" customFormat="1" ht="15" customHeight="1" thickBot="1">
      <c r="A83" s="36"/>
      <c r="B83" s="36"/>
      <c r="C83" s="36"/>
      <c r="D83" s="36"/>
      <c r="E83" s="36"/>
      <c r="F83" s="36"/>
      <c r="G83" s="36"/>
      <c r="H83" s="36"/>
      <c r="I83" s="36"/>
      <c r="J83" s="36"/>
    </row>
    <row r="84" spans="1:50" ht="22.5" customHeight="1" thickBot="1">
      <c r="B84" s="56" t="s">
        <v>2</v>
      </c>
      <c r="C84" s="76" t="s">
        <v>3</v>
      </c>
      <c r="D84" s="56" t="s">
        <v>4</v>
      </c>
      <c r="E84" s="108" t="s">
        <v>5</v>
      </c>
      <c r="G84" s="110" t="s">
        <v>56</v>
      </c>
      <c r="H84" s="92"/>
      <c r="I84" s="92"/>
      <c r="J84" s="92"/>
    </row>
    <row r="85" spans="1:50" ht="15" customHeight="1">
      <c r="J85" s="28"/>
    </row>
    <row r="86" spans="1:50" ht="22.5" customHeight="1">
      <c r="B86" s="11" t="s">
        <v>9</v>
      </c>
      <c r="C86" s="2">
        <v>2</v>
      </c>
      <c r="D86" s="15">
        <v>0</v>
      </c>
      <c r="E86" s="1">
        <v>7</v>
      </c>
      <c r="F86" s="14">
        <f>IF(ISBLANK(E86),0,IF(E86=Answers!E86,1,-1))</f>
        <v>1</v>
      </c>
      <c r="G86" s="71" t="s">
        <v>168</v>
      </c>
      <c r="H86" s="58"/>
      <c r="I86" s="58"/>
      <c r="J86" s="72"/>
    </row>
    <row r="87" spans="1:50" ht="15" customHeight="1">
      <c r="G87" s="70"/>
      <c r="H87" s="16"/>
      <c r="I87" s="16"/>
      <c r="J87" s="16"/>
    </row>
    <row r="88" spans="1:50" ht="22.5" customHeight="1">
      <c r="B88" s="2">
        <v>21</v>
      </c>
      <c r="C88" s="2">
        <v>2</v>
      </c>
      <c r="D88" s="3">
        <v>5</v>
      </c>
      <c r="E88" s="1">
        <f>COUNTIF(_xlfn.ANCHORARRAY(K88),"W")</f>
        <v>9</v>
      </c>
      <c r="F88" s="14">
        <f>IF(ISBLANK(E88),0,IF(E88=Answers!E88,1,-1))</f>
        <v>1</v>
      </c>
      <c r="G88" s="71" t="s">
        <v>169</v>
      </c>
      <c r="H88" s="58"/>
      <c r="I88" s="58"/>
      <c r="J88" s="72"/>
      <c r="K88" s="28" t="str" cm="1">
        <f t="array" ref="K88:AX88">MID(G88,_xlfn.SEQUENCE(1,LEN(G88),1,1),1)</f>
        <v>A</v>
      </c>
      <c r="L88" s="28" t="str">
        <v>A</v>
      </c>
      <c r="M88" s="28" t="str">
        <v>A</v>
      </c>
      <c r="N88" s="28" t="str">
        <v>W</v>
      </c>
      <c r="O88" s="28" t="str">
        <v>A</v>
      </c>
      <c r="P88" s="28" t="str">
        <v>A</v>
      </c>
      <c r="Q88" s="28" t="str">
        <v>A</v>
      </c>
      <c r="R88" s="28" t="str">
        <v>A</v>
      </c>
      <c r="S88" s="28" t="str">
        <v>W</v>
      </c>
      <c r="T88" s="28" t="str">
        <v>W</v>
      </c>
      <c r="U88" s="28" t="str">
        <v>A</v>
      </c>
      <c r="V88" s="28" t="str">
        <v>A</v>
      </c>
      <c r="W88" s="28" t="str">
        <v>A</v>
      </c>
      <c r="X88" s="28" t="str">
        <v>A</v>
      </c>
      <c r="Y88" s="28" t="str">
        <v>A</v>
      </c>
      <c r="Z88" s="28" t="str">
        <v>A</v>
      </c>
      <c r="AA88" s="28" t="str">
        <v>A</v>
      </c>
      <c r="AB88" s="28" t="str">
        <v>A</v>
      </c>
      <c r="AC88" s="28" t="str">
        <v>A</v>
      </c>
      <c r="AD88" s="28" t="str">
        <v>W</v>
      </c>
      <c r="AE88" s="28" t="str">
        <v>A</v>
      </c>
      <c r="AF88" s="28" t="str">
        <v>A</v>
      </c>
      <c r="AG88" s="28" t="str">
        <v>A</v>
      </c>
      <c r="AH88" s="28" t="str">
        <v>A</v>
      </c>
      <c r="AI88" s="28" t="str">
        <v>A</v>
      </c>
      <c r="AJ88" s="28" t="str">
        <v>A</v>
      </c>
      <c r="AK88" s="28" t="str">
        <v>A</v>
      </c>
      <c r="AL88" s="28" t="str">
        <v>W</v>
      </c>
      <c r="AM88" s="28" t="str">
        <v>A</v>
      </c>
      <c r="AN88" s="28" t="str">
        <v>W</v>
      </c>
      <c r="AO88" s="28" t="str">
        <v>W</v>
      </c>
      <c r="AP88" s="28" t="str">
        <v>A</v>
      </c>
      <c r="AQ88" s="28" t="str">
        <v>W</v>
      </c>
      <c r="AR88" s="28" t="str">
        <v>A</v>
      </c>
      <c r="AS88" s="28" t="str">
        <v>A</v>
      </c>
      <c r="AT88" s="28" t="str">
        <v>A</v>
      </c>
      <c r="AU88" s="28" t="str">
        <v>A</v>
      </c>
      <c r="AV88" s="28" t="str">
        <v>W</v>
      </c>
      <c r="AW88" s="28" t="str">
        <v>A</v>
      </c>
      <c r="AX88" s="28" t="str">
        <v>A</v>
      </c>
    </row>
    <row r="89" spans="1:50" ht="22.5" customHeight="1">
      <c r="B89" s="2">
        <v>22</v>
      </c>
      <c r="C89" s="2">
        <v>2</v>
      </c>
      <c r="D89" s="3">
        <v>5</v>
      </c>
      <c r="E89" s="1">
        <f t="shared" ref="E89:E107" si="1">COUNTIF(_xlfn.ANCHORARRAY(K89),"W")</f>
        <v>13</v>
      </c>
      <c r="F89" s="14">
        <f>IF(ISBLANK(E89),0,IF(E89=Answers!E89,1,-1))</f>
        <v>1</v>
      </c>
      <c r="G89" s="71" t="s">
        <v>170</v>
      </c>
      <c r="H89" s="58"/>
      <c r="I89" s="58"/>
      <c r="J89" s="72"/>
      <c r="K89" s="28" t="str" cm="1">
        <f t="array" ref="K89:AX89">MID(G89,_xlfn.SEQUENCE(1,LEN(G89),1,1),1)</f>
        <v>W</v>
      </c>
      <c r="L89" s="28" t="str">
        <v>W</v>
      </c>
      <c r="M89" s="28" t="str">
        <v>A</v>
      </c>
      <c r="N89" s="28" t="str">
        <v>A</v>
      </c>
      <c r="O89" s="28" t="str">
        <v>W</v>
      </c>
      <c r="P89" s="28" t="str">
        <v>W</v>
      </c>
      <c r="Q89" s="28" t="str">
        <v>A</v>
      </c>
      <c r="R89" s="28" t="str">
        <v>A</v>
      </c>
      <c r="S89" s="28" t="str">
        <v>A</v>
      </c>
      <c r="T89" s="28" t="str">
        <v>A</v>
      </c>
      <c r="U89" s="28" t="str">
        <v>W</v>
      </c>
      <c r="V89" s="28" t="str">
        <v>A</v>
      </c>
      <c r="W89" s="28" t="str">
        <v>W</v>
      </c>
      <c r="X89" s="28" t="str">
        <v>W</v>
      </c>
      <c r="Y89" s="28" t="str">
        <v>A</v>
      </c>
      <c r="Z89" s="28" t="str">
        <v>A</v>
      </c>
      <c r="AA89" s="28" t="str">
        <v>W</v>
      </c>
      <c r="AB89" s="28" t="str">
        <v>A</v>
      </c>
      <c r="AC89" s="28" t="str">
        <v>A</v>
      </c>
      <c r="AD89" s="28" t="str">
        <v>A</v>
      </c>
      <c r="AE89" s="28" t="str">
        <v>A</v>
      </c>
      <c r="AF89" s="28" t="str">
        <v>A</v>
      </c>
      <c r="AG89" s="28" t="str">
        <v>A</v>
      </c>
      <c r="AH89" s="28" t="str">
        <v>A</v>
      </c>
      <c r="AI89" s="28" t="str">
        <v>W</v>
      </c>
      <c r="AJ89" s="28" t="str">
        <v>A</v>
      </c>
      <c r="AK89" s="28" t="str">
        <v>A</v>
      </c>
      <c r="AL89" s="28" t="str">
        <v>A</v>
      </c>
      <c r="AM89" s="28" t="str">
        <v>A</v>
      </c>
      <c r="AN89" s="28" t="str">
        <v>W</v>
      </c>
      <c r="AO89" s="28" t="str">
        <v>W</v>
      </c>
      <c r="AP89" s="28" t="str">
        <v>A</v>
      </c>
      <c r="AQ89" s="28" t="str">
        <v>A</v>
      </c>
      <c r="AR89" s="28" t="str">
        <v>A</v>
      </c>
      <c r="AS89" s="28" t="str">
        <v>A</v>
      </c>
      <c r="AT89" s="28" t="str">
        <v>A</v>
      </c>
      <c r="AU89" s="28" t="str">
        <v>W</v>
      </c>
      <c r="AV89" s="28" t="str">
        <v>W</v>
      </c>
      <c r="AW89" s="28" t="str">
        <v>A</v>
      </c>
      <c r="AX89" s="28" t="str">
        <v>A</v>
      </c>
    </row>
    <row r="90" spans="1:50" ht="22.5" customHeight="1">
      <c r="B90" s="2">
        <v>23</v>
      </c>
      <c r="C90" s="2">
        <v>2</v>
      </c>
      <c r="D90" s="3">
        <v>5</v>
      </c>
      <c r="E90" s="1">
        <f t="shared" si="1"/>
        <v>10</v>
      </c>
      <c r="F90" s="14">
        <f>IF(ISBLANK(E90),0,IF(E90=Answers!E90,1,-1))</f>
        <v>1</v>
      </c>
      <c r="G90" s="71" t="s">
        <v>171</v>
      </c>
      <c r="H90" s="58"/>
      <c r="I90" s="58"/>
      <c r="J90" s="72"/>
      <c r="K90" s="28" t="str" cm="1">
        <f t="array" ref="K90:AX90">MID(G90,_xlfn.SEQUENCE(1,LEN(G90),1,1),1)</f>
        <v>W</v>
      </c>
      <c r="L90" s="28" t="str">
        <v>A</v>
      </c>
      <c r="M90" s="28" t="str">
        <v>A</v>
      </c>
      <c r="N90" s="28" t="str">
        <v>W</v>
      </c>
      <c r="O90" s="28" t="str">
        <v>A</v>
      </c>
      <c r="P90" s="28" t="str">
        <v>A</v>
      </c>
      <c r="Q90" s="28" t="str">
        <v>A</v>
      </c>
      <c r="R90" s="28" t="str">
        <v>A</v>
      </c>
      <c r="S90" s="28" t="str">
        <v>W</v>
      </c>
      <c r="T90" s="28" t="str">
        <v>W</v>
      </c>
      <c r="U90" s="28" t="str">
        <v>A</v>
      </c>
      <c r="V90" s="28" t="str">
        <v>A</v>
      </c>
      <c r="W90" s="28" t="str">
        <v>A</v>
      </c>
      <c r="X90" s="28" t="str">
        <v>A</v>
      </c>
      <c r="Y90" s="28" t="str">
        <v>W</v>
      </c>
      <c r="Z90" s="28" t="str">
        <v>A</v>
      </c>
      <c r="AA90" s="28" t="str">
        <v>A</v>
      </c>
      <c r="AB90" s="28" t="str">
        <v>A</v>
      </c>
      <c r="AC90" s="28" t="str">
        <v>A</v>
      </c>
      <c r="AD90" s="28" t="str">
        <v>A</v>
      </c>
      <c r="AE90" s="28" t="str">
        <v>A</v>
      </c>
      <c r="AF90" s="28" t="str">
        <v>A</v>
      </c>
      <c r="AG90" s="28" t="str">
        <v>A</v>
      </c>
      <c r="AH90" s="28" t="str">
        <v>W</v>
      </c>
      <c r="AI90" s="28" t="str">
        <v>W</v>
      </c>
      <c r="AJ90" s="28" t="str">
        <v>A</v>
      </c>
      <c r="AK90" s="28" t="str">
        <v>A</v>
      </c>
      <c r="AL90" s="28" t="str">
        <v>A</v>
      </c>
      <c r="AM90" s="28" t="str">
        <v>W</v>
      </c>
      <c r="AN90" s="28" t="str">
        <v>A</v>
      </c>
      <c r="AO90" s="28" t="str">
        <v>A</v>
      </c>
      <c r="AP90" s="28" t="str">
        <v>A</v>
      </c>
      <c r="AQ90" s="28" t="str">
        <v>A</v>
      </c>
      <c r="AR90" s="28" t="str">
        <v>A</v>
      </c>
      <c r="AS90" s="28" t="str">
        <v>W</v>
      </c>
      <c r="AT90" s="28" t="str">
        <v>A</v>
      </c>
      <c r="AU90" s="28" t="str">
        <v>A</v>
      </c>
      <c r="AV90" s="28" t="str">
        <v>W</v>
      </c>
      <c r="AW90" s="28" t="str">
        <v>A</v>
      </c>
      <c r="AX90" s="28" t="str">
        <v>A</v>
      </c>
    </row>
    <row r="91" spans="1:50" ht="22.5" customHeight="1">
      <c r="B91" s="2">
        <v>24</v>
      </c>
      <c r="C91" s="2">
        <v>2</v>
      </c>
      <c r="D91" s="3">
        <v>5</v>
      </c>
      <c r="E91" s="1">
        <f t="shared" si="1"/>
        <v>9</v>
      </c>
      <c r="F91" s="14">
        <f>IF(ISBLANK(E91),0,IF(E91=Answers!E91,1,-1))</f>
        <v>1</v>
      </c>
      <c r="G91" s="71" t="s">
        <v>172</v>
      </c>
      <c r="H91" s="58"/>
      <c r="I91" s="58"/>
      <c r="J91" s="72"/>
      <c r="K91" s="28" t="str" cm="1">
        <f t="array" ref="K91:AX91">MID(G91,_xlfn.SEQUENCE(1,LEN(G91),1,1),1)</f>
        <v>W</v>
      </c>
      <c r="L91" s="28" t="str">
        <v>A</v>
      </c>
      <c r="M91" s="28" t="str">
        <v>A</v>
      </c>
      <c r="N91" s="28" t="str">
        <v>A</v>
      </c>
      <c r="O91" s="28" t="str">
        <v>A</v>
      </c>
      <c r="P91" s="28" t="str">
        <v>W</v>
      </c>
      <c r="Q91" s="28" t="str">
        <v>W</v>
      </c>
      <c r="R91" s="28" t="str">
        <v>A</v>
      </c>
      <c r="S91" s="28" t="str">
        <v>A</v>
      </c>
      <c r="T91" s="28" t="str">
        <v>A</v>
      </c>
      <c r="U91" s="28" t="str">
        <v>A</v>
      </c>
      <c r="V91" s="28" t="str">
        <v>A</v>
      </c>
      <c r="W91" s="28" t="str">
        <v>A</v>
      </c>
      <c r="X91" s="28" t="str">
        <v>A</v>
      </c>
      <c r="Y91" s="28" t="str">
        <v>W</v>
      </c>
      <c r="Z91" s="28" t="str">
        <v>A</v>
      </c>
      <c r="AA91" s="28" t="str">
        <v>A</v>
      </c>
      <c r="AB91" s="28" t="str">
        <v>A</v>
      </c>
      <c r="AC91" s="28" t="str">
        <v>A</v>
      </c>
      <c r="AD91" s="28" t="str">
        <v>A</v>
      </c>
      <c r="AE91" s="28" t="str">
        <v>A</v>
      </c>
      <c r="AF91" s="28" t="str">
        <v>A</v>
      </c>
      <c r="AG91" s="28" t="str">
        <v>A</v>
      </c>
      <c r="AH91" s="28" t="str">
        <v>W</v>
      </c>
      <c r="AI91" s="28" t="str">
        <v>A</v>
      </c>
      <c r="AJ91" s="28" t="str">
        <v>W</v>
      </c>
      <c r="AK91" s="28" t="str">
        <v>A</v>
      </c>
      <c r="AL91" s="28" t="str">
        <v>A</v>
      </c>
      <c r="AM91" s="28" t="str">
        <v>A</v>
      </c>
      <c r="AN91" s="28" t="str">
        <v>A</v>
      </c>
      <c r="AO91" s="28" t="str">
        <v>A</v>
      </c>
      <c r="AP91" s="28" t="str">
        <v>W</v>
      </c>
      <c r="AQ91" s="28" t="str">
        <v>A</v>
      </c>
      <c r="AR91" s="28" t="str">
        <v>A</v>
      </c>
      <c r="AS91" s="28" t="str">
        <v>A</v>
      </c>
      <c r="AT91" s="28" t="str">
        <v>W</v>
      </c>
      <c r="AU91" s="28" t="str">
        <v>A</v>
      </c>
      <c r="AV91" s="28" t="str">
        <v>W</v>
      </c>
      <c r="AW91" s="28" t="str">
        <v>A</v>
      </c>
      <c r="AX91" s="28" t="str">
        <v>A</v>
      </c>
    </row>
    <row r="92" spans="1:50" ht="22.5" customHeight="1">
      <c r="B92" s="2">
        <v>25</v>
      </c>
      <c r="C92" s="2">
        <v>2</v>
      </c>
      <c r="D92" s="3">
        <v>5</v>
      </c>
      <c r="E92" s="1">
        <f t="shared" si="1"/>
        <v>5</v>
      </c>
      <c r="F92" s="14">
        <f>IF(ISBLANK(E92),0,IF(E92=Answers!E92,1,-1))</f>
        <v>1</v>
      </c>
      <c r="G92" s="71" t="s">
        <v>173</v>
      </c>
      <c r="H92" s="58"/>
      <c r="I92" s="58"/>
      <c r="J92" s="72"/>
      <c r="K92" s="28" t="str" cm="1">
        <f t="array" ref="K92:AX92">MID(G92,_xlfn.SEQUENCE(1,LEN(G92),1,1),1)</f>
        <v>A</v>
      </c>
      <c r="L92" s="28" t="str">
        <v>A</v>
      </c>
      <c r="M92" s="28" t="str">
        <v>A</v>
      </c>
      <c r="N92" s="28" t="str">
        <v>W</v>
      </c>
      <c r="O92" s="28" t="str">
        <v>A</v>
      </c>
      <c r="P92" s="28" t="str">
        <v>A</v>
      </c>
      <c r="Q92" s="28" t="str">
        <v>A</v>
      </c>
      <c r="R92" s="28" t="str">
        <v>A</v>
      </c>
      <c r="S92" s="28" t="str">
        <v>A</v>
      </c>
      <c r="T92" s="28" t="str">
        <v>A</v>
      </c>
      <c r="U92" s="28" t="str">
        <v>W</v>
      </c>
      <c r="V92" s="28" t="str">
        <v>A</v>
      </c>
      <c r="W92" s="28" t="str">
        <v>A</v>
      </c>
      <c r="X92" s="28" t="str">
        <v>A</v>
      </c>
      <c r="Y92" s="28" t="str">
        <v>A</v>
      </c>
      <c r="Z92" s="28" t="str">
        <v>A</v>
      </c>
      <c r="AA92" s="28" t="str">
        <v>A</v>
      </c>
      <c r="AB92" s="28" t="str">
        <v>A</v>
      </c>
      <c r="AC92" s="28" t="str">
        <v>W</v>
      </c>
      <c r="AD92" s="28" t="str">
        <v>A</v>
      </c>
      <c r="AE92" s="28" t="str">
        <v>A</v>
      </c>
      <c r="AF92" s="28" t="str">
        <v>A</v>
      </c>
      <c r="AG92" s="28" t="str">
        <v>W</v>
      </c>
      <c r="AH92" s="28" t="str">
        <v>A</v>
      </c>
      <c r="AI92" s="28" t="str">
        <v>A</v>
      </c>
      <c r="AJ92" s="28" t="str">
        <v>A</v>
      </c>
      <c r="AK92" s="28" t="str">
        <v>A</v>
      </c>
      <c r="AL92" s="28" t="str">
        <v>A</v>
      </c>
      <c r="AM92" s="28" t="str">
        <v>W</v>
      </c>
      <c r="AN92" s="28" t="str">
        <v>A</v>
      </c>
      <c r="AO92" s="28" t="str">
        <v>A</v>
      </c>
      <c r="AP92" s="28" t="str">
        <v>A</v>
      </c>
      <c r="AQ92" s="28" t="str">
        <v>A</v>
      </c>
      <c r="AR92" s="28" t="str">
        <v>A</v>
      </c>
      <c r="AS92" s="28" t="str">
        <v>A</v>
      </c>
      <c r="AT92" s="28" t="str">
        <v>A</v>
      </c>
      <c r="AU92" s="28" t="str">
        <v>A</v>
      </c>
      <c r="AV92" s="28" t="str">
        <v>A</v>
      </c>
      <c r="AW92" s="28" t="str">
        <v>A</v>
      </c>
      <c r="AX92" s="28" t="str">
        <v>A</v>
      </c>
    </row>
    <row r="93" spans="1:50" ht="22.5" customHeight="1">
      <c r="B93" s="2">
        <v>26</v>
      </c>
      <c r="C93" s="2">
        <v>2</v>
      </c>
      <c r="D93" s="3">
        <v>5</v>
      </c>
      <c r="E93" s="1">
        <f t="shared" si="1"/>
        <v>9</v>
      </c>
      <c r="F93" s="14">
        <f>IF(ISBLANK(E93),0,IF(E93=Answers!E93,1,-1))</f>
        <v>1</v>
      </c>
      <c r="G93" s="71" t="s">
        <v>174</v>
      </c>
      <c r="H93" s="58"/>
      <c r="I93" s="58"/>
      <c r="J93" s="72"/>
      <c r="K93" s="28" t="str" cm="1">
        <f t="array" ref="K93:AX93">MID(G93,_xlfn.SEQUENCE(1,LEN(G93),1,1),1)</f>
        <v>A</v>
      </c>
      <c r="L93" s="28" t="str">
        <v>W</v>
      </c>
      <c r="M93" s="28" t="str">
        <v>A</v>
      </c>
      <c r="N93" s="28" t="str">
        <v>A</v>
      </c>
      <c r="O93" s="28" t="str">
        <v>W</v>
      </c>
      <c r="P93" s="28" t="str">
        <v>A</v>
      </c>
      <c r="Q93" s="28" t="str">
        <v>W</v>
      </c>
      <c r="R93" s="28" t="str">
        <v>A</v>
      </c>
      <c r="S93" s="28" t="str">
        <v>A</v>
      </c>
      <c r="T93" s="28" t="str">
        <v>A</v>
      </c>
      <c r="U93" s="28" t="str">
        <v>A</v>
      </c>
      <c r="V93" s="28" t="str">
        <v>A</v>
      </c>
      <c r="W93" s="28" t="str">
        <v>A</v>
      </c>
      <c r="X93" s="28" t="str">
        <v>A</v>
      </c>
      <c r="Y93" s="28" t="str">
        <v>A</v>
      </c>
      <c r="Z93" s="28" t="str">
        <v>A</v>
      </c>
      <c r="AA93" s="28" t="str">
        <v>A</v>
      </c>
      <c r="AB93" s="28" t="str">
        <v>W</v>
      </c>
      <c r="AC93" s="28" t="str">
        <v>A</v>
      </c>
      <c r="AD93" s="28" t="str">
        <v>W</v>
      </c>
      <c r="AE93" s="28" t="str">
        <v>A</v>
      </c>
      <c r="AF93" s="28" t="str">
        <v>A</v>
      </c>
      <c r="AG93" s="28" t="str">
        <v>A</v>
      </c>
      <c r="AH93" s="28" t="str">
        <v>A</v>
      </c>
      <c r="AI93" s="28" t="str">
        <v>A</v>
      </c>
      <c r="AJ93" s="28" t="str">
        <v>W</v>
      </c>
      <c r="AK93" s="28" t="str">
        <v>A</v>
      </c>
      <c r="AL93" s="28" t="str">
        <v>A</v>
      </c>
      <c r="AM93" s="28" t="str">
        <v>W</v>
      </c>
      <c r="AN93" s="28" t="str">
        <v>A</v>
      </c>
      <c r="AO93" s="28" t="str">
        <v>A</v>
      </c>
      <c r="AP93" s="28" t="str">
        <v>A</v>
      </c>
      <c r="AQ93" s="28" t="str">
        <v>A</v>
      </c>
      <c r="AR93" s="28" t="str">
        <v>W</v>
      </c>
      <c r="AS93" s="28" t="str">
        <v>W</v>
      </c>
      <c r="AT93" s="28" t="str">
        <v>A</v>
      </c>
      <c r="AU93" s="28" t="str">
        <v>A</v>
      </c>
      <c r="AV93" s="28" t="str">
        <v>A</v>
      </c>
      <c r="AW93" s="28" t="str">
        <v>A</v>
      </c>
      <c r="AX93" s="28" t="str">
        <v>A</v>
      </c>
    </row>
    <row r="94" spans="1:50" ht="22.5" customHeight="1">
      <c r="B94" s="2">
        <v>27</v>
      </c>
      <c r="C94" s="2">
        <v>2</v>
      </c>
      <c r="D94" s="3">
        <v>5</v>
      </c>
      <c r="E94" s="1">
        <f t="shared" si="1"/>
        <v>5</v>
      </c>
      <c r="F94" s="14">
        <f>IF(ISBLANK(E94),0,IF(E94=Answers!E94,1,-1))</f>
        <v>1</v>
      </c>
      <c r="G94" s="71" t="s">
        <v>175</v>
      </c>
      <c r="H94" s="58"/>
      <c r="I94" s="58"/>
      <c r="J94" s="72"/>
      <c r="K94" s="28" t="str" cm="1">
        <f t="array" ref="K94:AX94">MID(G94,_xlfn.SEQUENCE(1,LEN(G94),1,1),1)</f>
        <v>W</v>
      </c>
      <c r="L94" s="28" t="str">
        <v>A</v>
      </c>
      <c r="M94" s="28" t="str">
        <v>A</v>
      </c>
      <c r="N94" s="28" t="str">
        <v>A</v>
      </c>
      <c r="O94" s="28" t="str">
        <v>A</v>
      </c>
      <c r="P94" s="28" t="str">
        <v>A</v>
      </c>
      <c r="Q94" s="28" t="str">
        <v>A</v>
      </c>
      <c r="R94" s="28" t="str">
        <v>W</v>
      </c>
      <c r="S94" s="28" t="str">
        <v>A</v>
      </c>
      <c r="T94" s="28" t="str">
        <v>A</v>
      </c>
      <c r="U94" s="28" t="str">
        <v>A</v>
      </c>
      <c r="V94" s="28" t="str">
        <v>A</v>
      </c>
      <c r="W94" s="28" t="str">
        <v>A</v>
      </c>
      <c r="X94" s="28" t="str">
        <v>A</v>
      </c>
      <c r="Y94" s="28" t="str">
        <v>A</v>
      </c>
      <c r="Z94" s="28" t="str">
        <v>A</v>
      </c>
      <c r="AA94" s="28" t="str">
        <v>W</v>
      </c>
      <c r="AB94" s="28" t="str">
        <v>A</v>
      </c>
      <c r="AC94" s="28" t="str">
        <v>A</v>
      </c>
      <c r="AD94" s="28" t="str">
        <v>A</v>
      </c>
      <c r="AE94" s="28" t="str">
        <v>A</v>
      </c>
      <c r="AF94" s="28" t="str">
        <v>A</v>
      </c>
      <c r="AG94" s="28" t="str">
        <v>A</v>
      </c>
      <c r="AH94" s="28" t="str">
        <v>A</v>
      </c>
      <c r="AI94" s="28" t="str">
        <v>W</v>
      </c>
      <c r="AJ94" s="28" t="str">
        <v>A</v>
      </c>
      <c r="AK94" s="28" t="str">
        <v>A</v>
      </c>
      <c r="AL94" s="28" t="str">
        <v>A</v>
      </c>
      <c r="AM94" s="28" t="str">
        <v>A</v>
      </c>
      <c r="AN94" s="28" t="str">
        <v>A</v>
      </c>
      <c r="AO94" s="28" t="str">
        <v>A</v>
      </c>
      <c r="AP94" s="28" t="str">
        <v>A</v>
      </c>
      <c r="AQ94" s="28" t="str">
        <v>W</v>
      </c>
      <c r="AR94" s="28" t="str">
        <v>A</v>
      </c>
      <c r="AS94" s="28" t="str">
        <v>A</v>
      </c>
      <c r="AT94" s="28" t="str">
        <v>A</v>
      </c>
      <c r="AU94" s="28" t="str">
        <v>A</v>
      </c>
      <c r="AV94" s="28" t="str">
        <v>A</v>
      </c>
      <c r="AW94" s="28" t="str">
        <v>A</v>
      </c>
      <c r="AX94" s="28" t="str">
        <v>A</v>
      </c>
    </row>
    <row r="95" spans="1:50" ht="22.5" customHeight="1">
      <c r="B95" s="2">
        <v>28</v>
      </c>
      <c r="C95" s="2">
        <v>2</v>
      </c>
      <c r="D95" s="3">
        <v>5</v>
      </c>
      <c r="E95" s="1">
        <f t="shared" si="1"/>
        <v>3</v>
      </c>
      <c r="F95" s="14">
        <f>IF(ISBLANK(E95),0,IF(E95=Answers!E95,1,-1))</f>
        <v>1</v>
      </c>
      <c r="G95" s="71" t="s">
        <v>176</v>
      </c>
      <c r="H95" s="58"/>
      <c r="I95" s="58"/>
      <c r="J95" s="72"/>
      <c r="K95" s="28" t="str" cm="1">
        <f t="array" ref="K95:AX95">MID(G95,_xlfn.SEQUENCE(1,LEN(G95),1,1),1)</f>
        <v>A</v>
      </c>
      <c r="L95" s="28" t="str">
        <v>A</v>
      </c>
      <c r="M95" s="28" t="str">
        <v>A</v>
      </c>
      <c r="N95" s="28" t="str">
        <v>A</v>
      </c>
      <c r="O95" s="28" t="str">
        <v>A</v>
      </c>
      <c r="P95" s="28" t="str">
        <v>A</v>
      </c>
      <c r="Q95" s="28" t="str">
        <v>A</v>
      </c>
      <c r="R95" s="28" t="str">
        <v>A</v>
      </c>
      <c r="S95" s="28" t="str">
        <v>A</v>
      </c>
      <c r="T95" s="28" t="str">
        <v>A</v>
      </c>
      <c r="U95" s="28" t="str">
        <v>A</v>
      </c>
      <c r="V95" s="28" t="str">
        <v>A</v>
      </c>
      <c r="W95" s="28" t="str">
        <v>A</v>
      </c>
      <c r="X95" s="28" t="str">
        <v>A</v>
      </c>
      <c r="Y95" s="28" t="str">
        <v>A</v>
      </c>
      <c r="Z95" s="28" t="str">
        <v>A</v>
      </c>
      <c r="AA95" s="28" t="str">
        <v>A</v>
      </c>
      <c r="AB95" s="28" t="str">
        <v>A</v>
      </c>
      <c r="AC95" s="28" t="str">
        <v>A</v>
      </c>
      <c r="AD95" s="28" t="str">
        <v>A</v>
      </c>
      <c r="AE95" s="28" t="str">
        <v>A</v>
      </c>
      <c r="AF95" s="28" t="str">
        <v>A</v>
      </c>
      <c r="AG95" s="28" t="str">
        <v>A</v>
      </c>
      <c r="AH95" s="28" t="str">
        <v>A</v>
      </c>
      <c r="AI95" s="28" t="str">
        <v>A</v>
      </c>
      <c r="AJ95" s="28" t="str">
        <v>W</v>
      </c>
      <c r="AK95" s="28" t="str">
        <v>W</v>
      </c>
      <c r="AL95" s="28" t="str">
        <v>A</v>
      </c>
      <c r="AM95" s="28" t="str">
        <v>A</v>
      </c>
      <c r="AN95" s="28" t="str">
        <v>A</v>
      </c>
      <c r="AO95" s="28" t="str">
        <v>A</v>
      </c>
      <c r="AP95" s="28" t="str">
        <v>A</v>
      </c>
      <c r="AQ95" s="28" t="str">
        <v>A</v>
      </c>
      <c r="AR95" s="28" t="str">
        <v>A</v>
      </c>
      <c r="AS95" s="28" t="str">
        <v>W</v>
      </c>
      <c r="AT95" s="28" t="str">
        <v>A</v>
      </c>
      <c r="AU95" s="28" t="str">
        <v>A</v>
      </c>
      <c r="AV95" s="28" t="str">
        <v>A</v>
      </c>
      <c r="AW95" s="28" t="str">
        <v>A</v>
      </c>
      <c r="AX95" s="28" t="str">
        <v>A</v>
      </c>
    </row>
    <row r="96" spans="1:50" ht="22.5" customHeight="1">
      <c r="B96" s="2">
        <v>29</v>
      </c>
      <c r="C96" s="2">
        <v>2</v>
      </c>
      <c r="D96" s="3">
        <v>5</v>
      </c>
      <c r="E96" s="1">
        <f t="shared" si="1"/>
        <v>3</v>
      </c>
      <c r="F96" s="14">
        <f>IF(ISBLANK(E96),0,IF(E96=Answers!E96,1,-1))</f>
        <v>1</v>
      </c>
      <c r="G96" s="71" t="s">
        <v>177</v>
      </c>
      <c r="H96" s="58"/>
      <c r="I96" s="58"/>
      <c r="J96" s="72"/>
      <c r="K96" s="28" t="str" cm="1">
        <f t="array" ref="K96:AX96">MID(G96,_xlfn.SEQUENCE(1,LEN(G96),1,1),1)</f>
        <v>A</v>
      </c>
      <c r="L96" s="28" t="str">
        <v>W</v>
      </c>
      <c r="M96" s="28" t="str">
        <v>A</v>
      </c>
      <c r="N96" s="28" t="str">
        <v>A</v>
      </c>
      <c r="O96" s="28" t="str">
        <v>A</v>
      </c>
      <c r="P96" s="28" t="str">
        <v>A</v>
      </c>
      <c r="Q96" s="28" t="str">
        <v>W</v>
      </c>
      <c r="R96" s="28" t="str">
        <v>A</v>
      </c>
      <c r="S96" s="28" t="str">
        <v>A</v>
      </c>
      <c r="T96" s="28" t="str">
        <v>A</v>
      </c>
      <c r="U96" s="28" t="str">
        <v>A</v>
      </c>
      <c r="V96" s="28" t="str">
        <v>A</v>
      </c>
      <c r="W96" s="28" t="str">
        <v>A</v>
      </c>
      <c r="X96" s="28" t="str">
        <v>W</v>
      </c>
      <c r="Y96" s="28" t="str">
        <v>A</v>
      </c>
      <c r="Z96" s="28" t="str">
        <v>A</v>
      </c>
      <c r="AA96" s="28" t="str">
        <v>A</v>
      </c>
      <c r="AB96" s="28" t="str">
        <v>A</v>
      </c>
      <c r="AC96" s="28" t="str">
        <v>A</v>
      </c>
      <c r="AD96" s="28" t="str">
        <v>A</v>
      </c>
      <c r="AE96" s="28" t="str">
        <v>A</v>
      </c>
      <c r="AF96" s="28" t="str">
        <v>A</v>
      </c>
      <c r="AG96" s="28" t="str">
        <v>A</v>
      </c>
      <c r="AH96" s="28" t="str">
        <v>A</v>
      </c>
      <c r="AI96" s="28" t="str">
        <v>A</v>
      </c>
      <c r="AJ96" s="28" t="str">
        <v>A</v>
      </c>
      <c r="AK96" s="28" t="str">
        <v>A</v>
      </c>
      <c r="AL96" s="28" t="str">
        <v>A</v>
      </c>
      <c r="AM96" s="28" t="str">
        <v>A</v>
      </c>
      <c r="AN96" s="28" t="str">
        <v>A</v>
      </c>
      <c r="AO96" s="28" t="str">
        <v>A</v>
      </c>
      <c r="AP96" s="28" t="str">
        <v>A</v>
      </c>
      <c r="AQ96" s="28" t="str">
        <v>A</v>
      </c>
      <c r="AR96" s="28" t="str">
        <v>A</v>
      </c>
      <c r="AS96" s="28" t="str">
        <v>A</v>
      </c>
      <c r="AT96" s="28" t="str">
        <v>A</v>
      </c>
      <c r="AU96" s="28" t="str">
        <v>A</v>
      </c>
      <c r="AV96" s="28" t="str">
        <v>A</v>
      </c>
      <c r="AW96" s="28" t="str">
        <v>A</v>
      </c>
      <c r="AX96" s="28" t="str">
        <v>A</v>
      </c>
    </row>
    <row r="97" spans="1:50" ht="22.5" customHeight="1">
      <c r="B97" s="2">
        <v>30</v>
      </c>
      <c r="C97" s="2">
        <v>2</v>
      </c>
      <c r="D97" s="3">
        <v>5</v>
      </c>
      <c r="E97" s="1">
        <f t="shared" si="1"/>
        <v>8</v>
      </c>
      <c r="F97" s="14">
        <f>IF(ISBLANK(E97),0,IF(E97=Answers!E97,1,-1))</f>
        <v>1</v>
      </c>
      <c r="G97" s="71" t="s">
        <v>178</v>
      </c>
      <c r="H97" s="58"/>
      <c r="I97" s="58"/>
      <c r="J97" s="72"/>
      <c r="K97" s="28" t="str" cm="1">
        <f t="array" ref="K97:AX97">MID(G97,_xlfn.SEQUENCE(1,LEN(G97),1,1),1)</f>
        <v>A</v>
      </c>
      <c r="L97" s="28" t="str">
        <v>W</v>
      </c>
      <c r="M97" s="28" t="str">
        <v>A</v>
      </c>
      <c r="N97" s="28" t="str">
        <v>A</v>
      </c>
      <c r="O97" s="28" t="str">
        <v>A</v>
      </c>
      <c r="P97" s="28" t="str">
        <v>W</v>
      </c>
      <c r="Q97" s="28" t="str">
        <v>W</v>
      </c>
      <c r="R97" s="28" t="str">
        <v>A</v>
      </c>
      <c r="S97" s="28" t="str">
        <v>A</v>
      </c>
      <c r="T97" s="28" t="str">
        <v>W</v>
      </c>
      <c r="U97" s="28" t="str">
        <v>A</v>
      </c>
      <c r="V97" s="28" t="str">
        <v>A</v>
      </c>
      <c r="W97" s="28" t="str">
        <v>A</v>
      </c>
      <c r="X97" s="28" t="str">
        <v>A</v>
      </c>
      <c r="Y97" s="28" t="str">
        <v>A</v>
      </c>
      <c r="Z97" s="28" t="str">
        <v>A</v>
      </c>
      <c r="AA97" s="28" t="str">
        <v>A</v>
      </c>
      <c r="AB97" s="28" t="str">
        <v>A</v>
      </c>
      <c r="AC97" s="28" t="str">
        <v>A</v>
      </c>
      <c r="AD97" s="28" t="str">
        <v>A</v>
      </c>
      <c r="AE97" s="28" t="str">
        <v>W</v>
      </c>
      <c r="AF97" s="28" t="str">
        <v>W</v>
      </c>
      <c r="AG97" s="28" t="str">
        <v>A</v>
      </c>
      <c r="AH97" s="28" t="str">
        <v>A</v>
      </c>
      <c r="AI97" s="28" t="str">
        <v>A</v>
      </c>
      <c r="AJ97" s="28" t="str">
        <v>A</v>
      </c>
      <c r="AK97" s="28" t="str">
        <v>A</v>
      </c>
      <c r="AL97" s="28" t="str">
        <v>W</v>
      </c>
      <c r="AM97" s="28" t="str">
        <v>A</v>
      </c>
      <c r="AN97" s="28" t="str">
        <v>A</v>
      </c>
      <c r="AO97" s="28" t="str">
        <v>A</v>
      </c>
      <c r="AP97" s="28" t="str">
        <v>A</v>
      </c>
      <c r="AQ97" s="28" t="str">
        <v>A</v>
      </c>
      <c r="AR97" s="28" t="str">
        <v>A</v>
      </c>
      <c r="AS97" s="28" t="str">
        <v>A</v>
      </c>
      <c r="AT97" s="28" t="str">
        <v>A</v>
      </c>
      <c r="AU97" s="28" t="str">
        <v>A</v>
      </c>
      <c r="AV97" s="28" t="str">
        <v>A</v>
      </c>
      <c r="AW97" s="28" t="str">
        <v>W</v>
      </c>
      <c r="AX97" s="28" t="str">
        <v>A</v>
      </c>
    </row>
    <row r="98" spans="1:50" ht="22.5" customHeight="1">
      <c r="B98" s="2">
        <v>31</v>
      </c>
      <c r="C98" s="2">
        <v>2</v>
      </c>
      <c r="D98" s="3">
        <v>5</v>
      </c>
      <c r="E98" s="1">
        <f t="shared" si="1"/>
        <v>5</v>
      </c>
      <c r="F98" s="14">
        <f>IF(ISBLANK(E98),0,IF(E98=Answers!E98,1,-1))</f>
        <v>1</v>
      </c>
      <c r="G98" s="71" t="s">
        <v>179</v>
      </c>
      <c r="H98" s="58"/>
      <c r="I98" s="58"/>
      <c r="J98" s="72"/>
      <c r="K98" s="28" t="str" cm="1">
        <f t="array" ref="K98:AX98">MID(G98,_xlfn.SEQUENCE(1,LEN(G98),1,1),1)</f>
        <v>A</v>
      </c>
      <c r="L98" s="28" t="str">
        <v>A</v>
      </c>
      <c r="M98" s="28" t="str">
        <v>A</v>
      </c>
      <c r="N98" s="28" t="str">
        <v>A</v>
      </c>
      <c r="O98" s="28" t="str">
        <v>A</v>
      </c>
      <c r="P98" s="28" t="str">
        <v>A</v>
      </c>
      <c r="Q98" s="28" t="str">
        <v>A</v>
      </c>
      <c r="R98" s="28" t="str">
        <v>A</v>
      </c>
      <c r="S98" s="28" t="str">
        <v>W</v>
      </c>
      <c r="T98" s="28" t="str">
        <v>A</v>
      </c>
      <c r="U98" s="28" t="str">
        <v>A</v>
      </c>
      <c r="V98" s="28" t="str">
        <v>A</v>
      </c>
      <c r="W98" s="28" t="str">
        <v>A</v>
      </c>
      <c r="X98" s="28" t="str">
        <v>A</v>
      </c>
      <c r="Y98" s="28" t="str">
        <v>A</v>
      </c>
      <c r="Z98" s="28" t="str">
        <v>A</v>
      </c>
      <c r="AA98" s="28" t="str">
        <v>A</v>
      </c>
      <c r="AB98" s="28" t="str">
        <v>A</v>
      </c>
      <c r="AC98" s="28" t="str">
        <v>A</v>
      </c>
      <c r="AD98" s="28" t="str">
        <v>A</v>
      </c>
      <c r="AE98" s="28" t="str">
        <v>A</v>
      </c>
      <c r="AF98" s="28" t="str">
        <v>W</v>
      </c>
      <c r="AG98" s="28" t="str">
        <v>A</v>
      </c>
      <c r="AH98" s="28" t="str">
        <v>A</v>
      </c>
      <c r="AI98" s="28" t="str">
        <v>W</v>
      </c>
      <c r="AJ98" s="28" t="str">
        <v>A</v>
      </c>
      <c r="AK98" s="28" t="str">
        <v>A</v>
      </c>
      <c r="AL98" s="28" t="str">
        <v>A</v>
      </c>
      <c r="AM98" s="28" t="str">
        <v>A</v>
      </c>
      <c r="AN98" s="28" t="str">
        <v>A</v>
      </c>
      <c r="AO98" s="28" t="str">
        <v>A</v>
      </c>
      <c r="AP98" s="28" t="str">
        <v>A</v>
      </c>
      <c r="AQ98" s="28" t="str">
        <v>A</v>
      </c>
      <c r="AR98" s="28" t="str">
        <v>A</v>
      </c>
      <c r="AS98" s="28" t="str">
        <v>W</v>
      </c>
      <c r="AT98" s="28" t="str">
        <v>A</v>
      </c>
      <c r="AU98" s="28" t="str">
        <v>A</v>
      </c>
      <c r="AV98" s="28" t="str">
        <v>A</v>
      </c>
      <c r="AW98" s="28" t="str">
        <v>A</v>
      </c>
      <c r="AX98" s="28" t="str">
        <v>W</v>
      </c>
    </row>
    <row r="99" spans="1:50" ht="22.5" customHeight="1">
      <c r="B99" s="2">
        <v>32</v>
      </c>
      <c r="C99" s="2">
        <v>2</v>
      </c>
      <c r="D99" s="3">
        <v>5</v>
      </c>
      <c r="E99" s="1">
        <f t="shared" si="1"/>
        <v>9</v>
      </c>
      <c r="F99" s="14">
        <f>IF(ISBLANK(E99),0,IF(E99=Answers!E99,1,-1))</f>
        <v>1</v>
      </c>
      <c r="G99" s="71" t="s">
        <v>180</v>
      </c>
      <c r="H99" s="58"/>
      <c r="I99" s="58"/>
      <c r="J99" s="72"/>
      <c r="K99" s="28" t="str" cm="1">
        <f t="array" ref="K99:AX99">MID(G99,_xlfn.SEQUENCE(1,LEN(G99),1,1),1)</f>
        <v>A</v>
      </c>
      <c r="L99" s="28" t="str">
        <v>A</v>
      </c>
      <c r="M99" s="28" t="str">
        <v>A</v>
      </c>
      <c r="N99" s="28" t="str">
        <v>A</v>
      </c>
      <c r="O99" s="28" t="str">
        <v>W</v>
      </c>
      <c r="P99" s="28" t="str">
        <v>W</v>
      </c>
      <c r="Q99" s="28" t="str">
        <v>A</v>
      </c>
      <c r="R99" s="28" t="str">
        <v>A</v>
      </c>
      <c r="S99" s="28" t="str">
        <v>A</v>
      </c>
      <c r="T99" s="28" t="str">
        <v>A</v>
      </c>
      <c r="U99" s="28" t="str">
        <v>A</v>
      </c>
      <c r="V99" s="28" t="str">
        <v>A</v>
      </c>
      <c r="W99" s="28" t="str">
        <v>A</v>
      </c>
      <c r="X99" s="28" t="str">
        <v>W</v>
      </c>
      <c r="Y99" s="28" t="str">
        <v>A</v>
      </c>
      <c r="Z99" s="28" t="str">
        <v>A</v>
      </c>
      <c r="AA99" s="28" t="str">
        <v>W</v>
      </c>
      <c r="AB99" s="28" t="str">
        <v>W</v>
      </c>
      <c r="AC99" s="28" t="str">
        <v>A</v>
      </c>
      <c r="AD99" s="28" t="str">
        <v>A</v>
      </c>
      <c r="AE99" s="28" t="str">
        <v>A</v>
      </c>
      <c r="AF99" s="28" t="str">
        <v>W</v>
      </c>
      <c r="AG99" s="28" t="str">
        <v>A</v>
      </c>
      <c r="AH99" s="28" t="str">
        <v>A</v>
      </c>
      <c r="AI99" s="28" t="str">
        <v>A</v>
      </c>
      <c r="AJ99" s="28" t="str">
        <v>A</v>
      </c>
      <c r="AK99" s="28" t="str">
        <v>A</v>
      </c>
      <c r="AL99" s="28" t="str">
        <v>A</v>
      </c>
      <c r="AM99" s="28" t="str">
        <v>A</v>
      </c>
      <c r="AN99" s="28" t="str">
        <v>W</v>
      </c>
      <c r="AO99" s="28" t="str">
        <v>A</v>
      </c>
      <c r="AP99" s="28" t="str">
        <v>A</v>
      </c>
      <c r="AQ99" s="28" t="str">
        <v>A</v>
      </c>
      <c r="AR99" s="28" t="str">
        <v>A</v>
      </c>
      <c r="AS99" s="28" t="str">
        <v>A</v>
      </c>
      <c r="AT99" s="28" t="str">
        <v>W</v>
      </c>
      <c r="AU99" s="28" t="str">
        <v>A</v>
      </c>
      <c r="AV99" s="28" t="str">
        <v>A</v>
      </c>
      <c r="AW99" s="28" t="str">
        <v>A</v>
      </c>
      <c r="AX99" s="28" t="str">
        <v>W</v>
      </c>
    </row>
    <row r="100" spans="1:50" ht="22.5" customHeight="1">
      <c r="B100" s="2">
        <v>33</v>
      </c>
      <c r="C100" s="2">
        <v>2</v>
      </c>
      <c r="D100" s="3">
        <v>5</v>
      </c>
      <c r="E100" s="1">
        <f t="shared" si="1"/>
        <v>9</v>
      </c>
      <c r="F100" s="14">
        <f>IF(ISBLANK(E100),0,IF(E100=Answers!E100,1,-1))</f>
        <v>1</v>
      </c>
      <c r="G100" s="71" t="s">
        <v>181</v>
      </c>
      <c r="H100" s="58"/>
      <c r="I100" s="58"/>
      <c r="J100" s="72"/>
      <c r="K100" s="28" t="str" cm="1">
        <f t="array" ref="K100:AX100">MID(G100,_xlfn.SEQUENCE(1,LEN(G100),1,1),1)</f>
        <v>W</v>
      </c>
      <c r="L100" s="28" t="str">
        <v>A</v>
      </c>
      <c r="M100" s="28" t="str">
        <v>A</v>
      </c>
      <c r="N100" s="28" t="str">
        <v>W</v>
      </c>
      <c r="O100" s="28" t="str">
        <v>A</v>
      </c>
      <c r="P100" s="28" t="str">
        <v>W</v>
      </c>
      <c r="Q100" s="28" t="str">
        <v>A</v>
      </c>
      <c r="R100" s="28" t="str">
        <v>W</v>
      </c>
      <c r="S100" s="28" t="str">
        <v>A</v>
      </c>
      <c r="T100" s="28" t="str">
        <v>A</v>
      </c>
      <c r="U100" s="28" t="str">
        <v>A</v>
      </c>
      <c r="V100" s="28" t="str">
        <v>A</v>
      </c>
      <c r="W100" s="28" t="str">
        <v>A</v>
      </c>
      <c r="X100" s="28" t="str">
        <v>A</v>
      </c>
      <c r="Y100" s="28" t="str">
        <v>A</v>
      </c>
      <c r="Z100" s="28" t="str">
        <v>W</v>
      </c>
      <c r="AA100" s="28" t="str">
        <v>A</v>
      </c>
      <c r="AB100" s="28" t="str">
        <v>A</v>
      </c>
      <c r="AC100" s="28" t="str">
        <v>A</v>
      </c>
      <c r="AD100" s="28" t="str">
        <v>A</v>
      </c>
      <c r="AE100" s="28" t="str">
        <v>A</v>
      </c>
      <c r="AF100" s="28" t="str">
        <v>W</v>
      </c>
      <c r="AG100" s="28" t="str">
        <v>A</v>
      </c>
      <c r="AH100" s="28" t="str">
        <v>A</v>
      </c>
      <c r="AI100" s="28" t="str">
        <v>A</v>
      </c>
      <c r="AJ100" s="28" t="str">
        <v>A</v>
      </c>
      <c r="AK100" s="28" t="str">
        <v>A</v>
      </c>
      <c r="AL100" s="28" t="str">
        <v>W</v>
      </c>
      <c r="AM100" s="28" t="str">
        <v>A</v>
      </c>
      <c r="AN100" s="28" t="str">
        <v>A</v>
      </c>
      <c r="AO100" s="28" t="str">
        <v>A</v>
      </c>
      <c r="AP100" s="28" t="str">
        <v>A</v>
      </c>
      <c r="AQ100" s="28" t="str">
        <v>W</v>
      </c>
      <c r="AR100" s="28" t="str">
        <v>A</v>
      </c>
      <c r="AS100" s="28" t="str">
        <v>A</v>
      </c>
      <c r="AT100" s="28" t="str">
        <v>A</v>
      </c>
      <c r="AU100" s="28" t="str">
        <v>A</v>
      </c>
      <c r="AV100" s="28" t="str">
        <v>W</v>
      </c>
      <c r="AW100" s="28" t="str">
        <v>A</v>
      </c>
      <c r="AX100" s="28" t="str">
        <v>A</v>
      </c>
    </row>
    <row r="101" spans="1:50" ht="22.5" customHeight="1">
      <c r="B101" s="2">
        <v>34</v>
      </c>
      <c r="C101" s="2">
        <v>2</v>
      </c>
      <c r="D101" s="3">
        <v>5</v>
      </c>
      <c r="E101" s="1">
        <f t="shared" si="1"/>
        <v>6</v>
      </c>
      <c r="F101" s="14">
        <f>IF(ISBLANK(E101),0,IF(E101=Answers!E101,1,-1))</f>
        <v>1</v>
      </c>
      <c r="G101" s="71" t="s">
        <v>182</v>
      </c>
      <c r="H101" s="58"/>
      <c r="I101" s="58"/>
      <c r="J101" s="72"/>
      <c r="K101" s="28" t="str" cm="1">
        <f t="array" ref="K101:AX101">MID(G101,_xlfn.SEQUENCE(1,LEN(G101),1,1),1)</f>
        <v>A</v>
      </c>
      <c r="L101" s="28" t="str">
        <v>A</v>
      </c>
      <c r="M101" s="28" t="str">
        <v>A</v>
      </c>
      <c r="N101" s="28" t="str">
        <v>A</v>
      </c>
      <c r="O101" s="28" t="str">
        <v>A</v>
      </c>
      <c r="P101" s="28" t="str">
        <v>A</v>
      </c>
      <c r="Q101" s="28" t="str">
        <v>A</v>
      </c>
      <c r="R101" s="28" t="str">
        <v>A</v>
      </c>
      <c r="S101" s="28" t="str">
        <v>A</v>
      </c>
      <c r="T101" s="28" t="str">
        <v>A</v>
      </c>
      <c r="U101" s="28" t="str">
        <v>W</v>
      </c>
      <c r="V101" s="28" t="str">
        <v>A</v>
      </c>
      <c r="W101" s="28" t="str">
        <v>A</v>
      </c>
      <c r="X101" s="28" t="str">
        <v>A</v>
      </c>
      <c r="Y101" s="28" t="str">
        <v>A</v>
      </c>
      <c r="Z101" s="28" t="str">
        <v>A</v>
      </c>
      <c r="AA101" s="28" t="str">
        <v>A</v>
      </c>
      <c r="AB101" s="28" t="str">
        <v>A</v>
      </c>
      <c r="AC101" s="28" t="str">
        <v>W</v>
      </c>
      <c r="AD101" s="28" t="str">
        <v>W</v>
      </c>
      <c r="AE101" s="28" t="str">
        <v>A</v>
      </c>
      <c r="AF101" s="28" t="str">
        <v>W</v>
      </c>
      <c r="AG101" s="28" t="str">
        <v>A</v>
      </c>
      <c r="AH101" s="28" t="str">
        <v>A</v>
      </c>
      <c r="AI101" s="28" t="str">
        <v>A</v>
      </c>
      <c r="AJ101" s="28" t="str">
        <v>A</v>
      </c>
      <c r="AK101" s="28" t="str">
        <v>A</v>
      </c>
      <c r="AL101" s="28" t="str">
        <v>A</v>
      </c>
      <c r="AM101" s="28" t="str">
        <v>A</v>
      </c>
      <c r="AN101" s="28" t="str">
        <v>A</v>
      </c>
      <c r="AO101" s="28" t="str">
        <v>W</v>
      </c>
      <c r="AP101" s="28" t="str">
        <v>A</v>
      </c>
      <c r="AQ101" s="28" t="str">
        <v>A</v>
      </c>
      <c r="AR101" s="28" t="str">
        <v>A</v>
      </c>
      <c r="AS101" s="28" t="str">
        <v>A</v>
      </c>
      <c r="AT101" s="28" t="str">
        <v>A</v>
      </c>
      <c r="AU101" s="28" t="str">
        <v>A</v>
      </c>
      <c r="AV101" s="28" t="str">
        <v>W</v>
      </c>
      <c r="AW101" s="28" t="str">
        <v>A</v>
      </c>
      <c r="AX101" s="28" t="str">
        <v>A</v>
      </c>
    </row>
    <row r="102" spans="1:50" ht="22.5" customHeight="1">
      <c r="B102" s="2">
        <v>35</v>
      </c>
      <c r="C102" s="2">
        <v>2</v>
      </c>
      <c r="D102" s="3">
        <v>5</v>
      </c>
      <c r="E102" s="1">
        <f t="shared" si="1"/>
        <v>6</v>
      </c>
      <c r="F102" s="14">
        <f>IF(ISBLANK(E102),0,IF(E102=Answers!E102,1,-1))</f>
        <v>1</v>
      </c>
      <c r="G102" s="71" t="s">
        <v>183</v>
      </c>
      <c r="H102" s="58"/>
      <c r="I102" s="58"/>
      <c r="J102" s="72"/>
      <c r="K102" s="28" t="str" cm="1">
        <f t="array" ref="K102:AX102">MID(G102,_xlfn.SEQUENCE(1,LEN(G102),1,1),1)</f>
        <v>A</v>
      </c>
      <c r="L102" s="28" t="str">
        <v>A</v>
      </c>
      <c r="M102" s="28" t="str">
        <v>A</v>
      </c>
      <c r="N102" s="28" t="str">
        <v>A</v>
      </c>
      <c r="O102" s="28" t="str">
        <v>A</v>
      </c>
      <c r="P102" s="28" t="str">
        <v>A</v>
      </c>
      <c r="Q102" s="28" t="str">
        <v>A</v>
      </c>
      <c r="R102" s="28" t="str">
        <v>A</v>
      </c>
      <c r="S102" s="28" t="str">
        <v>A</v>
      </c>
      <c r="T102" s="28" t="str">
        <v>A</v>
      </c>
      <c r="U102" s="28" t="str">
        <v>W</v>
      </c>
      <c r="V102" s="28" t="str">
        <v>A</v>
      </c>
      <c r="W102" s="28" t="str">
        <v>W</v>
      </c>
      <c r="X102" s="28" t="str">
        <v>A</v>
      </c>
      <c r="Y102" s="28" t="str">
        <v>A</v>
      </c>
      <c r="Z102" s="28" t="str">
        <v>A</v>
      </c>
      <c r="AA102" s="28" t="str">
        <v>W</v>
      </c>
      <c r="AB102" s="28" t="str">
        <v>A</v>
      </c>
      <c r="AC102" s="28" t="str">
        <v>A</v>
      </c>
      <c r="AD102" s="28" t="str">
        <v>A</v>
      </c>
      <c r="AE102" s="28" t="str">
        <v>A</v>
      </c>
      <c r="AF102" s="28" t="str">
        <v>A</v>
      </c>
      <c r="AG102" s="28" t="str">
        <v>A</v>
      </c>
      <c r="AH102" s="28" t="str">
        <v>A</v>
      </c>
      <c r="AI102" s="28" t="str">
        <v>A</v>
      </c>
      <c r="AJ102" s="28" t="str">
        <v>A</v>
      </c>
      <c r="AK102" s="28" t="str">
        <v>A</v>
      </c>
      <c r="AL102" s="28" t="str">
        <v>A</v>
      </c>
      <c r="AM102" s="28" t="str">
        <v>A</v>
      </c>
      <c r="AN102" s="28" t="str">
        <v>W</v>
      </c>
      <c r="AO102" s="28" t="str">
        <v>A</v>
      </c>
      <c r="AP102" s="28" t="str">
        <v>A</v>
      </c>
      <c r="AQ102" s="28" t="str">
        <v>A</v>
      </c>
      <c r="AR102" s="28" t="str">
        <v>A</v>
      </c>
      <c r="AS102" s="28" t="str">
        <v>W</v>
      </c>
      <c r="AT102" s="28" t="str">
        <v>A</v>
      </c>
      <c r="AU102" s="28" t="str">
        <v>A</v>
      </c>
      <c r="AV102" s="28" t="str">
        <v>A</v>
      </c>
      <c r="AW102" s="28" t="str">
        <v>A</v>
      </c>
      <c r="AX102" s="28" t="str">
        <v>W</v>
      </c>
    </row>
    <row r="103" spans="1:50" ht="22.5" customHeight="1">
      <c r="B103" s="2">
        <v>36</v>
      </c>
      <c r="C103" s="2">
        <v>2</v>
      </c>
      <c r="D103" s="3">
        <v>5</v>
      </c>
      <c r="E103" s="1">
        <f t="shared" si="1"/>
        <v>6</v>
      </c>
      <c r="F103" s="14">
        <f>IF(ISBLANK(E103),0,IF(E103=Answers!E103,1,-1))</f>
        <v>1</v>
      </c>
      <c r="G103" s="71" t="s">
        <v>184</v>
      </c>
      <c r="H103" s="58"/>
      <c r="I103" s="58"/>
      <c r="J103" s="72"/>
      <c r="K103" s="28" t="str" cm="1">
        <f t="array" ref="K103:AX103">MID(G103,_xlfn.SEQUENCE(1,LEN(G103),1,1),1)</f>
        <v>A</v>
      </c>
      <c r="L103" s="28" t="str">
        <v>A</v>
      </c>
      <c r="M103" s="28" t="str">
        <v>A</v>
      </c>
      <c r="N103" s="28" t="str">
        <v>A</v>
      </c>
      <c r="O103" s="28" t="str">
        <v>A</v>
      </c>
      <c r="P103" s="28" t="str">
        <v>A</v>
      </c>
      <c r="Q103" s="28" t="str">
        <v>A</v>
      </c>
      <c r="R103" s="28" t="str">
        <v>W</v>
      </c>
      <c r="S103" s="28" t="str">
        <v>A</v>
      </c>
      <c r="T103" s="28" t="str">
        <v>A</v>
      </c>
      <c r="U103" s="28" t="str">
        <v>A</v>
      </c>
      <c r="V103" s="28" t="str">
        <v>W</v>
      </c>
      <c r="W103" s="28" t="str">
        <v>A</v>
      </c>
      <c r="X103" s="28" t="str">
        <v>A</v>
      </c>
      <c r="Y103" s="28" t="str">
        <v>A</v>
      </c>
      <c r="Z103" s="28" t="str">
        <v>A</v>
      </c>
      <c r="AA103" s="28" t="str">
        <v>A</v>
      </c>
      <c r="AB103" s="28" t="str">
        <v>A</v>
      </c>
      <c r="AC103" s="28" t="str">
        <v>W</v>
      </c>
      <c r="AD103" s="28" t="str">
        <v>A</v>
      </c>
      <c r="AE103" s="28" t="str">
        <v>A</v>
      </c>
      <c r="AF103" s="28" t="str">
        <v>A</v>
      </c>
      <c r="AG103" s="28" t="str">
        <v>A</v>
      </c>
      <c r="AH103" s="28" t="str">
        <v>A</v>
      </c>
      <c r="AI103" s="28" t="str">
        <v>A</v>
      </c>
      <c r="AJ103" s="28" t="str">
        <v>A</v>
      </c>
      <c r="AK103" s="28" t="str">
        <v>A</v>
      </c>
      <c r="AL103" s="28" t="str">
        <v>A</v>
      </c>
      <c r="AM103" s="28" t="str">
        <v>W</v>
      </c>
      <c r="AN103" s="28" t="str">
        <v>A</v>
      </c>
      <c r="AO103" s="28" t="str">
        <v>W</v>
      </c>
      <c r="AP103" s="28" t="str">
        <v>A</v>
      </c>
      <c r="AQ103" s="28" t="str">
        <v>A</v>
      </c>
      <c r="AR103" s="28" t="str">
        <v>A</v>
      </c>
      <c r="AS103" s="28" t="str">
        <v>A</v>
      </c>
      <c r="AT103" s="28" t="str">
        <v>A</v>
      </c>
      <c r="AU103" s="28" t="str">
        <v>A</v>
      </c>
      <c r="AV103" s="28" t="str">
        <v>A</v>
      </c>
      <c r="AW103" s="28" t="str">
        <v>W</v>
      </c>
      <c r="AX103" s="28" t="str">
        <v>A</v>
      </c>
    </row>
    <row r="104" spans="1:50" ht="22.5" customHeight="1">
      <c r="B104" s="2">
        <v>37</v>
      </c>
      <c r="C104" s="2">
        <v>2</v>
      </c>
      <c r="D104" s="3">
        <v>5</v>
      </c>
      <c r="E104" s="1">
        <f t="shared" si="1"/>
        <v>7</v>
      </c>
      <c r="F104" s="14">
        <f>IF(ISBLANK(E104),0,IF(E104=Answers!E104,1,-1))</f>
        <v>1</v>
      </c>
      <c r="G104" s="71" t="s">
        <v>185</v>
      </c>
      <c r="H104" s="58"/>
      <c r="I104" s="58"/>
      <c r="J104" s="72"/>
      <c r="K104" s="28" t="str" cm="1">
        <f t="array" ref="K104:AX104">MID(G104,_xlfn.SEQUENCE(1,LEN(G104),1,1),1)</f>
        <v>W</v>
      </c>
      <c r="L104" s="28" t="str">
        <v>A</v>
      </c>
      <c r="M104" s="28" t="str">
        <v>A</v>
      </c>
      <c r="N104" s="28" t="str">
        <v>A</v>
      </c>
      <c r="O104" s="28" t="str">
        <v>A</v>
      </c>
      <c r="P104" s="28" t="str">
        <v>A</v>
      </c>
      <c r="Q104" s="28" t="str">
        <v>A</v>
      </c>
      <c r="R104" s="28" t="str">
        <v>W</v>
      </c>
      <c r="S104" s="28" t="str">
        <v>A</v>
      </c>
      <c r="T104" s="28" t="str">
        <v>A</v>
      </c>
      <c r="U104" s="28" t="str">
        <v>A</v>
      </c>
      <c r="V104" s="28" t="str">
        <v>A</v>
      </c>
      <c r="W104" s="28" t="str">
        <v>A</v>
      </c>
      <c r="X104" s="28" t="str">
        <v>A</v>
      </c>
      <c r="Y104" s="28" t="str">
        <v>A</v>
      </c>
      <c r="Z104" s="28" t="str">
        <v>A</v>
      </c>
      <c r="AA104" s="28" t="str">
        <v>W</v>
      </c>
      <c r="AB104" s="28" t="str">
        <v>A</v>
      </c>
      <c r="AC104" s="28" t="str">
        <v>A</v>
      </c>
      <c r="AD104" s="28" t="str">
        <v>A</v>
      </c>
      <c r="AE104" s="28" t="str">
        <v>A</v>
      </c>
      <c r="AF104" s="28" t="str">
        <v>W</v>
      </c>
      <c r="AG104" s="28" t="str">
        <v>A</v>
      </c>
      <c r="AH104" s="28" t="str">
        <v>A</v>
      </c>
      <c r="AI104" s="28" t="str">
        <v>A</v>
      </c>
      <c r="AJ104" s="28" t="str">
        <v>A</v>
      </c>
      <c r="AK104" s="28" t="str">
        <v>A</v>
      </c>
      <c r="AL104" s="28" t="str">
        <v>A</v>
      </c>
      <c r="AM104" s="28" t="str">
        <v>A</v>
      </c>
      <c r="AN104" s="28" t="str">
        <v>W</v>
      </c>
      <c r="AO104" s="28" t="str">
        <v>A</v>
      </c>
      <c r="AP104" s="28" t="str">
        <v>A</v>
      </c>
      <c r="AQ104" s="28" t="str">
        <v>A</v>
      </c>
      <c r="AR104" s="28" t="str">
        <v>A</v>
      </c>
      <c r="AS104" s="28" t="str">
        <v>A</v>
      </c>
      <c r="AT104" s="28" t="str">
        <v>A</v>
      </c>
      <c r="AU104" s="28" t="str">
        <v>W</v>
      </c>
      <c r="AV104" s="28" t="str">
        <v>W</v>
      </c>
      <c r="AW104" s="28" t="str">
        <v>A</v>
      </c>
      <c r="AX104" s="28" t="str">
        <v>A</v>
      </c>
    </row>
    <row r="105" spans="1:50" ht="22.5" customHeight="1">
      <c r="B105" s="2">
        <v>38</v>
      </c>
      <c r="C105" s="2">
        <v>2</v>
      </c>
      <c r="D105" s="3">
        <v>5</v>
      </c>
      <c r="E105" s="1">
        <f t="shared" si="1"/>
        <v>11</v>
      </c>
      <c r="F105" s="14">
        <f>IF(ISBLANK(E105),0,IF(E105=Answers!E105,1,-1))</f>
        <v>1</v>
      </c>
      <c r="G105" s="71" t="s">
        <v>186</v>
      </c>
      <c r="H105" s="58"/>
      <c r="I105" s="58"/>
      <c r="J105" s="72"/>
      <c r="K105" s="28" t="str" cm="1">
        <f t="array" ref="K105:AX105">MID(G105,_xlfn.SEQUENCE(1,LEN(G105),1,1),1)</f>
        <v>A</v>
      </c>
      <c r="L105" s="28" t="str">
        <v>A</v>
      </c>
      <c r="M105" s="28" t="str">
        <v>A</v>
      </c>
      <c r="N105" s="28" t="str">
        <v>W</v>
      </c>
      <c r="O105" s="28" t="str">
        <v>W</v>
      </c>
      <c r="P105" s="28" t="str">
        <v>A</v>
      </c>
      <c r="Q105" s="28" t="str">
        <v>A</v>
      </c>
      <c r="R105" s="28" t="str">
        <v>A</v>
      </c>
      <c r="S105" s="28" t="str">
        <v>A</v>
      </c>
      <c r="T105" s="28" t="str">
        <v>A</v>
      </c>
      <c r="U105" s="28" t="str">
        <v>A</v>
      </c>
      <c r="V105" s="28" t="str">
        <v>A</v>
      </c>
      <c r="W105" s="28" t="str">
        <v>A</v>
      </c>
      <c r="X105" s="28" t="str">
        <v>W</v>
      </c>
      <c r="Y105" s="28" t="str">
        <v>W</v>
      </c>
      <c r="Z105" s="28" t="str">
        <v>A</v>
      </c>
      <c r="AA105" s="28" t="str">
        <v>W</v>
      </c>
      <c r="AB105" s="28" t="str">
        <v>A</v>
      </c>
      <c r="AC105" s="28" t="str">
        <v>A</v>
      </c>
      <c r="AD105" s="28" t="str">
        <v>A</v>
      </c>
      <c r="AE105" s="28" t="str">
        <v>A</v>
      </c>
      <c r="AF105" s="28" t="str">
        <v>A</v>
      </c>
      <c r="AG105" s="28" t="str">
        <v>A</v>
      </c>
      <c r="AH105" s="28" t="str">
        <v>W</v>
      </c>
      <c r="AI105" s="28" t="str">
        <v>A</v>
      </c>
      <c r="AJ105" s="28" t="str">
        <v>W</v>
      </c>
      <c r="AK105" s="28" t="str">
        <v>A</v>
      </c>
      <c r="AL105" s="28" t="str">
        <v>W</v>
      </c>
      <c r="AM105" s="28" t="str">
        <v>A</v>
      </c>
      <c r="AN105" s="28" t="str">
        <v>W</v>
      </c>
      <c r="AO105" s="28" t="str">
        <v>A</v>
      </c>
      <c r="AP105" s="28" t="str">
        <v>A</v>
      </c>
      <c r="AQ105" s="28" t="str">
        <v>A</v>
      </c>
      <c r="AR105" s="28" t="str">
        <v>A</v>
      </c>
      <c r="AS105" s="28" t="str">
        <v>A</v>
      </c>
      <c r="AT105" s="28" t="str">
        <v>W</v>
      </c>
      <c r="AU105" s="28" t="str">
        <v>A</v>
      </c>
      <c r="AV105" s="28" t="str">
        <v>A</v>
      </c>
      <c r="AW105" s="28" t="str">
        <v>W</v>
      </c>
      <c r="AX105" s="28" t="str">
        <v>A</v>
      </c>
    </row>
    <row r="106" spans="1:50" ht="22.5" customHeight="1">
      <c r="B106" s="2">
        <v>39</v>
      </c>
      <c r="C106" s="2">
        <v>2</v>
      </c>
      <c r="D106" s="3">
        <v>5</v>
      </c>
      <c r="E106" s="1">
        <f t="shared" si="1"/>
        <v>7</v>
      </c>
      <c r="F106" s="14">
        <f>IF(ISBLANK(E106),0,IF(E106=Answers!E106,1,-1))</f>
        <v>1</v>
      </c>
      <c r="G106" s="71" t="s">
        <v>187</v>
      </c>
      <c r="H106" s="58"/>
      <c r="I106" s="58"/>
      <c r="J106" s="72"/>
      <c r="K106" s="28" t="str" cm="1">
        <f t="array" ref="K106:AX106">MID(G106,_xlfn.SEQUENCE(1,LEN(G106),1,1),1)</f>
        <v>W</v>
      </c>
      <c r="L106" s="28" t="str">
        <v>A</v>
      </c>
      <c r="M106" s="28" t="str">
        <v>A</v>
      </c>
      <c r="N106" s="28" t="str">
        <v>W</v>
      </c>
      <c r="O106" s="28" t="str">
        <v>A</v>
      </c>
      <c r="P106" s="28" t="str">
        <v>A</v>
      </c>
      <c r="Q106" s="28" t="str">
        <v>W</v>
      </c>
      <c r="R106" s="28" t="str">
        <v>A</v>
      </c>
      <c r="S106" s="28" t="str">
        <v>A</v>
      </c>
      <c r="T106" s="28" t="str">
        <v>A</v>
      </c>
      <c r="U106" s="28" t="str">
        <v>A</v>
      </c>
      <c r="V106" s="28" t="str">
        <v>A</v>
      </c>
      <c r="W106" s="28" t="str">
        <v>A</v>
      </c>
      <c r="X106" s="28" t="str">
        <v>A</v>
      </c>
      <c r="Y106" s="28" t="str">
        <v>A</v>
      </c>
      <c r="Z106" s="28" t="str">
        <v>W</v>
      </c>
      <c r="AA106" s="28" t="str">
        <v>A</v>
      </c>
      <c r="AB106" s="28" t="str">
        <v>A</v>
      </c>
      <c r="AC106" s="28" t="str">
        <v>A</v>
      </c>
      <c r="AD106" s="28" t="str">
        <v>A</v>
      </c>
      <c r="AE106" s="28" t="str">
        <v>A</v>
      </c>
      <c r="AF106" s="28" t="str">
        <v>A</v>
      </c>
      <c r="AG106" s="28" t="str">
        <v>A</v>
      </c>
      <c r="AH106" s="28" t="str">
        <v>A</v>
      </c>
      <c r="AI106" s="28" t="str">
        <v>A</v>
      </c>
      <c r="AJ106" s="28" t="str">
        <v>A</v>
      </c>
      <c r="AK106" s="28" t="str">
        <v>A</v>
      </c>
      <c r="AL106" s="28" t="str">
        <v>W</v>
      </c>
      <c r="AM106" s="28" t="str">
        <v>A</v>
      </c>
      <c r="AN106" s="28" t="str">
        <v>A</v>
      </c>
      <c r="AO106" s="28" t="str">
        <v>A</v>
      </c>
      <c r="AP106" s="28" t="str">
        <v>A</v>
      </c>
      <c r="AQ106" s="28" t="str">
        <v>A</v>
      </c>
      <c r="AR106" s="28" t="str">
        <v>A</v>
      </c>
      <c r="AS106" s="28" t="str">
        <v>W</v>
      </c>
      <c r="AT106" s="28" t="str">
        <v>W</v>
      </c>
      <c r="AU106" s="28" t="str">
        <v>A</v>
      </c>
      <c r="AV106" s="28" t="str">
        <v>A</v>
      </c>
      <c r="AW106" s="28" t="str">
        <v>A</v>
      </c>
      <c r="AX106" s="28" t="str">
        <v>A</v>
      </c>
    </row>
    <row r="107" spans="1:50" ht="22.5" customHeight="1">
      <c r="B107" s="2">
        <v>40</v>
      </c>
      <c r="C107" s="2">
        <v>2</v>
      </c>
      <c r="D107" s="3">
        <v>5</v>
      </c>
      <c r="E107" s="1">
        <f t="shared" si="1"/>
        <v>5</v>
      </c>
      <c r="F107" s="14">
        <f>IF(ISBLANK(E107),0,IF(E107=Answers!E107,1,-1))</f>
        <v>1</v>
      </c>
      <c r="G107" s="71" t="s">
        <v>188</v>
      </c>
      <c r="H107" s="58"/>
      <c r="I107" s="58"/>
      <c r="J107" s="72"/>
      <c r="K107" s="28" t="str" cm="1">
        <f t="array" ref="K107:AX107">MID(G107,_xlfn.SEQUENCE(1,LEN(G107),1,1),1)</f>
        <v>A</v>
      </c>
      <c r="L107" s="28" t="str">
        <v>A</v>
      </c>
      <c r="M107" s="28" t="str">
        <v>W</v>
      </c>
      <c r="N107" s="28" t="str">
        <v>A</v>
      </c>
      <c r="O107" s="28" t="str">
        <v>A</v>
      </c>
      <c r="P107" s="28" t="str">
        <v>A</v>
      </c>
      <c r="Q107" s="28" t="str">
        <v>A</v>
      </c>
      <c r="R107" s="28" t="str">
        <v>A</v>
      </c>
      <c r="S107" s="28" t="str">
        <v>A</v>
      </c>
      <c r="T107" s="28" t="str">
        <v>A</v>
      </c>
      <c r="U107" s="28" t="str">
        <v>A</v>
      </c>
      <c r="V107" s="28" t="str">
        <v>A</v>
      </c>
      <c r="W107" s="28" t="str">
        <v>A</v>
      </c>
      <c r="X107" s="28" t="str">
        <v>W</v>
      </c>
      <c r="Y107" s="28" t="str">
        <v>A</v>
      </c>
      <c r="Z107" s="28" t="str">
        <v>W</v>
      </c>
      <c r="AA107" s="28" t="str">
        <v>A</v>
      </c>
      <c r="AB107" s="28" t="str">
        <v>A</v>
      </c>
      <c r="AC107" s="28" t="str">
        <v>A</v>
      </c>
      <c r="AD107" s="28" t="str">
        <v>A</v>
      </c>
      <c r="AE107" s="28" t="str">
        <v>A</v>
      </c>
      <c r="AF107" s="28" t="str">
        <v>A</v>
      </c>
      <c r="AG107" s="28" t="str">
        <v>A</v>
      </c>
      <c r="AH107" s="28" t="str">
        <v>A</v>
      </c>
      <c r="AI107" s="28" t="str">
        <v>A</v>
      </c>
      <c r="AJ107" s="28" t="str">
        <v>A</v>
      </c>
      <c r="AK107" s="28" t="str">
        <v>A</v>
      </c>
      <c r="AL107" s="28" t="str">
        <v>A</v>
      </c>
      <c r="AM107" s="28" t="str">
        <v>W</v>
      </c>
      <c r="AN107" s="28" t="str">
        <v>A</v>
      </c>
      <c r="AO107" s="28" t="str">
        <v>A</v>
      </c>
      <c r="AP107" s="28" t="str">
        <v>W</v>
      </c>
      <c r="AQ107" s="28" t="str">
        <v>A</v>
      </c>
      <c r="AR107" s="28" t="str">
        <v>A</v>
      </c>
      <c r="AS107" s="28" t="str">
        <v>A</v>
      </c>
      <c r="AT107" s="28" t="str">
        <v>A</v>
      </c>
      <c r="AU107" s="28" t="str">
        <v>A</v>
      </c>
      <c r="AV107" s="28" t="str">
        <v>A</v>
      </c>
      <c r="AW107" s="28" t="str">
        <v>A</v>
      </c>
      <c r="AX107" s="28" t="str">
        <v>A</v>
      </c>
    </row>
    <row r="108" spans="1:50" ht="15" customHeight="1" thickBot="1"/>
    <row r="109" spans="1:50" ht="22.5" customHeight="1" thickBot="1">
      <c r="B109" s="105" t="s">
        <v>10</v>
      </c>
      <c r="C109" s="78" t="s">
        <v>11</v>
      </c>
      <c r="J109" s="28"/>
      <c r="K109" s="29"/>
    </row>
    <row r="110" spans="1:50" s="119" customFormat="1" ht="15" customHeight="1">
      <c r="A110" s="36"/>
      <c r="B110" s="36"/>
      <c r="C110" s="36"/>
      <c r="D110" s="36"/>
      <c r="E110" s="36"/>
      <c r="F110" s="36"/>
      <c r="G110" s="36"/>
      <c r="H110" s="36"/>
      <c r="I110" s="36"/>
    </row>
    <row r="111" spans="1:50" s="119" customFormat="1" ht="15" customHeight="1">
      <c r="A111" s="36"/>
      <c r="B111" s="121" t="s">
        <v>95</v>
      </c>
      <c r="C111" s="122"/>
      <c r="D111" s="36"/>
      <c r="E111" s="36"/>
      <c r="F111" s="36"/>
      <c r="G111" s="36"/>
      <c r="H111" s="36"/>
      <c r="I111" s="36"/>
      <c r="J111" s="36"/>
    </row>
    <row r="112" spans="1:50" s="119" customFormat="1" ht="15" customHeight="1">
      <c r="A112" s="36"/>
      <c r="B112" s="121" t="s">
        <v>67</v>
      </c>
      <c r="C112" s="122"/>
      <c r="D112" s="36"/>
      <c r="E112" s="36"/>
      <c r="F112" s="36"/>
      <c r="G112" s="36"/>
      <c r="H112" s="36"/>
      <c r="I112" s="36"/>
      <c r="J112" s="36"/>
    </row>
    <row r="113" spans="1:12" s="119" customFormat="1" ht="15" customHeight="1">
      <c r="A113" s="36"/>
      <c r="B113" s="123" t="s">
        <v>66</v>
      </c>
      <c r="C113" s="122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1:12" s="119" customFormat="1" ht="15" customHeight="1">
      <c r="A114" s="36"/>
      <c r="B114" s="123"/>
      <c r="C114" s="122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1:12" s="119" customFormat="1" ht="15" customHeight="1">
      <c r="A115" s="36"/>
      <c r="B115" s="123" t="s">
        <v>74</v>
      </c>
      <c r="C115" s="121" t="s">
        <v>96</v>
      </c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1:12" s="119" customFormat="1" ht="15" customHeight="1">
      <c r="A116" s="36"/>
      <c r="B116" s="123"/>
      <c r="C116" s="121" t="s">
        <v>97</v>
      </c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1:12" s="119" customFormat="1" ht="15" customHeight="1">
      <c r="A117" s="36"/>
      <c r="B117" s="123"/>
      <c r="C117" s="122" t="s">
        <v>98</v>
      </c>
      <c r="D117" s="36"/>
      <c r="E117" s="36"/>
      <c r="F117" s="36"/>
      <c r="G117" s="36"/>
      <c r="H117" s="36"/>
      <c r="I117" s="36"/>
      <c r="J117" s="36"/>
    </row>
    <row r="118" spans="1:12" s="119" customFormat="1" ht="15" customHeight="1">
      <c r="A118" s="36"/>
      <c r="B118" s="123"/>
      <c r="C118" s="122"/>
      <c r="D118" s="36"/>
      <c r="E118" s="36"/>
      <c r="F118" s="36"/>
      <c r="G118" s="36"/>
      <c r="H118" s="36"/>
      <c r="I118" s="36"/>
      <c r="J118" s="36"/>
    </row>
    <row r="119" spans="1:12" s="119" customFormat="1" ht="15" customHeight="1">
      <c r="B119" s="123" t="s">
        <v>189</v>
      </c>
      <c r="C119" s="124" t="s">
        <v>197</v>
      </c>
    </row>
    <row r="120" spans="1:12" s="119" customFormat="1" ht="15" customHeight="1">
      <c r="B120" s="123"/>
      <c r="C120" s="124" t="s">
        <v>198</v>
      </c>
    </row>
    <row r="121" spans="1:12" s="119" customFormat="1" ht="15" customHeight="1">
      <c r="B121" s="123"/>
      <c r="C121" s="124" t="s">
        <v>199</v>
      </c>
    </row>
    <row r="122" spans="1:12" s="119" customFormat="1" ht="15" customHeight="1">
      <c r="B122" s="123"/>
      <c r="C122" s="124"/>
    </row>
    <row r="123" spans="1:12" s="119" customFormat="1" ht="15" customHeight="1">
      <c r="B123" s="123" t="s">
        <v>235</v>
      </c>
      <c r="C123" s="124"/>
    </row>
    <row r="124" spans="1:12" s="119" customFormat="1" ht="15" customHeight="1" thickBo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</row>
    <row r="125" spans="1:12" ht="22.5" customHeight="1" thickBot="1">
      <c r="B125" s="111" t="s">
        <v>2</v>
      </c>
      <c r="C125" s="112" t="s">
        <v>3</v>
      </c>
      <c r="D125" s="111" t="s">
        <v>4</v>
      </c>
      <c r="E125" s="113" t="s">
        <v>5</v>
      </c>
      <c r="G125" s="114" t="s">
        <v>55</v>
      </c>
      <c r="H125" s="94"/>
      <c r="I125" s="95"/>
      <c r="J125" s="28"/>
    </row>
    <row r="126" spans="1:12" ht="15" customHeight="1">
      <c r="I126" s="28"/>
      <c r="J126" s="28"/>
    </row>
    <row r="127" spans="1:12" ht="22.5" customHeight="1">
      <c r="B127" s="11" t="s">
        <v>12</v>
      </c>
      <c r="C127" s="2">
        <v>3</v>
      </c>
      <c r="D127" s="15">
        <v>0</v>
      </c>
      <c r="E127" s="63">
        <v>1080</v>
      </c>
      <c r="F127" s="14">
        <f>IF(ISBLANK(E127),0,IF(E127=Answers!E127,1,-1))</f>
        <v>1</v>
      </c>
      <c r="G127" s="64" t="s">
        <v>99</v>
      </c>
      <c r="H127" s="59"/>
      <c r="I127" s="57"/>
      <c r="J127" s="28"/>
    </row>
    <row r="128" spans="1:12" ht="15" customHeight="1">
      <c r="E128" s="9"/>
      <c r="G128" s="30"/>
      <c r="H128" s="30"/>
      <c r="I128" s="28"/>
      <c r="J128" s="28"/>
    </row>
    <row r="129" spans="2:10" ht="22.5" customHeight="1">
      <c r="B129" s="2">
        <v>41</v>
      </c>
      <c r="C129" s="2">
        <v>3</v>
      </c>
      <c r="D129" s="3">
        <v>6</v>
      </c>
      <c r="E129" s="63" cm="1">
        <f t="array" ref="E129">SUM(SUBSTITUTE(SUBSTITUTE(_xlfn.TEXTSPLIT(G129,";"),"P",36),"B", 4*36)+0)</f>
        <v>2196</v>
      </c>
      <c r="F129" s="14">
        <f>IF(ISBLANK(E129),0,IF(E129=Answers!E129,1,-1))</f>
        <v>1</v>
      </c>
      <c r="G129" s="64" t="s">
        <v>100</v>
      </c>
      <c r="H129" s="59"/>
      <c r="I129" s="57"/>
      <c r="J129" s="28"/>
    </row>
    <row r="130" spans="2:10" ht="22.5" customHeight="1">
      <c r="B130" s="2">
        <v>42</v>
      </c>
      <c r="C130" s="2">
        <v>3</v>
      </c>
      <c r="D130" s="3">
        <v>6</v>
      </c>
      <c r="E130" s="63" cm="1">
        <f t="array" ref="E130">SUM(SUBSTITUTE(SUBSTITUTE(_xlfn.TEXTSPLIT(G130,";"),"P",36),"B", 4*36)+0)</f>
        <v>3060</v>
      </c>
      <c r="F130" s="14">
        <f>IF(ISBLANK(E130),0,IF(E130=Answers!E130,1,-1))</f>
        <v>1</v>
      </c>
      <c r="G130" s="64" t="s">
        <v>101</v>
      </c>
      <c r="H130" s="59"/>
      <c r="I130" s="57"/>
      <c r="J130" s="28"/>
    </row>
    <row r="131" spans="2:10" ht="22.5" customHeight="1">
      <c r="B131" s="2">
        <v>43</v>
      </c>
      <c r="C131" s="2">
        <v>3</v>
      </c>
      <c r="D131" s="3">
        <v>6</v>
      </c>
      <c r="E131" s="63" cm="1">
        <f t="array" ref="E131">SUM(SUBSTITUTE(SUBSTITUTE(_xlfn.TEXTSPLIT(G131,";"),"P",36),"B", 4*36)+0)</f>
        <v>3420</v>
      </c>
      <c r="F131" s="14">
        <f>IF(ISBLANK(E131),0,IF(E131=Answers!E131,1,-1))</f>
        <v>1</v>
      </c>
      <c r="G131" s="64" t="s">
        <v>102</v>
      </c>
      <c r="H131" s="59"/>
      <c r="I131" s="57"/>
      <c r="J131" s="28"/>
    </row>
    <row r="132" spans="2:10" ht="22.5" customHeight="1">
      <c r="B132" s="2">
        <v>44</v>
      </c>
      <c r="C132" s="2">
        <v>3</v>
      </c>
      <c r="D132" s="3">
        <v>6</v>
      </c>
      <c r="E132" s="63" cm="1">
        <f t="array" ref="E132">SUM(SUBSTITUTE(SUBSTITUTE(_xlfn.TEXTSPLIT(G132,";"),"P",36),"B", 4*36)+0)</f>
        <v>1980</v>
      </c>
      <c r="F132" s="14">
        <f>IF(ISBLANK(E132),0,IF(E132=Answers!E132,1,-1))</f>
        <v>1</v>
      </c>
      <c r="G132" s="64" t="s">
        <v>103</v>
      </c>
      <c r="H132" s="59"/>
      <c r="I132" s="57"/>
      <c r="J132" s="28"/>
    </row>
    <row r="133" spans="2:10" ht="22.5" customHeight="1">
      <c r="B133" s="2">
        <v>45</v>
      </c>
      <c r="C133" s="2">
        <v>3</v>
      </c>
      <c r="D133" s="3">
        <v>6</v>
      </c>
      <c r="E133" s="63" cm="1">
        <f t="array" ref="E133">SUM(SUBSTITUTE(SUBSTITUTE(_xlfn.TEXTSPLIT(G133,";"),"P",36),"B", 4*36)+0)</f>
        <v>1044</v>
      </c>
      <c r="F133" s="14">
        <f>IF(ISBLANK(E133),0,IF(E133=Answers!E133,1,-1))</f>
        <v>1</v>
      </c>
      <c r="G133" s="64" t="s">
        <v>104</v>
      </c>
      <c r="H133" s="59"/>
      <c r="I133" s="57"/>
      <c r="J133" s="28"/>
    </row>
    <row r="134" spans="2:10" ht="22.5" customHeight="1">
      <c r="B134" s="2">
        <v>46</v>
      </c>
      <c r="C134" s="2">
        <v>3</v>
      </c>
      <c r="D134" s="3">
        <v>6</v>
      </c>
      <c r="E134" s="63" cm="1">
        <f t="array" ref="E134">SUM(SUBSTITUTE(SUBSTITUTE(_xlfn.TEXTSPLIT(G134,";"),"P",36),"B", 4*36)+0)</f>
        <v>2844</v>
      </c>
      <c r="F134" s="14">
        <f>IF(ISBLANK(E134),0,IF(E134=Answers!E134,1,-1))</f>
        <v>1</v>
      </c>
      <c r="G134" s="64" t="s">
        <v>105</v>
      </c>
      <c r="H134" s="59"/>
      <c r="I134" s="57"/>
      <c r="J134" s="28"/>
    </row>
    <row r="135" spans="2:10" ht="22.5" customHeight="1">
      <c r="B135" s="2">
        <v>47</v>
      </c>
      <c r="C135" s="2">
        <v>3</v>
      </c>
      <c r="D135" s="3">
        <v>6</v>
      </c>
      <c r="E135" s="63" cm="1">
        <f t="array" ref="E135">SUM(SUBSTITUTE(SUBSTITUTE(_xlfn.TEXTSPLIT(G135,";"),"P",36),"B", 4*36)+0)</f>
        <v>2772</v>
      </c>
      <c r="F135" s="14">
        <f>IF(ISBLANK(E135),0,IF(E135=Answers!E135,1,-1))</f>
        <v>1</v>
      </c>
      <c r="G135" s="64" t="s">
        <v>106</v>
      </c>
      <c r="H135" s="59"/>
      <c r="I135" s="57"/>
      <c r="J135" s="28"/>
    </row>
    <row r="136" spans="2:10" ht="22.5" customHeight="1">
      <c r="B136" s="2">
        <v>48</v>
      </c>
      <c r="C136" s="2">
        <v>3</v>
      </c>
      <c r="D136" s="3">
        <v>6</v>
      </c>
      <c r="E136" s="63" cm="1">
        <f t="array" ref="E136">SUM(SUBSTITUTE(SUBSTITUTE(_xlfn.TEXTSPLIT(G136,";"),"P",36),"B", 4*36)+0)</f>
        <v>2520</v>
      </c>
      <c r="F136" s="14">
        <f>IF(ISBLANK(E136),0,IF(E136=Answers!E136,1,-1))</f>
        <v>1</v>
      </c>
      <c r="G136" s="64" t="s">
        <v>107</v>
      </c>
      <c r="H136" s="59"/>
      <c r="I136" s="57"/>
      <c r="J136" s="28"/>
    </row>
    <row r="137" spans="2:10" ht="22.5" customHeight="1">
      <c r="B137" s="2">
        <v>49</v>
      </c>
      <c r="C137" s="2">
        <v>3</v>
      </c>
      <c r="D137" s="3">
        <v>6</v>
      </c>
      <c r="E137" s="63" cm="1">
        <f t="array" ref="E137">SUM(SUBSTITUTE(SUBSTITUTE(_xlfn.TEXTSPLIT(G137,";"),"P",36),"B", 4*36)+0)</f>
        <v>2484</v>
      </c>
      <c r="F137" s="14">
        <f>IF(ISBLANK(E137),0,IF(E137=Answers!E137,1,-1))</f>
        <v>1</v>
      </c>
      <c r="G137" s="64" t="s">
        <v>108</v>
      </c>
      <c r="H137" s="59"/>
      <c r="I137" s="57"/>
      <c r="J137" s="28"/>
    </row>
    <row r="138" spans="2:10" ht="22.5" customHeight="1">
      <c r="B138" s="2">
        <v>50</v>
      </c>
      <c r="C138" s="2">
        <v>3</v>
      </c>
      <c r="D138" s="3">
        <v>6</v>
      </c>
      <c r="E138" s="63" cm="1">
        <f t="array" ref="E138">SUM(SUBSTITUTE(SUBSTITUTE(_xlfn.TEXTSPLIT(G138,";"),"P",36),"B", 4*36)+0)</f>
        <v>3420</v>
      </c>
      <c r="F138" s="14">
        <f>IF(ISBLANK(E138),0,IF(E138=Answers!E138,1,-1))</f>
        <v>1</v>
      </c>
      <c r="G138" s="64" t="s">
        <v>109</v>
      </c>
      <c r="H138" s="59"/>
      <c r="I138" s="57"/>
      <c r="J138" s="28"/>
    </row>
    <row r="139" spans="2:10" ht="22.5" customHeight="1">
      <c r="B139" s="2">
        <v>51</v>
      </c>
      <c r="C139" s="2">
        <v>3</v>
      </c>
      <c r="D139" s="3">
        <v>6</v>
      </c>
      <c r="E139" s="63" cm="1">
        <f t="array" ref="E139">SUM(SUBSTITUTE(SUBSTITUTE(_xlfn.TEXTSPLIT(G139,";"),"P",36),"B", 4*36)+0)</f>
        <v>2880</v>
      </c>
      <c r="F139" s="14">
        <f>IF(ISBLANK(E139),0,IF(E139=Answers!E139,1,-1))</f>
        <v>1</v>
      </c>
      <c r="G139" s="64" t="s">
        <v>110</v>
      </c>
      <c r="H139" s="59"/>
      <c r="I139" s="57"/>
      <c r="J139" s="28"/>
    </row>
    <row r="140" spans="2:10" ht="22.5" customHeight="1">
      <c r="B140" s="2">
        <v>52</v>
      </c>
      <c r="C140" s="2">
        <v>3</v>
      </c>
      <c r="D140" s="3">
        <v>6</v>
      </c>
      <c r="E140" s="63" cm="1">
        <f t="array" ref="E140">SUM(SUBSTITUTE(SUBSTITUTE(_xlfn.TEXTSPLIT(G140,";"),"P",36),"B", 4*36)+0)</f>
        <v>2880</v>
      </c>
      <c r="F140" s="14">
        <f>IF(ISBLANK(E140),0,IF(E140=Answers!E140,1,-1))</f>
        <v>1</v>
      </c>
      <c r="G140" s="64" t="s">
        <v>111</v>
      </c>
      <c r="H140" s="59"/>
      <c r="I140" s="57"/>
      <c r="J140" s="28"/>
    </row>
    <row r="141" spans="2:10" ht="22.5" customHeight="1">
      <c r="B141" s="2">
        <v>53</v>
      </c>
      <c r="C141" s="2">
        <v>3</v>
      </c>
      <c r="D141" s="3">
        <v>6</v>
      </c>
      <c r="E141" s="63" cm="1">
        <f t="array" ref="E141">SUM(SUBSTITUTE(SUBSTITUTE(_xlfn.TEXTSPLIT(G141,";"),"P",36),"B", 4*36)+0)</f>
        <v>3636</v>
      </c>
      <c r="F141" s="14">
        <f>IF(ISBLANK(E141),0,IF(E141=Answers!E141,1,-1))</f>
        <v>1</v>
      </c>
      <c r="G141" s="64" t="s">
        <v>112</v>
      </c>
      <c r="H141" s="59"/>
      <c r="I141" s="57"/>
      <c r="J141" s="28"/>
    </row>
    <row r="142" spans="2:10" ht="22.5" customHeight="1">
      <c r="B142" s="2">
        <v>54</v>
      </c>
      <c r="C142" s="2">
        <v>3</v>
      </c>
      <c r="D142" s="3">
        <v>6</v>
      </c>
      <c r="E142" s="63" cm="1">
        <f t="array" ref="E142">SUM(SUBSTITUTE(SUBSTITUTE(_xlfn.TEXTSPLIT(G142,";"),"P",36),"B", 4*36)+0)</f>
        <v>2448</v>
      </c>
      <c r="F142" s="14">
        <f>IF(ISBLANK(E142),0,IF(E142=Answers!E142,1,-1))</f>
        <v>1</v>
      </c>
      <c r="G142" s="64" t="s">
        <v>113</v>
      </c>
      <c r="H142" s="59"/>
      <c r="I142" s="57"/>
      <c r="J142" s="28"/>
    </row>
    <row r="143" spans="2:10" ht="22.5" customHeight="1">
      <c r="B143" s="2">
        <v>55</v>
      </c>
      <c r="C143" s="2">
        <v>3</v>
      </c>
      <c r="D143" s="3">
        <v>6</v>
      </c>
      <c r="E143" s="63" cm="1">
        <f t="array" ref="E143">SUM(SUBSTITUTE(SUBSTITUTE(_xlfn.TEXTSPLIT(G143,";"),"P",36),"B", 4*36)+0)</f>
        <v>1116</v>
      </c>
      <c r="F143" s="14">
        <f>IF(ISBLANK(E143),0,IF(E143=Answers!E143,1,-1))</f>
        <v>1</v>
      </c>
      <c r="G143" s="64" t="s">
        <v>114</v>
      </c>
      <c r="H143" s="59"/>
      <c r="I143" s="57"/>
      <c r="J143" s="28"/>
    </row>
    <row r="144" spans="2:10" ht="22.5" customHeight="1">
      <c r="B144" s="2">
        <v>56</v>
      </c>
      <c r="C144" s="2">
        <v>3</v>
      </c>
      <c r="D144" s="3">
        <v>6</v>
      </c>
      <c r="E144" s="63" cm="1">
        <f t="array" ref="E144">SUM(SUBSTITUTE(SUBSTITUTE(_xlfn.TEXTSPLIT(G144,";"),"P",36),"B", 4*36)+0)</f>
        <v>3240</v>
      </c>
      <c r="F144" s="14">
        <f>IF(ISBLANK(E144),0,IF(E144=Answers!E144,1,-1))</f>
        <v>1</v>
      </c>
      <c r="G144" s="64" t="s">
        <v>115</v>
      </c>
      <c r="H144" s="59"/>
      <c r="I144" s="57"/>
      <c r="J144" s="28"/>
    </row>
    <row r="145" spans="1:10" ht="22.5" customHeight="1">
      <c r="B145" s="2">
        <v>57</v>
      </c>
      <c r="C145" s="2">
        <v>3</v>
      </c>
      <c r="D145" s="3">
        <v>6</v>
      </c>
      <c r="E145" s="63" cm="1">
        <f t="array" ref="E145">SUM(SUBSTITUTE(SUBSTITUTE(_xlfn.TEXTSPLIT(G145,";"),"P",36),"B", 4*36)+0)</f>
        <v>2700</v>
      </c>
      <c r="F145" s="14">
        <f>IF(ISBLANK(E145),0,IF(E145=Answers!E145,1,-1))</f>
        <v>1</v>
      </c>
      <c r="G145" s="64" t="s">
        <v>116</v>
      </c>
      <c r="H145" s="59"/>
      <c r="I145" s="57"/>
      <c r="J145" s="28"/>
    </row>
    <row r="146" spans="1:10" ht="22.5" customHeight="1">
      <c r="B146" s="2">
        <v>58</v>
      </c>
      <c r="C146" s="2">
        <v>3</v>
      </c>
      <c r="D146" s="3">
        <v>6</v>
      </c>
      <c r="E146" s="63" cm="1">
        <f t="array" ref="E146">SUM(SUBSTITUTE(SUBSTITUTE(_xlfn.TEXTSPLIT(G146,";"),"P",36),"B", 4*36)+0)</f>
        <v>1440</v>
      </c>
      <c r="F146" s="14">
        <f>IF(ISBLANK(E146),0,IF(E146=Answers!E146,1,-1))</f>
        <v>1</v>
      </c>
      <c r="G146" s="64" t="s">
        <v>117</v>
      </c>
      <c r="H146" s="59"/>
      <c r="I146" s="57"/>
      <c r="J146" s="28"/>
    </row>
    <row r="147" spans="1:10" ht="22.5" customHeight="1">
      <c r="B147" s="2">
        <v>59</v>
      </c>
      <c r="C147" s="2">
        <v>3</v>
      </c>
      <c r="D147" s="3">
        <v>6</v>
      </c>
      <c r="E147" s="63" cm="1">
        <f t="array" ref="E147">SUM(SUBSTITUTE(SUBSTITUTE(_xlfn.TEXTSPLIT(G147,";"),"P",36),"B", 4*36)+0)</f>
        <v>3600</v>
      </c>
      <c r="F147" s="14">
        <f>IF(ISBLANK(E147),0,IF(E147=Answers!E147,1,-1))</f>
        <v>1</v>
      </c>
      <c r="G147" s="64" t="s">
        <v>118</v>
      </c>
      <c r="H147" s="59"/>
      <c r="I147" s="57"/>
      <c r="J147" s="28"/>
    </row>
    <row r="148" spans="1:10" ht="22.5" customHeight="1">
      <c r="B148" s="2">
        <v>60</v>
      </c>
      <c r="C148" s="2">
        <v>3</v>
      </c>
      <c r="D148" s="3">
        <v>6</v>
      </c>
      <c r="E148" s="63" cm="1">
        <f t="array" ref="E148">SUM(SUBSTITUTE(SUBSTITUTE(_xlfn.TEXTSPLIT(G148,";"),"P",36),"B", 4*36)+0)</f>
        <v>2304</v>
      </c>
      <c r="F148" s="14">
        <f>IF(ISBLANK(E148),0,IF(E148=Answers!E148,1,-1))</f>
        <v>1</v>
      </c>
      <c r="G148" s="64" t="s">
        <v>119</v>
      </c>
      <c r="H148" s="59"/>
      <c r="I148" s="57"/>
      <c r="J148" s="28"/>
    </row>
    <row r="149" spans="1:10" ht="15" customHeight="1" thickBot="1"/>
    <row r="150" spans="1:10" ht="22.5" customHeight="1" thickBot="1">
      <c r="B150" s="105" t="s">
        <v>13</v>
      </c>
      <c r="C150" s="78" t="s">
        <v>11</v>
      </c>
    </row>
    <row r="151" spans="1:10" s="119" customFormat="1" ht="1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</row>
    <row r="152" spans="1:10" s="119" customFormat="1" ht="15" customHeight="1">
      <c r="A152" s="36"/>
      <c r="B152" s="121" t="s">
        <v>120</v>
      </c>
      <c r="C152" s="122"/>
      <c r="D152" s="36"/>
      <c r="E152" s="36"/>
      <c r="F152" s="36"/>
      <c r="G152" s="36"/>
      <c r="H152" s="36"/>
      <c r="I152" s="36"/>
      <c r="J152" s="36"/>
    </row>
    <row r="153" spans="1:10" s="119" customFormat="1" ht="15" customHeight="1">
      <c r="A153" s="36"/>
      <c r="B153" s="123" t="s">
        <v>121</v>
      </c>
      <c r="C153" s="122"/>
      <c r="D153" s="36"/>
      <c r="E153" s="36"/>
      <c r="F153" s="36"/>
      <c r="G153" s="36"/>
      <c r="H153" s="36"/>
      <c r="I153" s="36"/>
      <c r="J153" s="36"/>
    </row>
    <row r="154" spans="1:10" s="119" customFormat="1" ht="15" customHeight="1">
      <c r="A154" s="36"/>
      <c r="B154" s="121" t="s">
        <v>127</v>
      </c>
      <c r="C154" s="122"/>
      <c r="D154" s="36"/>
      <c r="E154" s="36"/>
      <c r="F154" s="36"/>
      <c r="G154" s="36"/>
      <c r="H154" s="36"/>
      <c r="I154" s="36"/>
      <c r="J154" s="36"/>
    </row>
    <row r="155" spans="1:10" s="119" customFormat="1" ht="15" customHeight="1">
      <c r="A155" s="36"/>
      <c r="B155" s="123"/>
      <c r="C155" s="122"/>
      <c r="D155" s="36"/>
      <c r="E155" s="36"/>
      <c r="F155" s="36"/>
      <c r="G155" s="36"/>
      <c r="H155" s="36"/>
      <c r="I155" s="36"/>
      <c r="J155" s="36"/>
    </row>
    <row r="156" spans="1:10" s="119" customFormat="1" ht="15" customHeight="1">
      <c r="A156" s="36"/>
      <c r="B156" s="123" t="s">
        <v>75</v>
      </c>
      <c r="C156" s="121" t="s">
        <v>123</v>
      </c>
      <c r="D156" s="36"/>
      <c r="E156" s="36"/>
      <c r="F156" s="36"/>
      <c r="G156" s="36"/>
      <c r="H156" s="36"/>
      <c r="I156" s="36"/>
      <c r="J156" s="36"/>
    </row>
    <row r="157" spans="1:10" s="119" customFormat="1" ht="15" customHeight="1">
      <c r="A157" s="36"/>
      <c r="B157" s="123"/>
      <c r="C157" s="122" t="s">
        <v>124</v>
      </c>
      <c r="D157" s="36"/>
      <c r="E157" s="36"/>
      <c r="F157" s="36"/>
      <c r="G157" s="36"/>
      <c r="H157" s="36"/>
      <c r="I157" s="36"/>
      <c r="J157" s="36"/>
    </row>
    <row r="158" spans="1:10" s="119" customFormat="1" ht="15" customHeight="1">
      <c r="A158" s="36"/>
      <c r="B158" s="123"/>
      <c r="C158" s="122" t="s">
        <v>125</v>
      </c>
      <c r="D158" s="36"/>
      <c r="E158" s="36"/>
      <c r="F158" s="36"/>
      <c r="G158" s="36"/>
      <c r="H158" s="36"/>
      <c r="I158" s="36"/>
      <c r="J158" s="36"/>
    </row>
    <row r="159" spans="1:10" s="119" customFormat="1" ht="1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</row>
    <row r="160" spans="1:10" s="119" customFormat="1" ht="15" customHeight="1">
      <c r="B160" s="123" t="s">
        <v>189</v>
      </c>
      <c r="C160" s="124" t="s">
        <v>200</v>
      </c>
    </row>
    <row r="161" spans="1:10" s="119" customFormat="1" ht="15" customHeight="1">
      <c r="B161" s="123"/>
      <c r="C161" s="124" t="s">
        <v>201</v>
      </c>
    </row>
    <row r="162" spans="1:10" s="119" customFormat="1" ht="15" customHeight="1">
      <c r="B162" s="123"/>
      <c r="C162" s="124" t="s">
        <v>202</v>
      </c>
    </row>
    <row r="163" spans="1:10" s="119" customFormat="1" ht="15" customHeight="1" thickBot="1">
      <c r="A163" s="36"/>
      <c r="B163" s="123"/>
      <c r="C163" s="122"/>
      <c r="D163" s="36"/>
      <c r="E163" s="36"/>
      <c r="F163" s="36"/>
      <c r="G163" s="36"/>
      <c r="H163" s="36"/>
      <c r="I163" s="36"/>
      <c r="J163" s="36"/>
    </row>
    <row r="164" spans="1:10" ht="22.5" customHeight="1" thickBot="1">
      <c r="B164" s="111" t="s">
        <v>2</v>
      </c>
      <c r="C164" s="112" t="s">
        <v>3</v>
      </c>
      <c r="D164" s="111" t="s">
        <v>4</v>
      </c>
      <c r="E164" s="113" t="s">
        <v>5</v>
      </c>
      <c r="G164" s="111" t="s">
        <v>122</v>
      </c>
    </row>
    <row r="165" spans="1:10" ht="15" customHeight="1"/>
    <row r="166" spans="1:10" ht="22.5" customHeight="1">
      <c r="B166" s="11" t="s">
        <v>14</v>
      </c>
      <c r="C166" s="2">
        <v>4</v>
      </c>
      <c r="D166" s="15">
        <v>0</v>
      </c>
      <c r="E166" s="61">
        <v>2056</v>
      </c>
      <c r="F166" s="14">
        <f>IF(ISBLANK(E166),0,IF(E166=Answers!E166,1,-1))</f>
        <v>1</v>
      </c>
      <c r="G166" s="117" t="s">
        <v>126</v>
      </c>
      <c r="H166" s="32"/>
      <c r="I166" s="32">
        <f>J166*4</f>
        <v>144</v>
      </c>
      <c r="J166">
        <v>36</v>
      </c>
    </row>
    <row r="167" spans="1:10" ht="15" customHeight="1">
      <c r="E167" s="62"/>
      <c r="G167" s="60"/>
      <c r="I167" t="s">
        <v>240</v>
      </c>
      <c r="J167" t="s">
        <v>241</v>
      </c>
    </row>
    <row r="168" spans="1:10" ht="22.5" customHeight="1">
      <c r="B168" s="2">
        <v>61</v>
      </c>
      <c r="C168" s="2">
        <v>4</v>
      </c>
      <c r="D168" s="3">
        <v>7</v>
      </c>
      <c r="E168" s="61">
        <f>ROUNDDOWN((I168*$I$166+J168*$J$166) / 10, 0) * 4</f>
        <v>3600</v>
      </c>
      <c r="F168" s="14">
        <f>IF(ISBLANK(E168),0,IF(E168=Answers!E168,1,-1))</f>
        <v>1</v>
      </c>
      <c r="G168" s="115" t="s">
        <v>128</v>
      </c>
      <c r="H168" s="32"/>
      <c r="I168" s="32" t="str">
        <f>_xlfn.TEXTBEFORE(G168,"::")</f>
        <v>62</v>
      </c>
      <c r="J168" s="32" t="str">
        <f>_xlfn.TEXTAFTER(G168,"::")</f>
        <v>2</v>
      </c>
    </row>
    <row r="169" spans="1:10" ht="22.5" customHeight="1">
      <c r="B169" s="2">
        <v>62</v>
      </c>
      <c r="C169" s="2">
        <v>4</v>
      </c>
      <c r="D169" s="3">
        <v>7</v>
      </c>
      <c r="E169" s="61">
        <f t="shared" ref="E169:E187" si="2">ROUNDDOWN((I169*$I$166+J169*$J$166) / 10, 0) * 4</f>
        <v>1080</v>
      </c>
      <c r="F169" s="14">
        <f>IF(ISBLANK(E169),0,IF(E169=Answers!E169,1,-1))</f>
        <v>1</v>
      </c>
      <c r="G169" s="115" t="s">
        <v>129</v>
      </c>
      <c r="H169" s="32"/>
      <c r="I169" s="32" t="str">
        <f t="shared" ref="I169:I187" si="3">_xlfn.TEXTBEFORE(G169,"::")</f>
        <v>18</v>
      </c>
      <c r="J169" s="32" t="str">
        <f t="shared" ref="J169:J187" si="4">_xlfn.TEXTAFTER(G169,"::")</f>
        <v>3</v>
      </c>
    </row>
    <row r="170" spans="1:10" ht="22.5" customHeight="1">
      <c r="B170" s="2">
        <v>63</v>
      </c>
      <c r="C170" s="2">
        <v>4</v>
      </c>
      <c r="D170" s="3">
        <v>7</v>
      </c>
      <c r="E170" s="61">
        <f t="shared" si="2"/>
        <v>1712</v>
      </c>
      <c r="F170" s="14">
        <f>IF(ISBLANK(E170),0,IF(E170=Answers!E170,1,-1))</f>
        <v>1</v>
      </c>
      <c r="G170" s="115" t="s">
        <v>130</v>
      </c>
      <c r="H170" s="32"/>
      <c r="I170" s="32" t="str">
        <f t="shared" si="3"/>
        <v>29</v>
      </c>
      <c r="J170" s="32" t="str">
        <f t="shared" si="4"/>
        <v>3</v>
      </c>
    </row>
    <row r="171" spans="1:10" ht="22.5" customHeight="1">
      <c r="B171" s="2">
        <v>64</v>
      </c>
      <c r="C171" s="2">
        <v>4</v>
      </c>
      <c r="D171" s="3">
        <v>7</v>
      </c>
      <c r="E171" s="61">
        <f t="shared" si="2"/>
        <v>2056</v>
      </c>
      <c r="F171" s="14">
        <f>IF(ISBLANK(E171),0,IF(E171=Answers!E171,1,-1))</f>
        <v>1</v>
      </c>
      <c r="G171" s="115" t="s">
        <v>126</v>
      </c>
      <c r="H171" s="32"/>
      <c r="I171" s="32" t="str">
        <f t="shared" si="3"/>
        <v>35</v>
      </c>
      <c r="J171" s="32" t="str">
        <f t="shared" si="4"/>
        <v>3</v>
      </c>
    </row>
    <row r="172" spans="1:10" ht="22.5" customHeight="1">
      <c r="B172" s="2">
        <v>65</v>
      </c>
      <c r="C172" s="2">
        <v>4</v>
      </c>
      <c r="D172" s="3">
        <v>7</v>
      </c>
      <c r="E172" s="61">
        <f t="shared" si="2"/>
        <v>3224</v>
      </c>
      <c r="F172" s="14">
        <f>IF(ISBLANK(E172),0,IF(E172=Answers!E172,1,-1))</f>
        <v>1</v>
      </c>
      <c r="G172" s="115" t="s">
        <v>131</v>
      </c>
      <c r="H172" s="32"/>
      <c r="I172" s="32" t="str">
        <f t="shared" si="3"/>
        <v>56</v>
      </c>
      <c r="J172" s="32" t="str">
        <f t="shared" si="4"/>
        <v>0</v>
      </c>
    </row>
    <row r="173" spans="1:10" ht="22.5" customHeight="1">
      <c r="B173" s="2">
        <v>66</v>
      </c>
      <c r="C173" s="2">
        <v>4</v>
      </c>
      <c r="D173" s="3">
        <v>7</v>
      </c>
      <c r="E173" s="61">
        <f t="shared" si="2"/>
        <v>3312</v>
      </c>
      <c r="F173" s="14">
        <f>IF(ISBLANK(E173),0,IF(E173=Answers!E173,1,-1))</f>
        <v>1</v>
      </c>
      <c r="G173" s="115" t="s">
        <v>132</v>
      </c>
      <c r="H173" s="32"/>
      <c r="I173" s="32" t="str">
        <f t="shared" si="3"/>
        <v>57</v>
      </c>
      <c r="J173" s="32" t="str">
        <f t="shared" si="4"/>
        <v>2</v>
      </c>
    </row>
    <row r="174" spans="1:10" ht="22.5" customHeight="1">
      <c r="B174" s="2">
        <v>67</v>
      </c>
      <c r="C174" s="2">
        <v>4</v>
      </c>
      <c r="D174" s="3">
        <v>7</v>
      </c>
      <c r="E174" s="61">
        <f t="shared" si="2"/>
        <v>2808</v>
      </c>
      <c r="F174" s="14">
        <f>IF(ISBLANK(E174),0,IF(E174=Answers!E174,1,-1))</f>
        <v>1</v>
      </c>
      <c r="G174" s="115" t="s">
        <v>133</v>
      </c>
      <c r="H174" s="32"/>
      <c r="I174" s="32" t="str">
        <f t="shared" si="3"/>
        <v>48</v>
      </c>
      <c r="J174" s="32" t="str">
        <f t="shared" si="4"/>
        <v>3</v>
      </c>
    </row>
    <row r="175" spans="1:10" ht="22.5" customHeight="1">
      <c r="B175" s="2">
        <v>68</v>
      </c>
      <c r="C175" s="2">
        <v>4</v>
      </c>
      <c r="D175" s="3">
        <v>7</v>
      </c>
      <c r="E175" s="61">
        <f t="shared" si="2"/>
        <v>1308</v>
      </c>
      <c r="F175" s="14">
        <f>IF(ISBLANK(E175),0,IF(E175=Answers!E175,1,-1))</f>
        <v>1</v>
      </c>
      <c r="G175" s="115" t="s">
        <v>134</v>
      </c>
      <c r="H175" s="32"/>
      <c r="I175" s="32" t="str">
        <f t="shared" si="3"/>
        <v>22</v>
      </c>
      <c r="J175" s="32" t="str">
        <f t="shared" si="4"/>
        <v>3</v>
      </c>
    </row>
    <row r="176" spans="1:10" ht="22.5" customHeight="1">
      <c r="B176" s="2">
        <v>69</v>
      </c>
      <c r="C176" s="2">
        <v>4</v>
      </c>
      <c r="D176" s="3">
        <v>7</v>
      </c>
      <c r="E176" s="61">
        <f t="shared" si="2"/>
        <v>3252</v>
      </c>
      <c r="F176" s="14">
        <f>IF(ISBLANK(E176),0,IF(E176=Answers!E176,1,-1))</f>
        <v>1</v>
      </c>
      <c r="G176" s="115" t="s">
        <v>135</v>
      </c>
      <c r="H176" s="32"/>
      <c r="I176" s="32" t="str">
        <f t="shared" si="3"/>
        <v>56</v>
      </c>
      <c r="J176" s="32" t="str">
        <f t="shared" si="4"/>
        <v>2</v>
      </c>
    </row>
    <row r="177" spans="1:15" ht="22.5" customHeight="1">
      <c r="B177" s="2">
        <v>70</v>
      </c>
      <c r="C177" s="2">
        <v>4</v>
      </c>
      <c r="D177" s="3">
        <v>7</v>
      </c>
      <c r="E177" s="61">
        <f t="shared" si="2"/>
        <v>3180</v>
      </c>
      <c r="F177" s="14">
        <f>IF(ISBLANK(E177),0,IF(E177=Answers!E177,1,-1))</f>
        <v>1</v>
      </c>
      <c r="G177" s="115" t="s">
        <v>136</v>
      </c>
      <c r="H177" s="32"/>
      <c r="I177" s="32" t="str">
        <f t="shared" si="3"/>
        <v>55</v>
      </c>
      <c r="J177" s="32" t="str">
        <f t="shared" si="4"/>
        <v>1</v>
      </c>
    </row>
    <row r="178" spans="1:15" ht="22.5" customHeight="1">
      <c r="B178" s="2">
        <v>71</v>
      </c>
      <c r="C178" s="2">
        <v>4</v>
      </c>
      <c r="D178" s="3">
        <v>7</v>
      </c>
      <c r="E178" s="61">
        <f t="shared" si="2"/>
        <v>2748</v>
      </c>
      <c r="F178" s="14">
        <f>IF(ISBLANK(E178),0,IF(E178=Answers!E178,1,-1))</f>
        <v>1</v>
      </c>
      <c r="G178" s="115" t="s">
        <v>137</v>
      </c>
      <c r="H178" s="32"/>
      <c r="I178" s="32" t="str">
        <f t="shared" si="3"/>
        <v>47</v>
      </c>
      <c r="J178" s="32" t="str">
        <f t="shared" si="4"/>
        <v>3</v>
      </c>
    </row>
    <row r="179" spans="1:15" ht="22.5" customHeight="1">
      <c r="B179" s="2">
        <v>72</v>
      </c>
      <c r="C179" s="2">
        <v>4</v>
      </c>
      <c r="D179" s="3">
        <v>7</v>
      </c>
      <c r="E179" s="61">
        <f t="shared" si="2"/>
        <v>2776</v>
      </c>
      <c r="F179" s="14">
        <f>IF(ISBLANK(E179),0,IF(E179=Answers!E179,1,-1))</f>
        <v>1</v>
      </c>
      <c r="G179" s="115" t="s">
        <v>138</v>
      </c>
      <c r="H179" s="32"/>
      <c r="I179" s="32" t="str">
        <f t="shared" si="3"/>
        <v>48</v>
      </c>
      <c r="J179" s="32" t="str">
        <f t="shared" si="4"/>
        <v>1</v>
      </c>
    </row>
    <row r="180" spans="1:15" ht="22.5" customHeight="1">
      <c r="B180" s="2">
        <v>73</v>
      </c>
      <c r="C180" s="2">
        <v>4</v>
      </c>
      <c r="D180" s="3">
        <v>7</v>
      </c>
      <c r="E180" s="61">
        <f t="shared" si="2"/>
        <v>2892</v>
      </c>
      <c r="F180" s="14">
        <f>IF(ISBLANK(E180),0,IF(E180=Answers!E180,1,-1))</f>
        <v>1</v>
      </c>
      <c r="G180" s="115" t="s">
        <v>139</v>
      </c>
      <c r="H180" s="32"/>
      <c r="I180" s="32" t="str">
        <f t="shared" si="3"/>
        <v>50</v>
      </c>
      <c r="J180" s="32" t="str">
        <f t="shared" si="4"/>
        <v>1</v>
      </c>
    </row>
    <row r="181" spans="1:15" ht="22.5" customHeight="1">
      <c r="B181" s="2">
        <v>74</v>
      </c>
      <c r="C181" s="2">
        <v>4</v>
      </c>
      <c r="D181" s="3">
        <v>7</v>
      </c>
      <c r="E181" s="61">
        <f t="shared" si="2"/>
        <v>3008</v>
      </c>
      <c r="F181" s="14">
        <f>IF(ISBLANK(E181),0,IF(E181=Answers!E181,1,-1))</f>
        <v>1</v>
      </c>
      <c r="G181" s="115" t="s">
        <v>140</v>
      </c>
      <c r="H181" s="32"/>
      <c r="I181" s="32" t="str">
        <f t="shared" si="3"/>
        <v>52</v>
      </c>
      <c r="J181" s="32" t="str">
        <f t="shared" si="4"/>
        <v>1</v>
      </c>
    </row>
    <row r="182" spans="1:15" ht="22.5" customHeight="1">
      <c r="B182" s="2">
        <v>75</v>
      </c>
      <c r="C182" s="2">
        <v>4</v>
      </c>
      <c r="D182" s="3">
        <v>7</v>
      </c>
      <c r="E182" s="61">
        <f t="shared" si="2"/>
        <v>2952</v>
      </c>
      <c r="F182" s="14">
        <f>IF(ISBLANK(E182),0,IF(E182=Answers!E182,1,-1))</f>
        <v>1</v>
      </c>
      <c r="G182" s="115" t="s">
        <v>141</v>
      </c>
      <c r="H182" s="32"/>
      <c r="I182" s="32" t="str">
        <f t="shared" si="3"/>
        <v>51</v>
      </c>
      <c r="J182" s="32" t="str">
        <f t="shared" si="4"/>
        <v>1</v>
      </c>
    </row>
    <row r="183" spans="1:15" ht="22.5" customHeight="1">
      <c r="B183" s="2">
        <v>76</v>
      </c>
      <c r="C183" s="2">
        <v>4</v>
      </c>
      <c r="D183" s="3">
        <v>7</v>
      </c>
      <c r="E183" s="61">
        <f t="shared" si="2"/>
        <v>2532</v>
      </c>
      <c r="F183" s="14">
        <f>IF(ISBLANK(E183),0,IF(E183=Answers!E183,1,-1))</f>
        <v>1</v>
      </c>
      <c r="G183" s="115" t="s">
        <v>142</v>
      </c>
      <c r="H183" s="32"/>
      <c r="I183" s="32" t="str">
        <f t="shared" si="3"/>
        <v>44</v>
      </c>
      <c r="J183" s="32" t="str">
        <f t="shared" si="4"/>
        <v>0</v>
      </c>
    </row>
    <row r="184" spans="1:15" ht="22.5" customHeight="1">
      <c r="B184" s="2">
        <v>77</v>
      </c>
      <c r="C184" s="2">
        <v>4</v>
      </c>
      <c r="D184" s="3">
        <v>7</v>
      </c>
      <c r="E184" s="61">
        <f t="shared" si="2"/>
        <v>1252</v>
      </c>
      <c r="F184" s="14">
        <f>IF(ISBLANK(E184),0,IF(E184=Answers!E184,1,-1))</f>
        <v>1</v>
      </c>
      <c r="G184" s="115" t="s">
        <v>143</v>
      </c>
      <c r="H184" s="32"/>
      <c r="I184" s="32" t="str">
        <f t="shared" si="3"/>
        <v>21</v>
      </c>
      <c r="J184" s="32" t="str">
        <f t="shared" si="4"/>
        <v>3</v>
      </c>
    </row>
    <row r="185" spans="1:15" ht="22.5" customHeight="1">
      <c r="B185" s="2">
        <v>78</v>
      </c>
      <c r="C185" s="2">
        <v>4</v>
      </c>
      <c r="D185" s="3">
        <v>7</v>
      </c>
      <c r="E185" s="61">
        <f t="shared" si="2"/>
        <v>2692</v>
      </c>
      <c r="F185" s="14">
        <f>IF(ISBLANK(E185),0,IF(E185=Answers!E185,1,-1))</f>
        <v>1</v>
      </c>
      <c r="G185" s="115" t="s">
        <v>144</v>
      </c>
      <c r="H185" s="32"/>
      <c r="I185" s="32" t="str">
        <f t="shared" si="3"/>
        <v>46</v>
      </c>
      <c r="J185" s="32" t="str">
        <f t="shared" si="4"/>
        <v>3</v>
      </c>
    </row>
    <row r="186" spans="1:15" ht="22.5" customHeight="1">
      <c r="B186" s="2">
        <v>79</v>
      </c>
      <c r="C186" s="2">
        <v>4</v>
      </c>
      <c r="D186" s="3">
        <v>7</v>
      </c>
      <c r="E186" s="61">
        <f t="shared" si="2"/>
        <v>1656</v>
      </c>
      <c r="F186" s="14">
        <f>IF(ISBLANK(E186),0,IF(E186=Answers!E186,1,-1))</f>
        <v>1</v>
      </c>
      <c r="G186" s="115" t="s">
        <v>145</v>
      </c>
      <c r="H186" s="32"/>
      <c r="I186" s="32" t="str">
        <f t="shared" si="3"/>
        <v>28</v>
      </c>
      <c r="J186" s="32" t="str">
        <f t="shared" si="4"/>
        <v>3</v>
      </c>
    </row>
    <row r="187" spans="1:15" ht="22.5" customHeight="1">
      <c r="B187" s="2">
        <v>80</v>
      </c>
      <c r="C187" s="2">
        <v>4</v>
      </c>
      <c r="D187" s="3">
        <v>7</v>
      </c>
      <c r="E187" s="61">
        <f t="shared" si="2"/>
        <v>1640</v>
      </c>
      <c r="F187" s="14">
        <f>IF(ISBLANK(E187),0,IF(E187=Answers!E187,1,-1))</f>
        <v>1</v>
      </c>
      <c r="G187" s="115" t="s">
        <v>146</v>
      </c>
      <c r="H187" s="32"/>
      <c r="I187" s="32" t="str">
        <f t="shared" si="3"/>
        <v>28</v>
      </c>
      <c r="J187" s="32" t="str">
        <f t="shared" si="4"/>
        <v>2</v>
      </c>
    </row>
    <row r="188" spans="1:15" ht="15" customHeight="1" thickBot="1"/>
    <row r="189" spans="1:15" ht="22.5" customHeight="1" thickBot="1">
      <c r="B189" s="105" t="s">
        <v>15</v>
      </c>
      <c r="C189" s="79" t="s">
        <v>68</v>
      </c>
    </row>
    <row r="190" spans="1:15" s="119" customFormat="1" ht="1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L190" s="36"/>
      <c r="M190" s="36"/>
      <c r="N190" s="120"/>
      <c r="O190" s="36"/>
    </row>
    <row r="191" spans="1:15" s="119" customFormat="1" ht="15" customHeight="1">
      <c r="A191" s="36"/>
      <c r="B191" s="121" t="s">
        <v>149</v>
      </c>
      <c r="C191" s="122"/>
      <c r="D191" s="36"/>
      <c r="E191" s="36"/>
      <c r="F191" s="36"/>
      <c r="G191" s="36"/>
      <c r="H191" s="36"/>
      <c r="I191" s="36"/>
      <c r="J191" s="36"/>
    </row>
    <row r="192" spans="1:15" s="119" customFormat="1" ht="15" customHeight="1">
      <c r="A192" s="36"/>
      <c r="B192" s="121" t="s">
        <v>210</v>
      </c>
      <c r="C192" s="122"/>
      <c r="D192" s="36"/>
      <c r="E192" s="36"/>
      <c r="F192" s="36"/>
      <c r="G192" s="36"/>
      <c r="H192" s="36"/>
      <c r="I192" s="36"/>
      <c r="J192" s="36"/>
    </row>
    <row r="193" spans="1:10" s="119" customFormat="1" ht="15" customHeight="1">
      <c r="A193" s="36"/>
      <c r="B193" s="123" t="s">
        <v>221</v>
      </c>
      <c r="C193" s="122"/>
      <c r="D193" s="36"/>
      <c r="E193" s="36"/>
      <c r="F193" s="36"/>
      <c r="G193" s="36"/>
      <c r="H193" s="36"/>
      <c r="I193" s="36"/>
      <c r="J193" s="36"/>
    </row>
    <row r="194" spans="1:10" s="119" customFormat="1" ht="15" customHeight="1">
      <c r="A194" s="36"/>
      <c r="B194" s="123"/>
      <c r="C194" s="122"/>
      <c r="D194" s="36"/>
      <c r="E194" s="36"/>
      <c r="F194" s="36"/>
      <c r="G194" s="36"/>
      <c r="H194" s="36"/>
      <c r="I194" s="36"/>
      <c r="J194" s="36"/>
    </row>
    <row r="195" spans="1:10" s="119" customFormat="1" ht="15" customHeight="1">
      <c r="A195" s="36"/>
      <c r="B195" s="123" t="s">
        <v>150</v>
      </c>
      <c r="C195" s="121" t="s">
        <v>151</v>
      </c>
      <c r="D195" s="36"/>
      <c r="E195" s="36"/>
      <c r="F195" s="36"/>
      <c r="G195" s="36"/>
      <c r="H195" s="36"/>
      <c r="I195" s="36"/>
      <c r="J195" s="36"/>
    </row>
    <row r="196" spans="1:10" s="119" customFormat="1" ht="15" customHeight="1">
      <c r="A196" s="36"/>
      <c r="B196" s="123"/>
      <c r="C196" s="121" t="s">
        <v>152</v>
      </c>
      <c r="D196" s="36"/>
      <c r="E196" s="36"/>
      <c r="F196" s="36"/>
      <c r="G196" s="36"/>
      <c r="H196" s="36"/>
      <c r="I196" s="36"/>
      <c r="J196" s="36"/>
    </row>
    <row r="197" spans="1:10" s="119" customFormat="1" ht="1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</row>
    <row r="198" spans="1:10" s="119" customFormat="1" ht="15" customHeight="1">
      <c r="B198" s="123" t="s">
        <v>189</v>
      </c>
      <c r="C198" s="124" t="s">
        <v>203</v>
      </c>
    </row>
    <row r="199" spans="1:10" s="119" customFormat="1" ht="15" customHeight="1">
      <c r="B199" s="123"/>
      <c r="C199" s="124" t="s">
        <v>204</v>
      </c>
    </row>
    <row r="200" spans="1:10" s="119" customFormat="1" ht="15" customHeight="1">
      <c r="B200" s="123"/>
      <c r="C200" s="124" t="s">
        <v>205</v>
      </c>
    </row>
    <row r="201" spans="1:10" s="119" customFormat="1" ht="15" customHeight="1" thickBot="1">
      <c r="A201" s="36"/>
      <c r="B201" s="123"/>
      <c r="C201" s="122"/>
      <c r="D201" s="36"/>
      <c r="E201" s="36"/>
      <c r="F201" s="36"/>
      <c r="G201" s="36"/>
      <c r="H201" s="36"/>
      <c r="I201" s="36"/>
      <c r="J201" s="36"/>
    </row>
    <row r="202" spans="1:10" ht="22.5" customHeight="1" thickBot="1">
      <c r="B202" s="111" t="s">
        <v>2</v>
      </c>
      <c r="C202" s="112" t="s">
        <v>3</v>
      </c>
      <c r="D202" s="111" t="s">
        <v>4</v>
      </c>
      <c r="E202" s="113" t="s">
        <v>5</v>
      </c>
      <c r="G202" s="111" t="s">
        <v>148</v>
      </c>
    </row>
    <row r="203" spans="1:10" ht="15" customHeight="1"/>
    <row r="204" spans="1:10" ht="22.5" customHeight="1">
      <c r="B204" s="11" t="s">
        <v>16</v>
      </c>
      <c r="C204" s="2">
        <v>5</v>
      </c>
      <c r="D204" s="15">
        <v>0</v>
      </c>
      <c r="E204" s="63">
        <v>1738</v>
      </c>
      <c r="F204" s="14">
        <f>IF(ISBLANK(E204),0,IF(E204=Answers!E204,1,-1))</f>
        <v>1</v>
      </c>
      <c r="G204" s="115">
        <v>1001</v>
      </c>
      <c r="H204" s="32"/>
      <c r="I204" s="32"/>
    </row>
    <row r="205" spans="1:10" ht="15" customHeight="1">
      <c r="E205" s="9"/>
      <c r="G205" s="60"/>
      <c r="H205" s="30" t="s">
        <v>242</v>
      </c>
      <c r="I205" s="30">
        <v>1250</v>
      </c>
      <c r="J205">
        <v>0.1</v>
      </c>
    </row>
    <row r="206" spans="1:10" ht="22.5" customHeight="1">
      <c r="B206" s="2">
        <v>81</v>
      </c>
      <c r="C206" s="2">
        <v>5</v>
      </c>
      <c r="D206" s="3">
        <v>9</v>
      </c>
      <c r="E206" s="184">
        <f>ROUND(I206*$I$205+IF(I206=0,1250,J206*$J$205),0)</f>
        <v>1430</v>
      </c>
      <c r="F206" s="14">
        <f>IF(ISBLANK(E206),0,IF(E206=Answers!E206,1,-1))</f>
        <v>1</v>
      </c>
      <c r="G206" s="115">
        <v>1014</v>
      </c>
      <c r="H206" cm="1">
        <f t="array" ref="H206">_xlfn._xlws.FILTER('Customer Orders'!$E$3:$E$93,'Customer Orders'!$B$3:$B$93=Case!G206)</f>
        <v>6800</v>
      </c>
      <c r="I206" s="32" cm="1">
        <f t="array" ref="I206">ROUNDDOWN(_xlfn._xlws.FILTER('Customer Orders'!$E$3:$E$93,'Customer Orders'!$B$3:$B$93=Case!G206) / 5000,0)</f>
        <v>1</v>
      </c>
      <c r="J206">
        <f>IF(H206&gt;=5000, H206-5000,1250)</f>
        <v>1800</v>
      </c>
    </row>
    <row r="207" spans="1:10" ht="22.5" customHeight="1">
      <c r="B207" s="2">
        <v>82</v>
      </c>
      <c r="C207" s="2">
        <v>5</v>
      </c>
      <c r="D207" s="3">
        <v>9</v>
      </c>
      <c r="E207" s="184">
        <f t="shared" ref="E207:E225" si="5">ROUND(I207*$I$205+IF(I207=0,1250,J207*$J$205),0)</f>
        <v>1638</v>
      </c>
      <c r="F207" s="14">
        <f>IF(ISBLANK(E207),0,IF(E207=Answers!E207,1,-1))</f>
        <v>1</v>
      </c>
      <c r="G207" s="115">
        <v>1075</v>
      </c>
      <c r="H207" cm="1">
        <f t="array" ref="H207">_xlfn._xlws.FILTER('Customer Orders'!$E$3:$E$93,'Customer Orders'!$B$3:$B$93=Case!G207)</f>
        <v>8875</v>
      </c>
      <c r="I207" s="32" cm="1">
        <f t="array" ref="I207">ROUNDDOWN(_xlfn._xlws.FILTER('Customer Orders'!$E$3:$E$93,'Customer Orders'!$B$3:$B$93=Case!G207) / 5000,0)</f>
        <v>1</v>
      </c>
      <c r="J207">
        <f t="shared" ref="J207:J225" si="6">IF(H207&gt;=5000, H207-5000,1250)</f>
        <v>3875</v>
      </c>
    </row>
    <row r="208" spans="1:10" ht="22.5" customHeight="1">
      <c r="B208" s="2">
        <v>83</v>
      </c>
      <c r="C208" s="2">
        <v>5</v>
      </c>
      <c r="D208" s="3">
        <v>9</v>
      </c>
      <c r="E208" s="184">
        <f t="shared" si="5"/>
        <v>1285</v>
      </c>
      <c r="F208" s="14">
        <f>IF(ISBLANK(E208),0,IF(E208=Answers!E208,1,-1))</f>
        <v>1</v>
      </c>
      <c r="G208" s="115">
        <v>1036</v>
      </c>
      <c r="H208" cm="1">
        <f t="array" ref="H208">_xlfn._xlws.FILTER('Customer Orders'!$E$3:$E$93,'Customer Orders'!$B$3:$B$93=Case!G208)</f>
        <v>5350</v>
      </c>
      <c r="I208" s="32" cm="1">
        <f t="array" ref="I208">ROUNDDOWN(_xlfn._xlws.FILTER('Customer Orders'!$E$3:$E$93,'Customer Orders'!$B$3:$B$93=Case!G208) / 5000,0)</f>
        <v>1</v>
      </c>
      <c r="J208">
        <f t="shared" si="6"/>
        <v>350</v>
      </c>
    </row>
    <row r="209" spans="2:10" ht="22.5" customHeight="1">
      <c r="B209" s="2">
        <v>84</v>
      </c>
      <c r="C209" s="2">
        <v>5</v>
      </c>
      <c r="D209" s="3">
        <v>9</v>
      </c>
      <c r="E209" s="184">
        <f t="shared" si="5"/>
        <v>1678</v>
      </c>
      <c r="F209" s="14">
        <f>IF(ISBLANK(E209),0,IF(E209=Answers!E209,1,-1))</f>
        <v>1</v>
      </c>
      <c r="G209" s="115">
        <v>1089</v>
      </c>
      <c r="H209" cm="1">
        <f t="array" ref="H209">_xlfn._xlws.FILTER('Customer Orders'!$E$3:$E$93,'Customer Orders'!$B$3:$B$93=Case!G209)</f>
        <v>9275</v>
      </c>
      <c r="I209" s="32" cm="1">
        <f t="array" ref="I209">ROUNDDOWN(_xlfn._xlws.FILTER('Customer Orders'!$E$3:$E$93,'Customer Orders'!$B$3:$B$93=Case!G209) / 5000,0)</f>
        <v>1</v>
      </c>
      <c r="J209">
        <f t="shared" si="6"/>
        <v>4275</v>
      </c>
    </row>
    <row r="210" spans="2:10" ht="22.5" customHeight="1">
      <c r="B210" s="2">
        <v>85</v>
      </c>
      <c r="C210" s="2">
        <v>5</v>
      </c>
      <c r="D210" s="3">
        <v>9</v>
      </c>
      <c r="E210" s="184">
        <f t="shared" si="5"/>
        <v>1250</v>
      </c>
      <c r="F210" s="14">
        <f>IF(ISBLANK(E210),0,IF(E210=Answers!E210,1,-1))</f>
        <v>1</v>
      </c>
      <c r="G210" s="115">
        <v>1050</v>
      </c>
      <c r="H210" cm="1">
        <f t="array" ref="H210">_xlfn._xlws.FILTER('Customer Orders'!$E$3:$E$93,'Customer Orders'!$B$3:$B$93=Case!G210)</f>
        <v>3650</v>
      </c>
      <c r="I210" s="32" cm="1">
        <f t="array" ref="I210">ROUNDDOWN(_xlfn._xlws.FILTER('Customer Orders'!$E$3:$E$93,'Customer Orders'!$B$3:$B$93=Case!G210) / 5000,0)</f>
        <v>0</v>
      </c>
      <c r="J210">
        <f t="shared" si="6"/>
        <v>1250</v>
      </c>
    </row>
    <row r="211" spans="2:10" ht="22.5" customHeight="1">
      <c r="B211" s="2">
        <v>86</v>
      </c>
      <c r="C211" s="2">
        <v>5</v>
      </c>
      <c r="D211" s="3">
        <v>9</v>
      </c>
      <c r="E211" s="184">
        <f t="shared" si="5"/>
        <v>1615</v>
      </c>
      <c r="F211" s="14">
        <f>IF(ISBLANK(E211),0,IF(E211=Answers!E211,1,-1))</f>
        <v>1</v>
      </c>
      <c r="G211" s="115">
        <v>1058</v>
      </c>
      <c r="H211" cm="1">
        <f t="array" ref="H211">_xlfn._xlws.FILTER('Customer Orders'!$E$3:$E$93,'Customer Orders'!$B$3:$B$93=Case!G211)</f>
        <v>8650</v>
      </c>
      <c r="I211" s="32" cm="1">
        <f t="array" ref="I211">ROUNDDOWN(_xlfn._xlws.FILTER('Customer Orders'!$E$3:$E$93,'Customer Orders'!$B$3:$B$93=Case!G211) / 5000,0)</f>
        <v>1</v>
      </c>
      <c r="J211">
        <f t="shared" si="6"/>
        <v>3650</v>
      </c>
    </row>
    <row r="212" spans="2:10" ht="22.5" customHeight="1">
      <c r="B212" s="2">
        <v>87</v>
      </c>
      <c r="C212" s="2">
        <v>5</v>
      </c>
      <c r="D212" s="3">
        <v>9</v>
      </c>
      <c r="E212" s="184">
        <f t="shared" si="5"/>
        <v>1553</v>
      </c>
      <c r="F212" s="14">
        <f>IF(ISBLANK(E212),0,IF(E212=Answers!E212,1,-1))</f>
        <v>1</v>
      </c>
      <c r="G212" s="115">
        <v>1012</v>
      </c>
      <c r="H212" cm="1">
        <f t="array" ref="H212">_xlfn._xlws.FILTER('Customer Orders'!$E$3:$E$93,'Customer Orders'!$B$3:$B$93=Case!G212)</f>
        <v>8025</v>
      </c>
      <c r="I212" s="32" cm="1">
        <f t="array" ref="I212">ROUNDDOWN(_xlfn._xlws.FILTER('Customer Orders'!$E$3:$E$93,'Customer Orders'!$B$3:$B$93=Case!G212) / 5000,0)</f>
        <v>1</v>
      </c>
      <c r="J212">
        <f t="shared" si="6"/>
        <v>3025</v>
      </c>
    </row>
    <row r="213" spans="2:10" ht="22.5" customHeight="1">
      <c r="B213" s="2">
        <v>88</v>
      </c>
      <c r="C213" s="2">
        <v>5</v>
      </c>
      <c r="D213" s="3">
        <v>9</v>
      </c>
      <c r="E213" s="184">
        <f t="shared" si="5"/>
        <v>1370</v>
      </c>
      <c r="F213" s="14">
        <f>IF(ISBLANK(E213),0,IF(E213=Answers!E213,1,-1))</f>
        <v>1</v>
      </c>
      <c r="G213" s="115">
        <v>1037</v>
      </c>
      <c r="H213" cm="1">
        <f t="array" ref="H213">_xlfn._xlws.FILTER('Customer Orders'!$E$3:$E$93,'Customer Orders'!$B$3:$B$93=Case!G213)</f>
        <v>6200</v>
      </c>
      <c r="I213" s="32" cm="1">
        <f t="array" ref="I213">ROUNDDOWN(_xlfn._xlws.FILTER('Customer Orders'!$E$3:$E$93,'Customer Orders'!$B$3:$B$93=Case!G213) / 5000,0)</f>
        <v>1</v>
      </c>
      <c r="J213">
        <f t="shared" si="6"/>
        <v>1200</v>
      </c>
    </row>
    <row r="214" spans="2:10" ht="22.5" customHeight="1">
      <c r="B214" s="2">
        <v>89</v>
      </c>
      <c r="C214" s="2">
        <v>5</v>
      </c>
      <c r="D214" s="3">
        <v>9</v>
      </c>
      <c r="E214" s="184">
        <f t="shared" si="5"/>
        <v>1250</v>
      </c>
      <c r="F214" s="14">
        <f>IF(ISBLANK(E214),0,IF(E214=Answers!E214,1,-1))</f>
        <v>1</v>
      </c>
      <c r="G214" s="115">
        <v>1030</v>
      </c>
      <c r="H214" cm="1">
        <f t="array" ref="H214">_xlfn._xlws.FILTER('Customer Orders'!$E$3:$E$93,'Customer Orders'!$B$3:$B$93=Case!G214)</f>
        <v>1575</v>
      </c>
      <c r="I214" s="32" cm="1">
        <f t="array" ref="I214">ROUNDDOWN(_xlfn._xlws.FILTER('Customer Orders'!$E$3:$E$93,'Customer Orders'!$B$3:$B$93=Case!G214) / 5000,0)</f>
        <v>0</v>
      </c>
      <c r="J214">
        <f t="shared" si="6"/>
        <v>1250</v>
      </c>
    </row>
    <row r="215" spans="2:10" ht="22.5" customHeight="1">
      <c r="B215" s="2">
        <v>90</v>
      </c>
      <c r="C215" s="2">
        <v>5</v>
      </c>
      <c r="D215" s="3">
        <v>9</v>
      </c>
      <c r="E215" s="184">
        <f t="shared" si="5"/>
        <v>1250</v>
      </c>
      <c r="F215" s="14">
        <f>IF(ISBLANK(E215),0,IF(E215=Answers!E215,1,-1))</f>
        <v>1</v>
      </c>
      <c r="G215" s="115">
        <v>1076</v>
      </c>
      <c r="H215" cm="1">
        <f t="array" ref="H215">_xlfn._xlws.FILTER('Customer Orders'!$E$3:$E$93,'Customer Orders'!$B$3:$B$93=Case!G215)</f>
        <v>1650</v>
      </c>
      <c r="I215" s="32" cm="1">
        <f t="array" ref="I215">ROUNDDOWN(_xlfn._xlws.FILTER('Customer Orders'!$E$3:$E$93,'Customer Orders'!$B$3:$B$93=Case!G215) / 5000,0)</f>
        <v>0</v>
      </c>
      <c r="J215">
        <f t="shared" si="6"/>
        <v>1250</v>
      </c>
    </row>
    <row r="216" spans="2:10" ht="22.5" customHeight="1">
      <c r="B216" s="2">
        <v>91</v>
      </c>
      <c r="C216" s="2">
        <v>5</v>
      </c>
      <c r="D216" s="3">
        <v>9</v>
      </c>
      <c r="E216" s="184">
        <f t="shared" si="5"/>
        <v>1250</v>
      </c>
      <c r="F216" s="14">
        <f>IF(ISBLANK(E216),0,IF(E216=Answers!E216,1,-1))</f>
        <v>1</v>
      </c>
      <c r="G216" s="115">
        <v>1029</v>
      </c>
      <c r="H216" cm="1">
        <f t="array" ref="H216">_xlfn._xlws.FILTER('Customer Orders'!$E$3:$E$93,'Customer Orders'!$B$3:$B$93=Case!G216)</f>
        <v>700</v>
      </c>
      <c r="I216" s="32" cm="1">
        <f t="array" ref="I216">ROUNDDOWN(_xlfn._xlws.FILTER('Customer Orders'!$E$3:$E$93,'Customer Orders'!$B$3:$B$93=Case!G216) / 5000,0)</f>
        <v>0</v>
      </c>
      <c r="J216">
        <f t="shared" si="6"/>
        <v>1250</v>
      </c>
    </row>
    <row r="217" spans="2:10" ht="22.5" customHeight="1">
      <c r="B217" s="2">
        <v>92</v>
      </c>
      <c r="C217" s="2">
        <v>5</v>
      </c>
      <c r="D217" s="3">
        <v>9</v>
      </c>
      <c r="E217" s="184">
        <f t="shared" si="5"/>
        <v>1250</v>
      </c>
      <c r="F217" s="14">
        <f>IF(ISBLANK(E217),0,IF(E217=Answers!E217,1,-1))</f>
        <v>1</v>
      </c>
      <c r="G217" s="115">
        <v>1017</v>
      </c>
      <c r="H217" cm="1">
        <f t="array" ref="H217">_xlfn._xlws.FILTER('Customer Orders'!$E$3:$E$93,'Customer Orders'!$B$3:$B$93=Case!G217)</f>
        <v>1125</v>
      </c>
      <c r="I217" s="32" cm="1">
        <f t="array" ref="I217">ROUNDDOWN(_xlfn._xlws.FILTER('Customer Orders'!$E$3:$E$93,'Customer Orders'!$B$3:$B$93=Case!G217) / 5000,0)</f>
        <v>0</v>
      </c>
      <c r="J217">
        <f t="shared" si="6"/>
        <v>1250</v>
      </c>
    </row>
    <row r="218" spans="2:10" ht="22.5" customHeight="1">
      <c r="B218" s="2">
        <v>93</v>
      </c>
      <c r="C218" s="2">
        <v>5</v>
      </c>
      <c r="D218" s="3">
        <v>9</v>
      </c>
      <c r="E218" s="184">
        <f t="shared" si="5"/>
        <v>1273</v>
      </c>
      <c r="F218" s="14">
        <f>IF(ISBLANK(E218),0,IF(E218=Answers!E218,1,-1))</f>
        <v>1</v>
      </c>
      <c r="G218" s="115">
        <v>1061</v>
      </c>
      <c r="H218" cm="1">
        <f t="array" ref="H218">_xlfn._xlws.FILTER('Customer Orders'!$E$3:$E$93,'Customer Orders'!$B$3:$B$93=Case!G218)</f>
        <v>5225</v>
      </c>
      <c r="I218" s="32" cm="1">
        <f t="array" ref="I218">ROUNDDOWN(_xlfn._xlws.FILTER('Customer Orders'!$E$3:$E$93,'Customer Orders'!$B$3:$B$93=Case!G218) / 5000,0)</f>
        <v>1</v>
      </c>
      <c r="J218">
        <f t="shared" si="6"/>
        <v>225</v>
      </c>
    </row>
    <row r="219" spans="2:10" ht="22.5" customHeight="1">
      <c r="B219" s="2">
        <v>94</v>
      </c>
      <c r="C219" s="2">
        <v>5</v>
      </c>
      <c r="D219" s="3">
        <v>9</v>
      </c>
      <c r="E219" s="184">
        <f t="shared" si="5"/>
        <v>1250</v>
      </c>
      <c r="F219" s="14">
        <f>IF(ISBLANK(E219),0,IF(E219=Answers!E219,1,-1))</f>
        <v>1</v>
      </c>
      <c r="G219" s="115">
        <v>1048</v>
      </c>
      <c r="H219" cm="1">
        <f t="array" ref="H219">_xlfn._xlws.FILTER('Customer Orders'!$E$3:$E$93,'Customer Orders'!$B$3:$B$93=Case!G219)</f>
        <v>1450</v>
      </c>
      <c r="I219" s="32" cm="1">
        <f t="array" ref="I219">ROUNDDOWN(_xlfn._xlws.FILTER('Customer Orders'!$E$3:$E$93,'Customer Orders'!$B$3:$B$93=Case!G219) / 5000,0)</f>
        <v>0</v>
      </c>
      <c r="J219">
        <f t="shared" si="6"/>
        <v>1250</v>
      </c>
    </row>
    <row r="220" spans="2:10" ht="22.5" customHeight="1">
      <c r="B220" s="2">
        <v>95</v>
      </c>
      <c r="C220" s="2">
        <v>5</v>
      </c>
      <c r="D220" s="3">
        <v>9</v>
      </c>
      <c r="E220" s="184">
        <f t="shared" si="5"/>
        <v>1385</v>
      </c>
      <c r="F220" s="14">
        <f>IF(ISBLANK(E220),0,IF(E220=Answers!E220,1,-1))</f>
        <v>1</v>
      </c>
      <c r="G220" s="115">
        <v>1016</v>
      </c>
      <c r="H220" cm="1">
        <f t="array" ref="H220">_xlfn._xlws.FILTER('Customer Orders'!$E$3:$E$93,'Customer Orders'!$B$3:$B$93=Case!G220)</f>
        <v>6350</v>
      </c>
      <c r="I220" s="32" cm="1">
        <f t="array" ref="I220">ROUNDDOWN(_xlfn._xlws.FILTER('Customer Orders'!$E$3:$E$93,'Customer Orders'!$B$3:$B$93=Case!G220) / 5000,0)</f>
        <v>1</v>
      </c>
      <c r="J220">
        <f t="shared" si="6"/>
        <v>1350</v>
      </c>
    </row>
    <row r="221" spans="2:10" ht="22.5" customHeight="1">
      <c r="B221" s="2">
        <v>96</v>
      </c>
      <c r="C221" s="2">
        <v>5</v>
      </c>
      <c r="D221" s="3">
        <v>9</v>
      </c>
      <c r="E221" s="184">
        <f t="shared" si="5"/>
        <v>1733</v>
      </c>
      <c r="F221" s="14">
        <f>IF(ISBLANK(E221),0,IF(E221=Answers!E221,1,-1))</f>
        <v>1</v>
      </c>
      <c r="G221" s="115">
        <v>1084</v>
      </c>
      <c r="H221" cm="1">
        <f t="array" ref="H221">_xlfn._xlws.FILTER('Customer Orders'!$E$3:$E$93,'Customer Orders'!$B$3:$B$93=Case!G221)</f>
        <v>9825</v>
      </c>
      <c r="I221" s="32" cm="1">
        <f t="array" ref="I221">ROUNDDOWN(_xlfn._xlws.FILTER('Customer Orders'!$E$3:$E$93,'Customer Orders'!$B$3:$B$93=Case!G221) / 5000,0)</f>
        <v>1</v>
      </c>
      <c r="J221">
        <f t="shared" si="6"/>
        <v>4825</v>
      </c>
    </row>
    <row r="222" spans="2:10" ht="22.5" customHeight="1">
      <c r="B222" s="2">
        <v>97</v>
      </c>
      <c r="C222" s="2">
        <v>5</v>
      </c>
      <c r="D222" s="3">
        <v>9</v>
      </c>
      <c r="E222" s="184">
        <f t="shared" si="5"/>
        <v>1558</v>
      </c>
      <c r="F222" s="14">
        <f>IF(ISBLANK(E222),0,IF(E222=Answers!E222,1,-1))</f>
        <v>1</v>
      </c>
      <c r="G222" s="115">
        <v>1038</v>
      </c>
      <c r="H222" cm="1">
        <f t="array" ref="H222">_xlfn._xlws.FILTER('Customer Orders'!$E$3:$E$93,'Customer Orders'!$B$3:$B$93=Case!G222)</f>
        <v>8075</v>
      </c>
      <c r="I222" s="32" cm="1">
        <f t="array" ref="I222">ROUNDDOWN(_xlfn._xlws.FILTER('Customer Orders'!$E$3:$E$93,'Customer Orders'!$B$3:$B$93=Case!G222) / 5000,0)</f>
        <v>1</v>
      </c>
      <c r="J222">
        <f t="shared" si="6"/>
        <v>3075</v>
      </c>
    </row>
    <row r="223" spans="2:10" ht="22.5" customHeight="1">
      <c r="B223" s="2">
        <v>98</v>
      </c>
      <c r="C223" s="2">
        <v>5</v>
      </c>
      <c r="D223" s="3">
        <v>9</v>
      </c>
      <c r="E223" s="184">
        <f t="shared" si="5"/>
        <v>1738</v>
      </c>
      <c r="F223" s="14">
        <f>IF(ISBLANK(E223),0,IF(E223=Answers!E223,1,-1))</f>
        <v>1</v>
      </c>
      <c r="G223" s="115">
        <v>1004</v>
      </c>
      <c r="H223" cm="1">
        <f t="array" ref="H223">_xlfn._xlws.FILTER('Customer Orders'!$E$3:$E$93,'Customer Orders'!$B$3:$B$93=Case!G223)</f>
        <v>9875</v>
      </c>
      <c r="I223" s="32" cm="1">
        <f t="array" ref="I223">ROUNDDOWN(_xlfn._xlws.FILTER('Customer Orders'!$E$3:$E$93,'Customer Orders'!$B$3:$B$93=Case!G223) / 5000,0)</f>
        <v>1</v>
      </c>
      <c r="J223">
        <f t="shared" si="6"/>
        <v>4875</v>
      </c>
    </row>
    <row r="224" spans="2:10" ht="22.5" customHeight="1">
      <c r="B224" s="2">
        <v>99</v>
      </c>
      <c r="C224" s="2">
        <v>5</v>
      </c>
      <c r="D224" s="3">
        <v>9</v>
      </c>
      <c r="E224" s="184">
        <f t="shared" si="5"/>
        <v>1250</v>
      </c>
      <c r="F224" s="14">
        <f>IF(ISBLANK(E224),0,IF(E224=Answers!E224,1,-1))</f>
        <v>1</v>
      </c>
      <c r="G224" s="115">
        <v>1066</v>
      </c>
      <c r="H224" cm="1">
        <f t="array" ref="H224">_xlfn._xlws.FILTER('Customer Orders'!$E$3:$E$93,'Customer Orders'!$B$3:$B$93=Case!G224)</f>
        <v>3425</v>
      </c>
      <c r="I224" s="32" cm="1">
        <f t="array" ref="I224">ROUNDDOWN(_xlfn._xlws.FILTER('Customer Orders'!$E$3:$E$93,'Customer Orders'!$B$3:$B$93=Case!G224) / 5000,0)</f>
        <v>0</v>
      </c>
      <c r="J224">
        <f t="shared" si="6"/>
        <v>1250</v>
      </c>
    </row>
    <row r="225" spans="1:63" ht="22.5" customHeight="1">
      <c r="B225" s="2">
        <v>100</v>
      </c>
      <c r="C225" s="2">
        <v>5</v>
      </c>
      <c r="D225" s="3">
        <v>9</v>
      </c>
      <c r="E225" s="184">
        <f t="shared" si="5"/>
        <v>1305</v>
      </c>
      <c r="F225" s="14">
        <f>IF(ISBLANK(E225),0,IF(E225=Answers!E225,1,-1))</f>
        <v>1</v>
      </c>
      <c r="G225" s="115">
        <v>1064</v>
      </c>
      <c r="H225" cm="1">
        <f t="array" ref="H225">_xlfn._xlws.FILTER('Customer Orders'!$E$3:$E$93,'Customer Orders'!$B$3:$B$93=Case!G225)</f>
        <v>5550</v>
      </c>
      <c r="I225" s="32" cm="1">
        <f t="array" ref="I225">ROUNDDOWN(_xlfn._xlws.FILTER('Customer Orders'!$E$3:$E$93,'Customer Orders'!$B$3:$B$93=Case!G225) / 5000,0)</f>
        <v>1</v>
      </c>
      <c r="J225">
        <f t="shared" si="6"/>
        <v>550</v>
      </c>
    </row>
    <row r="226" spans="1:63" ht="15.75" thickBot="1"/>
    <row r="227" spans="1:63" ht="22.5" customHeight="1" thickBot="1">
      <c r="B227" s="105" t="s">
        <v>24</v>
      </c>
      <c r="C227" s="78" t="s">
        <v>11</v>
      </c>
    </row>
    <row r="228" spans="1:63" s="119" customFormat="1" ht="1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</row>
    <row r="229" spans="1:63" s="119" customFormat="1" ht="15" customHeight="1">
      <c r="A229" s="36"/>
      <c r="B229" s="121" t="s">
        <v>153</v>
      </c>
      <c r="C229" s="122"/>
      <c r="D229" s="36"/>
      <c r="E229" s="36"/>
      <c r="F229" s="36"/>
      <c r="G229" s="36"/>
      <c r="H229" s="36"/>
      <c r="I229" s="36"/>
      <c r="J229" s="36"/>
    </row>
    <row r="230" spans="1:63" s="119" customFormat="1" ht="15" customHeight="1">
      <c r="A230" s="36"/>
      <c r="B230" s="123" t="s">
        <v>154</v>
      </c>
      <c r="C230" s="122"/>
      <c r="D230" s="36"/>
      <c r="E230" s="36"/>
      <c r="F230" s="36"/>
      <c r="G230" s="36"/>
      <c r="H230" s="36"/>
      <c r="I230" s="36"/>
      <c r="J230" s="36"/>
    </row>
    <row r="231" spans="1:63" s="119" customFormat="1" ht="15" customHeight="1">
      <c r="A231" s="36"/>
      <c r="B231" s="123"/>
      <c r="C231" s="122"/>
      <c r="D231" s="36"/>
      <c r="E231" s="36"/>
      <c r="F231" s="36"/>
      <c r="G231" s="36"/>
      <c r="H231" s="36"/>
      <c r="I231" s="36"/>
      <c r="J231" s="36"/>
    </row>
    <row r="232" spans="1:63" s="119" customFormat="1" ht="15" customHeight="1">
      <c r="B232" s="123" t="s">
        <v>76</v>
      </c>
      <c r="C232" s="121" t="s">
        <v>215</v>
      </c>
    </row>
    <row r="233" spans="1:63" s="119" customFormat="1" ht="15" customHeight="1">
      <c r="B233" s="123"/>
      <c r="C233" s="124" t="s">
        <v>238</v>
      </c>
    </row>
    <row r="234" spans="1:63" s="119" customFormat="1" ht="1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</row>
    <row r="235" spans="1:63" s="119" customFormat="1" ht="15" customHeight="1">
      <c r="B235" s="123" t="s">
        <v>189</v>
      </c>
      <c r="C235" s="124" t="s">
        <v>211</v>
      </c>
    </row>
    <row r="236" spans="1:63" s="119" customFormat="1" ht="15" customHeight="1">
      <c r="B236" s="123"/>
      <c r="C236" s="124" t="s">
        <v>206</v>
      </c>
    </row>
    <row r="237" spans="1:63" s="119" customFormat="1" ht="15" customHeight="1">
      <c r="B237" s="123"/>
      <c r="C237" s="124" t="s">
        <v>207</v>
      </c>
    </row>
    <row r="238" spans="1:63" s="132" customFormat="1" ht="15" customHeight="1" thickBot="1">
      <c r="A238" s="131"/>
      <c r="B238" s="131"/>
      <c r="C238" s="131"/>
      <c r="D238" s="131"/>
      <c r="E238" s="131"/>
      <c r="F238" s="131"/>
      <c r="G238" s="131"/>
      <c r="H238" s="131"/>
      <c r="I238" s="131"/>
      <c r="J238" s="131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/>
      <c r="AZ238" s="119"/>
      <c r="BA238" s="119"/>
      <c r="BB238" s="119"/>
      <c r="BC238" s="119"/>
      <c r="BD238" s="119"/>
      <c r="BE238" s="119"/>
      <c r="BF238" s="119"/>
      <c r="BG238" s="119"/>
      <c r="BH238" s="119"/>
      <c r="BI238" s="119"/>
      <c r="BJ238" s="119"/>
      <c r="BK238" s="119"/>
    </row>
    <row r="239" spans="1:63" ht="22.5" customHeight="1" thickBot="1">
      <c r="B239" s="111" t="s">
        <v>2</v>
      </c>
      <c r="C239" s="112" t="s">
        <v>3</v>
      </c>
      <c r="D239" s="111" t="s">
        <v>4</v>
      </c>
      <c r="E239" s="113" t="s">
        <v>5</v>
      </c>
      <c r="G239" s="111" t="s">
        <v>155</v>
      </c>
      <c r="J239" s="28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</row>
    <row r="240" spans="1:63" ht="15" customHeight="1"/>
    <row r="241" spans="2:42" ht="22.5" customHeight="1">
      <c r="B241" s="11" t="s">
        <v>25</v>
      </c>
      <c r="C241" s="2">
        <v>6</v>
      </c>
      <c r="D241" s="15">
        <v>0</v>
      </c>
      <c r="E241" s="63">
        <v>28725</v>
      </c>
      <c r="F241" s="14">
        <f>IF(ISBLANK(E241),0,IF(E241=Answers!E241,1,-1))</f>
        <v>1</v>
      </c>
      <c r="G241" s="116">
        <v>45628</v>
      </c>
      <c r="I241" s="28"/>
    </row>
    <row r="242" spans="2:42" ht="15" customHeight="1">
      <c r="E242" s="9"/>
      <c r="G242" s="65"/>
    </row>
    <row r="243" spans="2:42" ht="22.5" customHeight="1">
      <c r="B243" s="2">
        <v>101</v>
      </c>
      <c r="C243" s="2">
        <v>6</v>
      </c>
      <c r="D243" s="3">
        <v>8</v>
      </c>
      <c r="E243" s="63" cm="1">
        <f t="array" ref="E243">SUM(_xlfn._xlws.FILTER('Customer Orders'!$E$3:$E$93,'Customer Orders'!$D$3:$D$93=Case!G243,0))</f>
        <v>7000</v>
      </c>
      <c r="F243" s="14">
        <f>IF(ISBLANK(E243),0,IF(E243=Answers!E243,1,-1))</f>
        <v>1</v>
      </c>
      <c r="G243" s="116">
        <v>45629</v>
      </c>
      <c r="H243" s="32"/>
    </row>
    <row r="244" spans="2:42" ht="22.5" customHeight="1">
      <c r="B244" s="2">
        <v>102</v>
      </c>
      <c r="C244" s="2">
        <v>6</v>
      </c>
      <c r="D244" s="3">
        <v>8</v>
      </c>
      <c r="E244" s="63" cm="1">
        <f t="array" ref="E244">SUM(_xlfn._xlws.FILTER('Customer Orders'!$E$3:$E$93,'Customer Orders'!$D$3:$D$93=Case!G244,0))</f>
        <v>2125</v>
      </c>
      <c r="F244" s="14">
        <f>IF(ISBLANK(E244),0,IF(E244=Answers!E244,1,-1))</f>
        <v>1</v>
      </c>
      <c r="G244" s="116">
        <v>45630</v>
      </c>
      <c r="H244" s="32"/>
      <c r="J244" s="28"/>
      <c r="AP244" s="33"/>
    </row>
    <row r="245" spans="2:42" ht="22.5" customHeight="1">
      <c r="B245" s="2">
        <v>103</v>
      </c>
      <c r="C245" s="2">
        <v>6</v>
      </c>
      <c r="D245" s="3">
        <v>8</v>
      </c>
      <c r="E245" s="63" cm="1">
        <f t="array" ref="E245">SUM(_xlfn._xlws.FILTER('Customer Orders'!$E$3:$E$93,'Customer Orders'!$D$3:$D$93=Case!G245,0))</f>
        <v>13100</v>
      </c>
      <c r="F245" s="14">
        <f>IF(ISBLANK(E245),0,IF(E245=Answers!E245,1,-1))</f>
        <v>1</v>
      </c>
      <c r="G245" s="116">
        <v>45631</v>
      </c>
      <c r="H245" s="32"/>
      <c r="J245" s="28"/>
      <c r="AP245" s="33"/>
    </row>
    <row r="246" spans="2:42" ht="22.5" customHeight="1">
      <c r="B246" s="2">
        <v>104</v>
      </c>
      <c r="C246" s="2">
        <v>6</v>
      </c>
      <c r="D246" s="3">
        <v>8</v>
      </c>
      <c r="E246" s="63" cm="1">
        <f t="array" ref="E246">SUM(_xlfn._xlws.FILTER('Customer Orders'!$E$3:$E$93,'Customer Orders'!$D$3:$D$93=Case!G246,0))</f>
        <v>19175</v>
      </c>
      <c r="F246" s="14">
        <f>IF(ISBLANK(E246),0,IF(E246=Answers!E246,1,-1))</f>
        <v>1</v>
      </c>
      <c r="G246" s="116">
        <v>45632</v>
      </c>
      <c r="H246" s="32"/>
      <c r="J246" s="28"/>
      <c r="AP246" s="33"/>
    </row>
    <row r="247" spans="2:42" ht="22.5" customHeight="1">
      <c r="B247" s="2">
        <v>105</v>
      </c>
      <c r="C247" s="2">
        <v>6</v>
      </c>
      <c r="D247" s="3">
        <v>8</v>
      </c>
      <c r="E247" s="63" cm="1">
        <f t="array" ref="E247">SUM(_xlfn._xlws.FILTER('Customer Orders'!$E$3:$E$93,'Customer Orders'!$D$3:$D$93=Case!G247,0))</f>
        <v>11150</v>
      </c>
      <c r="F247" s="14">
        <f>IF(ISBLANK(E247),0,IF(E247=Answers!E247,1,-1))</f>
        <v>1</v>
      </c>
      <c r="G247" s="116">
        <v>45633</v>
      </c>
      <c r="H247" s="32"/>
      <c r="J247" s="28"/>
      <c r="AP247" s="33"/>
    </row>
    <row r="248" spans="2:42" ht="22.5" customHeight="1">
      <c r="B248" s="2">
        <v>106</v>
      </c>
      <c r="C248" s="2">
        <v>6</v>
      </c>
      <c r="D248" s="3">
        <v>8</v>
      </c>
      <c r="E248" s="63" cm="1">
        <f t="array" ref="E248">SUM(_xlfn._xlws.FILTER('Customer Orders'!$E$3:$E$93,'Customer Orders'!$D$3:$D$93=Case!G248,0))</f>
        <v>18875</v>
      </c>
      <c r="F248" s="14">
        <f>IF(ISBLANK(E248),0,IF(E248=Answers!E248,1,-1))</f>
        <v>1</v>
      </c>
      <c r="G248" s="116">
        <v>45634</v>
      </c>
      <c r="H248" s="32"/>
      <c r="J248" s="28"/>
      <c r="AP248" s="33"/>
    </row>
    <row r="249" spans="2:42" ht="22.5" customHeight="1">
      <c r="B249" s="2">
        <v>107</v>
      </c>
      <c r="C249" s="2">
        <v>6</v>
      </c>
      <c r="D249" s="3">
        <v>8</v>
      </c>
      <c r="E249" s="63" cm="1">
        <f t="array" ref="E249">SUM(_xlfn._xlws.FILTER('Customer Orders'!$E$3:$E$93,'Customer Orders'!$D$3:$D$93=Case!G249,0))</f>
        <v>6600</v>
      </c>
      <c r="F249" s="14">
        <f>IF(ISBLANK(E249),0,IF(E249=Answers!E249,1,-1))</f>
        <v>1</v>
      </c>
      <c r="G249" s="116">
        <v>45635</v>
      </c>
      <c r="H249" s="32"/>
      <c r="J249" s="28"/>
      <c r="AP249" s="33"/>
    </row>
    <row r="250" spans="2:42" ht="22.5" customHeight="1">
      <c r="B250" s="2">
        <v>108</v>
      </c>
      <c r="C250" s="2">
        <v>6</v>
      </c>
      <c r="D250" s="3">
        <v>8</v>
      </c>
      <c r="E250" s="63" cm="1">
        <f t="array" ref="E250">SUM(_xlfn._xlws.FILTER('Customer Orders'!$E$3:$E$93,'Customer Orders'!$D$3:$D$93=Case!G250,0))</f>
        <v>4575</v>
      </c>
      <c r="F250" s="14">
        <f>IF(ISBLANK(E250),0,IF(E250=Answers!E250,1,-1))</f>
        <v>1</v>
      </c>
      <c r="G250" s="116">
        <v>45636</v>
      </c>
      <c r="H250" s="32"/>
      <c r="J250" s="28"/>
      <c r="AP250" s="33"/>
    </row>
    <row r="251" spans="2:42" ht="22.5" customHeight="1">
      <c r="B251" s="2">
        <v>109</v>
      </c>
      <c r="C251" s="2">
        <v>6</v>
      </c>
      <c r="D251" s="3">
        <v>8</v>
      </c>
      <c r="E251" s="63" cm="1">
        <f t="array" ref="E251">SUM(_xlfn._xlws.FILTER('Customer Orders'!$E$3:$E$93,'Customer Orders'!$D$3:$D$93=Case!G251,0))</f>
        <v>14275</v>
      </c>
      <c r="F251" s="14">
        <f>IF(ISBLANK(E251),0,IF(E251=Answers!E251,1,-1))</f>
        <v>1</v>
      </c>
      <c r="G251" s="116">
        <v>45637</v>
      </c>
      <c r="H251" s="32"/>
      <c r="J251" s="28"/>
      <c r="AP251" s="33"/>
    </row>
    <row r="252" spans="2:42" ht="22.5" customHeight="1">
      <c r="B252" s="2">
        <v>110</v>
      </c>
      <c r="C252" s="2">
        <v>6</v>
      </c>
      <c r="D252" s="3">
        <v>8</v>
      </c>
      <c r="E252" s="63" cm="1">
        <f t="array" ref="E252">SUM(_xlfn._xlws.FILTER('Customer Orders'!$E$3:$E$93,'Customer Orders'!$D$3:$D$93=Case!G252,0))</f>
        <v>0</v>
      </c>
      <c r="F252" s="14">
        <f>IF(ISBLANK(E252),0,IF(E252=Answers!E252,1,-1))</f>
        <v>1</v>
      </c>
      <c r="G252" s="116">
        <v>45638</v>
      </c>
      <c r="H252" s="32"/>
      <c r="J252" s="28"/>
      <c r="AP252" s="33"/>
    </row>
    <row r="253" spans="2:42" ht="22.5" customHeight="1">
      <c r="B253" s="2">
        <v>111</v>
      </c>
      <c r="C253" s="2">
        <v>6</v>
      </c>
      <c r="D253" s="3">
        <v>8</v>
      </c>
      <c r="E253" s="63" cm="1">
        <f t="array" ref="E253">SUM(_xlfn._xlws.FILTER('Customer Orders'!$E$3:$E$93,'Customer Orders'!$D$3:$D$93=Case!G253,0))</f>
        <v>4200</v>
      </c>
      <c r="F253" s="14">
        <f>IF(ISBLANK(E253),0,IF(E253=Answers!E253,1,-1))</f>
        <v>1</v>
      </c>
      <c r="G253" s="116">
        <v>45639</v>
      </c>
      <c r="H253" s="32"/>
      <c r="J253" s="28"/>
      <c r="AP253" s="33"/>
    </row>
    <row r="254" spans="2:42" ht="22.5" customHeight="1">
      <c r="B254" s="2">
        <v>112</v>
      </c>
      <c r="C254" s="2">
        <v>6</v>
      </c>
      <c r="D254" s="3">
        <v>8</v>
      </c>
      <c r="E254" s="63" cm="1">
        <f t="array" ref="E254">SUM(_xlfn._xlws.FILTER('Customer Orders'!$E$3:$E$93,'Customer Orders'!$D$3:$D$93=Case!G254,0))</f>
        <v>6475</v>
      </c>
      <c r="F254" s="14">
        <f>IF(ISBLANK(E254),0,IF(E254=Answers!E254,1,-1))</f>
        <v>1</v>
      </c>
      <c r="G254" s="116">
        <v>45640</v>
      </c>
      <c r="H254" s="32"/>
      <c r="J254" s="28"/>
      <c r="AP254" s="33"/>
    </row>
    <row r="255" spans="2:42" ht="22.5" customHeight="1">
      <c r="B255" s="2">
        <v>113</v>
      </c>
      <c r="C255" s="2">
        <v>6</v>
      </c>
      <c r="D255" s="3">
        <v>8</v>
      </c>
      <c r="E255" s="63" cm="1">
        <f t="array" ref="E255">SUM(_xlfn._xlws.FILTER('Customer Orders'!$E$3:$E$93,'Customer Orders'!$D$3:$D$93=Case!G255,0))</f>
        <v>4125</v>
      </c>
      <c r="F255" s="14">
        <f>IF(ISBLANK(E255),0,IF(E255=Answers!E255,1,-1))</f>
        <v>1</v>
      </c>
      <c r="G255" s="116">
        <v>45641</v>
      </c>
      <c r="H255" s="32"/>
      <c r="J255" s="28"/>
      <c r="AP255" s="33"/>
    </row>
    <row r="256" spans="2:42" ht="22.5" customHeight="1">
      <c r="B256" s="2">
        <v>114</v>
      </c>
      <c r="C256" s="2">
        <v>6</v>
      </c>
      <c r="D256" s="3">
        <v>8</v>
      </c>
      <c r="E256" s="63" cm="1">
        <f t="array" ref="E256">SUM(_xlfn._xlws.FILTER('Customer Orders'!$E$3:$E$93,'Customer Orders'!$D$3:$D$93=Case!G256,0))</f>
        <v>3650</v>
      </c>
      <c r="F256" s="14">
        <f>IF(ISBLANK(E256),0,IF(E256=Answers!E256,1,-1))</f>
        <v>1</v>
      </c>
      <c r="G256" s="116">
        <v>45642</v>
      </c>
      <c r="H256" s="32"/>
      <c r="J256" s="28"/>
      <c r="AP256" s="33"/>
    </row>
    <row r="257" spans="1:43" ht="22.5" customHeight="1">
      <c r="B257" s="2">
        <v>115</v>
      </c>
      <c r="C257" s="2">
        <v>6</v>
      </c>
      <c r="D257" s="3">
        <v>8</v>
      </c>
      <c r="E257" s="63" cm="1">
        <f t="array" ref="E257">SUM(_xlfn._xlws.FILTER('Customer Orders'!$E$3:$E$93,'Customer Orders'!$D$3:$D$93=Case!G257,0))</f>
        <v>6225</v>
      </c>
      <c r="F257" s="14">
        <f>IF(ISBLANK(E257),0,IF(E257=Answers!E257,1,-1))</f>
        <v>1</v>
      </c>
      <c r="G257" s="116">
        <v>45643</v>
      </c>
      <c r="H257" s="32"/>
      <c r="J257" s="28"/>
      <c r="AP257" s="33"/>
    </row>
    <row r="258" spans="1:43" ht="22.5" customHeight="1">
      <c r="B258" s="2">
        <v>116</v>
      </c>
      <c r="C258" s="2">
        <v>6</v>
      </c>
      <c r="D258" s="3">
        <v>8</v>
      </c>
      <c r="E258" s="63" cm="1">
        <f t="array" ref="E258">SUM(_xlfn._xlws.FILTER('Customer Orders'!$E$3:$E$93,'Customer Orders'!$D$3:$D$93=Case!G258,0))</f>
        <v>7775</v>
      </c>
      <c r="F258" s="14">
        <f>IF(ISBLANK(E258),0,IF(E258=Answers!E258,1,-1))</f>
        <v>1</v>
      </c>
      <c r="G258" s="116">
        <v>45644</v>
      </c>
      <c r="H258" s="32"/>
      <c r="J258" s="28"/>
      <c r="AP258" s="33"/>
    </row>
    <row r="259" spans="1:43" ht="22.5" customHeight="1">
      <c r="B259" s="2">
        <v>117</v>
      </c>
      <c r="C259" s="2">
        <v>6</v>
      </c>
      <c r="D259" s="3">
        <v>8</v>
      </c>
      <c r="E259" s="63" cm="1">
        <f t="array" ref="E259">SUM(_xlfn._xlws.FILTER('Customer Orders'!$E$3:$E$93,'Customer Orders'!$D$3:$D$93=Case!G259,0))</f>
        <v>19625</v>
      </c>
      <c r="F259" s="14">
        <f>IF(ISBLANK(E259),0,IF(E259=Answers!E259,1,-1))</f>
        <v>1</v>
      </c>
      <c r="G259" s="116">
        <v>45645</v>
      </c>
      <c r="H259" s="32"/>
      <c r="J259" s="28"/>
      <c r="AP259" s="33"/>
    </row>
    <row r="260" spans="1:43" ht="22.5" customHeight="1">
      <c r="B260" s="2">
        <v>118</v>
      </c>
      <c r="C260" s="2">
        <v>6</v>
      </c>
      <c r="D260" s="3">
        <v>8</v>
      </c>
      <c r="E260" s="63" cm="1">
        <f t="array" ref="E260">SUM(_xlfn._xlws.FILTER('Customer Orders'!$E$3:$E$93,'Customer Orders'!$D$3:$D$93=Case!G260,0))</f>
        <v>4125</v>
      </c>
      <c r="F260" s="14">
        <f>IF(ISBLANK(E260),0,IF(E260=Answers!E260,1,-1))</f>
        <v>1</v>
      </c>
      <c r="G260" s="116">
        <v>45646</v>
      </c>
      <c r="H260" s="32"/>
      <c r="J260" s="28"/>
      <c r="AP260" s="33"/>
    </row>
    <row r="261" spans="1:43" ht="22.5" customHeight="1">
      <c r="B261" s="2">
        <v>119</v>
      </c>
      <c r="C261" s="2">
        <v>6</v>
      </c>
      <c r="D261" s="3">
        <v>8</v>
      </c>
      <c r="E261" s="63" cm="1">
        <f t="array" ref="E261">SUM(_xlfn._xlws.FILTER('Customer Orders'!$E$3:$E$93,'Customer Orders'!$D$3:$D$93=Case!G261,0))</f>
        <v>6875</v>
      </c>
      <c r="F261" s="14">
        <f>IF(ISBLANK(E261),0,IF(E261=Answers!E261,1,-1))</f>
        <v>1</v>
      </c>
      <c r="G261" s="116">
        <v>45649</v>
      </c>
      <c r="H261" s="32"/>
      <c r="J261" s="28"/>
      <c r="AP261" s="33"/>
    </row>
    <row r="262" spans="1:43" ht="22.5" customHeight="1">
      <c r="B262" s="2">
        <v>120</v>
      </c>
      <c r="C262" s="2">
        <v>6</v>
      </c>
      <c r="D262" s="3">
        <v>8</v>
      </c>
      <c r="E262" s="63" cm="1">
        <f t="array" ref="E262">SUM(_xlfn._xlws.FILTER('Customer Orders'!$E$3:$E$93,'Customer Orders'!$D$3:$D$93=Case!G262,0))</f>
        <v>14500</v>
      </c>
      <c r="F262" s="14">
        <f>IF(ISBLANK(E262),0,IF(E262=Answers!E262,1,-1))</f>
        <v>1</v>
      </c>
      <c r="G262" s="116">
        <v>45650</v>
      </c>
      <c r="H262" s="32"/>
      <c r="J262" s="28"/>
      <c r="AP262" s="33"/>
    </row>
    <row r="263" spans="1:43" ht="15" customHeight="1" thickBot="1">
      <c r="AQ263" s="33"/>
    </row>
    <row r="264" spans="1:43" ht="22.5" customHeight="1" thickBot="1">
      <c r="B264" s="105" t="s">
        <v>58</v>
      </c>
      <c r="C264" s="80" t="s">
        <v>59</v>
      </c>
    </row>
    <row r="265" spans="1:43" s="119" customFormat="1" ht="1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</row>
    <row r="266" spans="1:43" s="119" customFormat="1" ht="15" customHeight="1">
      <c r="A266" s="36"/>
      <c r="B266" s="121" t="s">
        <v>157</v>
      </c>
      <c r="C266" s="122"/>
      <c r="D266" s="36"/>
      <c r="E266" s="36"/>
      <c r="F266" s="36"/>
      <c r="G266" s="36"/>
      <c r="H266" s="36"/>
      <c r="I266" s="36"/>
      <c r="J266" s="36"/>
    </row>
    <row r="267" spans="1:43" s="119" customFormat="1" ht="15" customHeight="1">
      <c r="A267" s="36"/>
      <c r="B267" s="123" t="s">
        <v>158</v>
      </c>
      <c r="C267" s="122"/>
      <c r="D267" s="36"/>
      <c r="E267" s="36"/>
      <c r="F267" s="36"/>
      <c r="G267" s="36"/>
      <c r="H267" s="36"/>
      <c r="I267" s="36"/>
      <c r="J267" s="36"/>
    </row>
    <row r="268" spans="1:43" s="119" customFormat="1" ht="15" customHeight="1">
      <c r="A268" s="36"/>
      <c r="B268" s="123"/>
      <c r="C268" s="122"/>
      <c r="D268" s="36"/>
      <c r="E268" s="36"/>
      <c r="F268" s="36"/>
      <c r="G268" s="36"/>
      <c r="H268" s="36"/>
      <c r="I268" s="36"/>
      <c r="J268" s="36"/>
    </row>
    <row r="269" spans="1:43" s="119" customFormat="1" ht="15" customHeight="1">
      <c r="A269" s="36"/>
      <c r="B269" s="123" t="s">
        <v>159</v>
      </c>
      <c r="C269" s="121" t="s">
        <v>160</v>
      </c>
      <c r="D269" s="36"/>
      <c r="E269" s="36"/>
      <c r="F269" s="36"/>
      <c r="G269" s="36"/>
      <c r="H269" s="36"/>
      <c r="I269" s="36"/>
      <c r="J269" s="36"/>
    </row>
    <row r="270" spans="1:43" s="119" customFormat="1" ht="1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</row>
    <row r="271" spans="1:43" s="119" customFormat="1" ht="15" customHeight="1">
      <c r="B271" s="123" t="s">
        <v>189</v>
      </c>
      <c r="C271" s="124" t="s">
        <v>212</v>
      </c>
    </row>
    <row r="272" spans="1:43" s="119" customFormat="1" ht="15" customHeight="1">
      <c r="B272" s="123"/>
      <c r="C272" s="124" t="s">
        <v>213</v>
      </c>
    </row>
    <row r="273" spans="1:63" s="119" customFormat="1" ht="15" customHeight="1">
      <c r="B273" s="123"/>
      <c r="C273" s="124" t="s">
        <v>214</v>
      </c>
    </row>
    <row r="274" spans="1:63" s="132" customFormat="1" ht="15" customHeight="1" thickBot="1">
      <c r="A274" s="131"/>
      <c r="B274" s="131"/>
      <c r="C274" s="131"/>
      <c r="D274" s="131"/>
      <c r="E274" s="131"/>
      <c r="F274" s="131"/>
      <c r="G274" s="131"/>
      <c r="H274" s="131"/>
      <c r="I274" s="131"/>
      <c r="J274" s="131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  <c r="AA274" s="119"/>
      <c r="AB274" s="119"/>
      <c r="AC274" s="119"/>
      <c r="AD274" s="119"/>
      <c r="AE274" s="119"/>
      <c r="AF274" s="119"/>
      <c r="AG274" s="119"/>
      <c r="AH274" s="119"/>
      <c r="AI274" s="119"/>
      <c r="AJ274" s="119"/>
      <c r="AK274" s="119"/>
      <c r="AL274" s="119"/>
      <c r="AM274" s="119"/>
      <c r="AN274" s="119"/>
      <c r="AO274" s="119"/>
      <c r="AP274" s="119"/>
      <c r="AQ274" s="119"/>
      <c r="AR274" s="119"/>
      <c r="AS274" s="119"/>
      <c r="AT274" s="119"/>
      <c r="AU274" s="119"/>
      <c r="AV274" s="119"/>
      <c r="AW274" s="119"/>
      <c r="AX274" s="119"/>
      <c r="AY274" s="119"/>
      <c r="AZ274" s="119"/>
      <c r="BA274" s="119"/>
      <c r="BB274" s="119"/>
      <c r="BC274" s="119"/>
      <c r="BD274" s="119"/>
      <c r="BE274" s="119"/>
      <c r="BF274" s="119"/>
      <c r="BG274" s="119"/>
      <c r="BH274" s="119"/>
      <c r="BI274" s="119"/>
      <c r="BJ274" s="119"/>
      <c r="BK274" s="119"/>
    </row>
    <row r="275" spans="1:63" ht="22.5" customHeight="1" thickBot="1">
      <c r="B275" s="111" t="s">
        <v>2</v>
      </c>
      <c r="C275" s="112" t="s">
        <v>3</v>
      </c>
      <c r="D275" s="111" t="s">
        <v>4</v>
      </c>
      <c r="E275" s="113" t="s">
        <v>5</v>
      </c>
      <c r="G275" s="111" t="s">
        <v>161</v>
      </c>
    </row>
    <row r="276" spans="1:63" ht="15" customHeight="1"/>
    <row r="277" spans="1:63" ht="22.5" customHeight="1">
      <c r="B277" s="11" t="s">
        <v>208</v>
      </c>
      <c r="C277" s="2">
        <v>7</v>
      </c>
      <c r="D277" s="15">
        <v>0</v>
      </c>
      <c r="E277" s="1">
        <v>37</v>
      </c>
      <c r="F277" s="14">
        <f>IF(ISBLANK(E277),0,IF(E277=Answers!E277,1,-1))</f>
        <v>1</v>
      </c>
      <c r="G277" s="115">
        <v>0</v>
      </c>
      <c r="H277" s="32"/>
      <c r="I277" s="32"/>
    </row>
    <row r="278" spans="1:63" ht="15" customHeight="1">
      <c r="G278" s="60"/>
      <c r="H278" s="30"/>
      <c r="I278" s="30"/>
    </row>
    <row r="279" spans="1:63" ht="22.5" customHeight="1">
      <c r="B279" s="2">
        <v>121</v>
      </c>
      <c r="C279" s="2">
        <v>7</v>
      </c>
      <c r="D279" s="3">
        <v>10</v>
      </c>
      <c r="E279" s="1">
        <f>IFERROR(_xlfn.XMATCH(G279,'Customer Map'!$AD$2:$AD$51,0,1),_xlfn.XMATCH(G279,'Customer Map'!$AE$2:$AE$34,0,1)) + 1</f>
        <v>34</v>
      </c>
      <c r="F279" s="14">
        <f>IF(ISBLANK(E279),0,IF(E279=Answers!E279,1,-1))</f>
        <v>1</v>
      </c>
      <c r="G279" s="115">
        <v>1</v>
      </c>
      <c r="H279" s="32"/>
      <c r="I279" s="32"/>
    </row>
    <row r="280" spans="1:63" ht="22.5" customHeight="1">
      <c r="B280" s="2">
        <v>122</v>
      </c>
      <c r="C280" s="2">
        <v>7</v>
      </c>
      <c r="D280" s="3">
        <v>10</v>
      </c>
      <c r="E280" s="1">
        <f>IFERROR(_xlfn.XMATCH(G280,'Customer Map'!$AD$2:$AD$51,0,1),_xlfn.XMATCH(G280,'Customer Map'!$AE$2:$AE$34,0,1)) + 1</f>
        <v>27</v>
      </c>
      <c r="F280" s="14">
        <f>IF(ISBLANK(E280),0,IF(E280=Answers!E280,1,-1))</f>
        <v>1</v>
      </c>
      <c r="G280" s="115">
        <v>2</v>
      </c>
      <c r="H280" s="32"/>
      <c r="I280" s="32"/>
    </row>
    <row r="281" spans="1:63" ht="22.5" customHeight="1">
      <c r="B281" s="2">
        <v>123</v>
      </c>
      <c r="C281" s="2">
        <v>7</v>
      </c>
      <c r="D281" s="3">
        <v>10</v>
      </c>
      <c r="E281" s="1">
        <f>IFERROR(_xlfn.XMATCH(G281,'Customer Map'!$AD$2:$AD$51,0,1),_xlfn.XMATCH(G281,'Customer Map'!$AE$2:$AE$34,0,1)) + 1</f>
        <v>24</v>
      </c>
      <c r="F281" s="14">
        <f>IF(ISBLANK(E281),0,IF(E281=Answers!E281,1,-1))</f>
        <v>1</v>
      </c>
      <c r="G281" s="115">
        <v>3</v>
      </c>
      <c r="H281" s="32"/>
      <c r="I281" s="32"/>
    </row>
    <row r="282" spans="1:63" ht="22.5" customHeight="1">
      <c r="B282" s="2">
        <v>124</v>
      </c>
      <c r="C282" s="2">
        <v>7</v>
      </c>
      <c r="D282" s="3">
        <v>10</v>
      </c>
      <c r="E282" s="1">
        <f>IFERROR(_xlfn.XMATCH(G282,'Customer Map'!$AD$2:$AD$51,0,1),_xlfn.XMATCH(G282,'Customer Map'!$AE$2:$AE$34,0,1)) + 1</f>
        <v>43</v>
      </c>
      <c r="F282" s="14">
        <f>IF(ISBLANK(E282),0,IF(E282=Answers!E282,1,-1))</f>
        <v>1</v>
      </c>
      <c r="G282" s="115">
        <v>4</v>
      </c>
      <c r="H282" s="32"/>
      <c r="I282" s="32"/>
    </row>
    <row r="283" spans="1:63" ht="22.5" customHeight="1">
      <c r="B283" s="2">
        <v>125</v>
      </c>
      <c r="C283" s="2">
        <v>7</v>
      </c>
      <c r="D283" s="3">
        <v>10</v>
      </c>
      <c r="E283" s="1">
        <f>IFERROR(_xlfn.XMATCH(G283,'Customer Map'!$AD$2:$AD$51,0,1),_xlfn.XMATCH(G283,'Customer Map'!$AE$2:$AE$34,0,1)) + 1</f>
        <v>50</v>
      </c>
      <c r="F283" s="14">
        <f>IF(ISBLANK(E283),0,IF(E283=Answers!E283,1,-1))</f>
        <v>1</v>
      </c>
      <c r="G283" s="115">
        <v>5</v>
      </c>
      <c r="H283" s="32"/>
      <c r="I283" s="32"/>
    </row>
    <row r="284" spans="1:63" ht="22.5" customHeight="1">
      <c r="B284" s="2">
        <v>126</v>
      </c>
      <c r="C284" s="2">
        <v>7</v>
      </c>
      <c r="D284" s="3">
        <v>10</v>
      </c>
      <c r="E284" s="1">
        <f>IFERROR(_xlfn.XMATCH(G284,'Customer Map'!$AD$2:$AD$51,0,1),_xlfn.XMATCH(G284,'Customer Map'!$AE$2:$AE$34,0,1)) + 1</f>
        <v>47</v>
      </c>
      <c r="F284" s="14">
        <f>IF(ISBLANK(E284),0,IF(E284=Answers!E284,1,-1))</f>
        <v>1</v>
      </c>
      <c r="G284" s="115">
        <v>6</v>
      </c>
      <c r="H284" s="32"/>
      <c r="I284" s="32"/>
    </row>
    <row r="285" spans="1:63" ht="22.5" customHeight="1">
      <c r="B285" s="2">
        <v>127</v>
      </c>
      <c r="C285" s="2">
        <v>7</v>
      </c>
      <c r="D285" s="3">
        <v>10</v>
      </c>
      <c r="E285" s="1">
        <f>IFERROR(_xlfn.XMATCH(G285,'Customer Map'!$AD$2:$AD$51,0,1),_xlfn.XMATCH(G285,'Customer Map'!$AE$2:$AE$34,0,1)) + 1</f>
        <v>42</v>
      </c>
      <c r="F285" s="14">
        <f>IF(ISBLANK(E285),0,IF(E285=Answers!E285,1,-1))</f>
        <v>1</v>
      </c>
      <c r="G285" s="115">
        <v>7</v>
      </c>
      <c r="H285" s="32"/>
      <c r="I285" s="32"/>
    </row>
    <row r="286" spans="1:63" ht="22.5" customHeight="1">
      <c r="B286" s="2">
        <v>128</v>
      </c>
      <c r="C286" s="2">
        <v>7</v>
      </c>
      <c r="D286" s="3">
        <v>10</v>
      </c>
      <c r="E286" s="1">
        <f>IFERROR(_xlfn.XMATCH(G286,'Customer Map'!$AD$2:$AD$51,0,1),_xlfn.XMATCH(G286,'Customer Map'!$AE$2:$AE$34,0,1)) + 1</f>
        <v>31</v>
      </c>
      <c r="F286" s="14">
        <f>IF(ISBLANK(E286),0,IF(E286=Answers!E286,1,-1))</f>
        <v>1</v>
      </c>
      <c r="G286" s="115">
        <v>8</v>
      </c>
      <c r="H286" s="32"/>
      <c r="I286" s="32"/>
    </row>
    <row r="287" spans="1:63" ht="22.5" customHeight="1">
      <c r="B287" s="2">
        <v>129</v>
      </c>
      <c r="C287" s="2">
        <v>7</v>
      </c>
      <c r="D287" s="3">
        <v>10</v>
      </c>
      <c r="E287" s="1">
        <f>IFERROR(_xlfn.XMATCH(G287,'Customer Map'!$AD$2:$AD$51,0,1),_xlfn.XMATCH(G287,'Customer Map'!$AE$2:$AE$34,0,1)) + 1</f>
        <v>7</v>
      </c>
      <c r="F287" s="14">
        <f>IF(ISBLANK(E287),0,IF(E287=Answers!E287,1,-1))</f>
        <v>1</v>
      </c>
      <c r="G287" s="115">
        <v>9</v>
      </c>
      <c r="H287" s="32"/>
      <c r="I287" s="32"/>
    </row>
    <row r="288" spans="1:63" ht="22.5" customHeight="1">
      <c r="B288" s="2">
        <v>130</v>
      </c>
      <c r="C288" s="2">
        <v>7</v>
      </c>
      <c r="D288" s="3">
        <v>10</v>
      </c>
      <c r="E288" s="1">
        <f>IFERROR(_xlfn.XMATCH(G288,'Customer Map'!$AD$2:$AD$51,0,1),_xlfn.XMATCH(G288,'Customer Map'!$AE$2:$AE$34,0,1)) + 1</f>
        <v>24</v>
      </c>
      <c r="F288" s="14">
        <f>IF(ISBLANK(E288),0,IF(E288=Answers!E288,1,-1))</f>
        <v>1</v>
      </c>
      <c r="G288" s="115">
        <v>10</v>
      </c>
      <c r="H288" s="32"/>
      <c r="I288" s="32"/>
    </row>
    <row r="289" spans="2:9" ht="22.5" customHeight="1">
      <c r="B289" s="2">
        <v>131</v>
      </c>
      <c r="C289" s="2">
        <v>7</v>
      </c>
      <c r="D289" s="3">
        <v>10</v>
      </c>
      <c r="E289" s="1">
        <f>IFERROR(_xlfn.XMATCH(G289,'Customer Map'!$AD$2:$AD$51,0,1),_xlfn.XMATCH(G289,'Customer Map'!$AE$2:$AE$34,0,1)) + 1</f>
        <v>12</v>
      </c>
      <c r="F289" s="14">
        <f>IF(ISBLANK(E289),0,IF(E289=Answers!E289,1,-1))</f>
        <v>1</v>
      </c>
      <c r="G289" s="115">
        <v>11</v>
      </c>
      <c r="H289" s="32"/>
      <c r="I289" s="32"/>
    </row>
    <row r="290" spans="2:9" ht="22.5" customHeight="1">
      <c r="B290" s="2">
        <v>132</v>
      </c>
      <c r="C290" s="2">
        <v>7</v>
      </c>
      <c r="D290" s="3">
        <v>10</v>
      </c>
      <c r="E290" s="1">
        <f>IFERROR(_xlfn.XMATCH(G290,'Customer Map'!$AD$2:$AD$51,0,1),_xlfn.XMATCH(G290,'Customer Map'!$AE$2:$AE$34,0,1)) + 1</f>
        <v>9</v>
      </c>
      <c r="F290" s="14">
        <f>IF(ISBLANK(E290),0,IF(E290=Answers!E290,1,-1))</f>
        <v>1</v>
      </c>
      <c r="G290" s="115">
        <v>12</v>
      </c>
      <c r="H290" s="32"/>
      <c r="I290" s="32"/>
    </row>
    <row r="291" spans="2:9" ht="22.5" customHeight="1">
      <c r="B291" s="2">
        <v>133</v>
      </c>
      <c r="C291" s="2">
        <v>7</v>
      </c>
      <c r="D291" s="3">
        <v>10</v>
      </c>
      <c r="E291" s="1">
        <f>IFERROR(_xlfn.XMATCH(G291,'Customer Map'!$AD$2:$AD$51,0,1),_xlfn.XMATCH(G291,'Customer Map'!$AE$2:$AE$34,0,1)) + 1</f>
        <v>6</v>
      </c>
      <c r="F291" s="14">
        <f>IF(ISBLANK(E291),0,IF(E291=Answers!E291,1,-1))</f>
        <v>1</v>
      </c>
      <c r="G291" s="115">
        <v>13</v>
      </c>
      <c r="H291" s="32"/>
      <c r="I291" s="32"/>
    </row>
    <row r="292" spans="2:9" ht="22.5" customHeight="1">
      <c r="B292" s="2">
        <v>134</v>
      </c>
      <c r="C292" s="2">
        <v>7</v>
      </c>
      <c r="D292" s="3">
        <v>10</v>
      </c>
      <c r="E292" s="1">
        <f>IFERROR(_xlfn.XMATCH(G292,'Customer Map'!$AD$2:$AD$51,0,1),_xlfn.XMATCH(G292,'Customer Map'!$AE$2:$AE$34,0,1)) + 1</f>
        <v>25</v>
      </c>
      <c r="F292" s="14">
        <f>IF(ISBLANK(E292),0,IF(E292=Answers!E292,1,-1))</f>
        <v>1</v>
      </c>
      <c r="G292" s="115">
        <v>14</v>
      </c>
      <c r="H292" s="32"/>
      <c r="I292" s="32"/>
    </row>
    <row r="293" spans="2:9" ht="22.5" customHeight="1">
      <c r="B293" s="2">
        <v>135</v>
      </c>
      <c r="C293" s="2">
        <v>7</v>
      </c>
      <c r="D293" s="3">
        <v>10</v>
      </c>
      <c r="E293" s="1">
        <f>IFERROR(_xlfn.XMATCH(G293,'Customer Map'!$AD$2:$AD$51,0,1),_xlfn.XMATCH(G293,'Customer Map'!$AE$2:$AE$34,0,1)) + 1</f>
        <v>11</v>
      </c>
      <c r="F293" s="14">
        <f>IF(ISBLANK(E293),0,IF(E293=Answers!E293,1,-1))</f>
        <v>1</v>
      </c>
      <c r="G293" s="115">
        <v>15</v>
      </c>
      <c r="H293" s="32"/>
      <c r="I293" s="32"/>
    </row>
    <row r="294" spans="2:9" ht="22.5" customHeight="1">
      <c r="B294" s="2">
        <v>136</v>
      </c>
      <c r="C294" s="2">
        <v>7</v>
      </c>
      <c r="D294" s="3">
        <v>10</v>
      </c>
      <c r="E294" s="1">
        <f>IFERROR(_xlfn.XMATCH(G294,'Customer Map'!$AD$2:$AD$51,0,1),_xlfn.XMATCH(G294,'Customer Map'!$AE$2:$AE$34,0,1)) + 1</f>
        <v>29</v>
      </c>
      <c r="F294" s="14">
        <f>IF(ISBLANK(E294),0,IF(E294=Answers!E294,1,-1))</f>
        <v>1</v>
      </c>
      <c r="G294" s="115">
        <v>16</v>
      </c>
      <c r="H294" s="32"/>
      <c r="I294" s="32"/>
    </row>
    <row r="295" spans="2:9" ht="22.5" customHeight="1">
      <c r="B295" s="2">
        <v>137</v>
      </c>
      <c r="C295" s="2">
        <v>7</v>
      </c>
      <c r="D295" s="3">
        <v>10</v>
      </c>
      <c r="E295" s="1">
        <f>IFERROR(_xlfn.XMATCH(G295,'Customer Map'!$AD$2:$AD$51,0,1),_xlfn.XMATCH(G295,'Customer Map'!$AE$2:$AE$34,0,1)) + 1</f>
        <v>3</v>
      </c>
      <c r="F295" s="14">
        <f>IF(ISBLANK(E295),0,IF(E295=Answers!E295,1,-1))</f>
        <v>1</v>
      </c>
      <c r="G295" s="115">
        <v>17</v>
      </c>
      <c r="H295" s="32"/>
      <c r="I295" s="32"/>
    </row>
    <row r="296" spans="2:9" ht="22.5" customHeight="1">
      <c r="B296" s="2">
        <v>138</v>
      </c>
      <c r="C296" s="2">
        <v>7</v>
      </c>
      <c r="D296" s="3">
        <v>10</v>
      </c>
      <c r="E296" s="1">
        <f>IFERROR(_xlfn.XMATCH(G296,'Customer Map'!$AD$2:$AD$51,0,1),_xlfn.XMATCH(G296,'Customer Map'!$AE$2:$AE$34,0,1)) + 1</f>
        <v>17</v>
      </c>
      <c r="F296" s="14">
        <f>IF(ISBLANK(E296),0,IF(E296=Answers!E296,1,-1))</f>
        <v>1</v>
      </c>
      <c r="G296" s="115">
        <v>18</v>
      </c>
      <c r="H296" s="32"/>
      <c r="I296" s="32"/>
    </row>
    <row r="297" spans="2:9" ht="22.5" customHeight="1">
      <c r="B297" s="2">
        <v>139</v>
      </c>
      <c r="C297" s="2">
        <v>7</v>
      </c>
      <c r="D297" s="3">
        <v>10</v>
      </c>
      <c r="E297" s="1">
        <f>IFERROR(_xlfn.XMATCH(G297,'Customer Map'!$AD$2:$AD$51,0,1),_xlfn.XMATCH(G297,'Customer Map'!$AE$2:$AE$34,0,1)) + 1</f>
        <v>26</v>
      </c>
      <c r="F297" s="14">
        <f>IF(ISBLANK(E297),0,IF(E297=Answers!E297,1,-1))</f>
        <v>1</v>
      </c>
      <c r="G297" s="115">
        <v>19</v>
      </c>
      <c r="H297" s="32"/>
      <c r="I297" s="32"/>
    </row>
    <row r="298" spans="2:9" ht="22.5" customHeight="1">
      <c r="B298" s="2">
        <v>140</v>
      </c>
      <c r="C298" s="2">
        <v>7</v>
      </c>
      <c r="D298" s="3">
        <v>10</v>
      </c>
      <c r="E298" s="1">
        <f>IFERROR(_xlfn.XMATCH(G298,'Customer Map'!$AD$2:$AD$51,0,1),_xlfn.XMATCH(G298,'Customer Map'!$AE$2:$AE$34,0,1)) + 1</f>
        <v>34</v>
      </c>
      <c r="F298" s="14">
        <f>IF(ISBLANK(E298),0,IF(E298=Answers!E298,1,-1))</f>
        <v>1</v>
      </c>
      <c r="G298" s="115">
        <v>20</v>
      </c>
      <c r="H298" s="32"/>
      <c r="I298" s="32"/>
    </row>
    <row r="1000" spans="648:648" ht="15.75">
      <c r="XX1000" s="163">
        <v>125713</v>
      </c>
    </row>
  </sheetData>
  <mergeCells count="5">
    <mergeCell ref="G25:N25"/>
    <mergeCell ref="G26:N26"/>
    <mergeCell ref="G27:N27"/>
    <mergeCell ref="G28:N28"/>
    <mergeCell ref="G29:N29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76FFF1D7-2107-4CA0-8B13-627919BF03D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F36:F44</xm:sqref>
        </x14:conditionalFormatting>
        <x14:conditionalFormatting xmlns:xm="http://schemas.microsoft.com/office/excel/2006/main">
          <x14:cfRule type="iconSet" priority="11" id="{12205BFB-6ADE-4758-B270-327E4AFAFCE9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F78:F82</xm:sqref>
        </x14:conditionalFormatting>
        <x14:conditionalFormatting xmlns:xm="http://schemas.microsoft.com/office/excel/2006/main">
          <x14:cfRule type="iconSet" priority="10" id="{51BFBD4F-F1E8-4C6D-8165-74FF9B8CD16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F119:F123</xm:sqref>
        </x14:conditionalFormatting>
        <x14:conditionalFormatting xmlns:xm="http://schemas.microsoft.com/office/excel/2006/main">
          <x14:cfRule type="iconSet" priority="9" id="{9FF969A9-695F-4640-B73F-96C893EE5B0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F160:F162</xm:sqref>
        </x14:conditionalFormatting>
        <x14:conditionalFormatting xmlns:xm="http://schemas.microsoft.com/office/excel/2006/main">
          <x14:cfRule type="iconSet" priority="8" id="{AD19366A-5B38-4C55-B55A-C28E9053390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F198:F200</xm:sqref>
        </x14:conditionalFormatting>
        <x14:conditionalFormatting xmlns:xm="http://schemas.microsoft.com/office/excel/2006/main">
          <x14:cfRule type="iconSet" priority="13" id="{92396126-B1AF-43BC-9BA9-919BFCCAF14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F232:F233</xm:sqref>
        </x14:conditionalFormatting>
        <x14:conditionalFormatting xmlns:xm="http://schemas.microsoft.com/office/excel/2006/main">
          <x14:cfRule type="iconSet" priority="7" id="{0E15B9BE-6F21-4E5B-B260-91B69F78ADA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F234</xm:sqref>
        </x14:conditionalFormatting>
        <x14:conditionalFormatting xmlns:xm="http://schemas.microsoft.com/office/excel/2006/main">
          <x14:cfRule type="iconSet" priority="6" id="{2BA2A63E-FEAE-4312-BEA4-939EADC4947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F235:F237</xm:sqref>
        </x14:conditionalFormatting>
        <x14:conditionalFormatting xmlns:xm="http://schemas.microsoft.com/office/excel/2006/main">
          <x14:cfRule type="iconSet" priority="15" id="{6F6CD71B-547F-4B6D-AEA2-C7EF17012F8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F238:F240 F227:F231 F242 F263</xm:sqref>
        </x14:conditionalFormatting>
        <x14:conditionalFormatting xmlns:xm="http://schemas.microsoft.com/office/excel/2006/main">
          <x14:cfRule type="iconSet" priority="3" id="{06EEF874-E279-4202-BCF2-B64C0A60143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F241</xm:sqref>
        </x14:conditionalFormatting>
        <x14:conditionalFormatting xmlns:xm="http://schemas.microsoft.com/office/excel/2006/main">
          <x14:cfRule type="iconSet" priority="1" id="{A1F3FBE6-0790-4C79-B039-EB41FE54818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F243:F262</xm:sqref>
        </x14:conditionalFormatting>
        <x14:conditionalFormatting xmlns:xm="http://schemas.microsoft.com/office/excel/2006/main">
          <x14:cfRule type="iconSet" priority="14" id="{1EB178EF-2956-4FDB-B83A-C156058D8A7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F264:F270 F25:F35 F45:F77 F83:F118 F124:F159 F163:F197 F201:F226 F275:F300</xm:sqref>
        </x14:conditionalFormatting>
        <x14:conditionalFormatting xmlns:xm="http://schemas.microsoft.com/office/excel/2006/main">
          <x14:cfRule type="iconSet" priority="4" id="{77922EEA-CB4B-461C-9818-B85BE0669ED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F271:F273</xm:sqref>
        </x14:conditionalFormatting>
        <x14:conditionalFormatting xmlns:xm="http://schemas.microsoft.com/office/excel/2006/main">
          <x14:cfRule type="iconSet" priority="5" id="{B84FFFFA-D942-49BF-A57A-3DDCF166B5C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F274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4D37-E957-4073-9DBE-27310D7B6645}">
  <sheetPr codeName="Feuil2"/>
  <dimension ref="B1:XX1000"/>
  <sheetViews>
    <sheetView showGridLines="0" zoomScale="70" zoomScaleNormal="70" workbookViewId="0">
      <selection activeCell="V6" sqref="V6"/>
    </sheetView>
  </sheetViews>
  <sheetFormatPr defaultColWidth="8.7109375" defaultRowHeight="15"/>
  <cols>
    <col min="1" max="1" width="3.140625" style="6" customWidth="1"/>
    <col min="2" max="4" width="16.42578125" style="6" bestFit="1" customWidth="1"/>
    <col min="5" max="5" width="23.42578125" style="6" customWidth="1"/>
    <col min="6" max="16384" width="8.7109375" style="6"/>
  </cols>
  <sheetData>
    <row r="1" spans="2:23" ht="15.75" thickBot="1"/>
    <row r="2" spans="2:23" ht="15.75" thickBot="1">
      <c r="B2" s="81" t="s">
        <v>148</v>
      </c>
      <c r="C2" s="82" t="s">
        <v>60</v>
      </c>
      <c r="D2" s="82" t="s">
        <v>147</v>
      </c>
      <c r="E2" s="83" t="s">
        <v>61</v>
      </c>
      <c r="G2" s="30" t="s">
        <v>242</v>
      </c>
      <c r="H2" s="30">
        <v>1250</v>
      </c>
      <c r="I2">
        <v>0.1</v>
      </c>
      <c r="J2" s="6" t="s">
        <v>243</v>
      </c>
    </row>
    <row r="3" spans="2:23">
      <c r="B3" s="84">
        <v>1042</v>
      </c>
      <c r="C3" s="85" t="s">
        <v>48</v>
      </c>
      <c r="D3" s="86">
        <v>45647</v>
      </c>
      <c r="E3" s="87">
        <v>6325</v>
      </c>
      <c r="G3">
        <f>E3</f>
        <v>6325</v>
      </c>
      <c r="H3" s="32">
        <f>ROUNDDOWN(G3 / 5000,0)</f>
        <v>1</v>
      </c>
      <c r="I3">
        <f>IF(G3&gt;=5000, G3-5000,1250)</f>
        <v>1325</v>
      </c>
      <c r="J3" s="6">
        <f>ROUND(H3*$H$2+IF(H3=0,1250,I3*$I$2),0)</f>
        <v>1383</v>
      </c>
      <c r="M3" s="6" cm="1">
        <f t="array" ref="M3:M51">_xlfn._xlws.FILTER(J3:J93,D3:D93&lt;DATE(2025,1,1))</f>
        <v>1383</v>
      </c>
      <c r="S3" s="6">
        <f>SUM(_xlfn.ANCHORARRAY(M3))</f>
        <v>66582</v>
      </c>
    </row>
    <row r="4" spans="2:23">
      <c r="B4" s="84">
        <v>1006</v>
      </c>
      <c r="C4" s="85" t="s">
        <v>42</v>
      </c>
      <c r="D4" s="86">
        <v>45630</v>
      </c>
      <c r="E4" s="87">
        <v>1275</v>
      </c>
      <c r="G4">
        <f t="shared" ref="G4:G67" si="0">E4</f>
        <v>1275</v>
      </c>
      <c r="H4" s="32">
        <f t="shared" ref="H4:H67" si="1">ROUNDDOWN(G4 / 5000,0)</f>
        <v>0</v>
      </c>
      <c r="I4">
        <f t="shared" ref="I4:I67" si="2">IF(G4&gt;=5000, G4-5000,1250)</f>
        <v>1250</v>
      </c>
      <c r="J4" s="6">
        <f t="shared" ref="J4:J67" si="3">ROUND(H4*$H$2+IF(H4=0,1250,I4*$I$2),0)</f>
        <v>1250</v>
      </c>
      <c r="M4" s="6">
        <v>1250</v>
      </c>
    </row>
    <row r="5" spans="2:23">
      <c r="B5" s="84">
        <v>1056</v>
      </c>
      <c r="C5" s="85" t="s">
        <v>42</v>
      </c>
      <c r="D5" s="86">
        <v>45662</v>
      </c>
      <c r="E5" s="87">
        <v>5275</v>
      </c>
      <c r="G5">
        <f t="shared" si="0"/>
        <v>5275</v>
      </c>
      <c r="H5" s="32">
        <f t="shared" si="1"/>
        <v>1</v>
      </c>
      <c r="I5">
        <f t="shared" si="2"/>
        <v>275</v>
      </c>
      <c r="J5" s="6">
        <f t="shared" si="3"/>
        <v>1278</v>
      </c>
      <c r="M5" s="6">
        <v>1250</v>
      </c>
      <c r="V5" s="6" t="str" cm="1">
        <f t="array" ref="V5:W24">_xlfn.GROUPBY(C3:C93,C3:C93,_xleta.COUNTA,0,0,-2)</f>
        <v>Cust17</v>
      </c>
      <c r="W5" s="6">
        <v>11</v>
      </c>
    </row>
    <row r="6" spans="2:23">
      <c r="B6" s="84">
        <v>1051</v>
      </c>
      <c r="C6" s="85" t="s">
        <v>46</v>
      </c>
      <c r="D6" s="86">
        <v>45660</v>
      </c>
      <c r="E6" s="87">
        <v>9600</v>
      </c>
      <c r="G6">
        <f t="shared" si="0"/>
        <v>9600</v>
      </c>
      <c r="H6" s="32">
        <f t="shared" si="1"/>
        <v>1</v>
      </c>
      <c r="I6">
        <f t="shared" si="2"/>
        <v>4600</v>
      </c>
      <c r="J6" s="6">
        <f t="shared" si="3"/>
        <v>1710</v>
      </c>
      <c r="M6" s="6">
        <v>1450</v>
      </c>
      <c r="V6" s="6" t="str">
        <v>Cust1</v>
      </c>
      <c r="W6" s="6">
        <v>8</v>
      </c>
    </row>
    <row r="7" spans="2:23">
      <c r="B7" s="84">
        <v>1033</v>
      </c>
      <c r="C7" s="85" t="s">
        <v>42</v>
      </c>
      <c r="D7" s="86">
        <v>45644</v>
      </c>
      <c r="E7" s="87">
        <v>3150</v>
      </c>
      <c r="G7">
        <f t="shared" si="0"/>
        <v>3150</v>
      </c>
      <c r="H7" s="32">
        <f t="shared" si="1"/>
        <v>0</v>
      </c>
      <c r="I7">
        <f t="shared" si="2"/>
        <v>1250</v>
      </c>
      <c r="J7" s="6">
        <f t="shared" si="3"/>
        <v>1250</v>
      </c>
      <c r="M7" s="6">
        <v>1250</v>
      </c>
      <c r="V7" s="6" t="str">
        <v>Cust16</v>
      </c>
      <c r="W7" s="6">
        <v>7</v>
      </c>
    </row>
    <row r="8" spans="2:23">
      <c r="B8" s="84">
        <v>1005</v>
      </c>
      <c r="C8" s="85" t="s">
        <v>39</v>
      </c>
      <c r="D8" s="86">
        <v>45629</v>
      </c>
      <c r="E8" s="87">
        <v>7000</v>
      </c>
      <c r="G8">
        <f t="shared" si="0"/>
        <v>7000</v>
      </c>
      <c r="H8" s="32">
        <f t="shared" si="1"/>
        <v>1</v>
      </c>
      <c r="I8">
        <f t="shared" si="2"/>
        <v>2000</v>
      </c>
      <c r="J8" s="6">
        <f t="shared" si="3"/>
        <v>1450</v>
      </c>
      <c r="M8" s="6">
        <v>1605</v>
      </c>
      <c r="V8" s="6" t="str">
        <v>Cust12</v>
      </c>
      <c r="W8" s="6">
        <v>6</v>
      </c>
    </row>
    <row r="9" spans="2:23">
      <c r="B9" s="84">
        <v>1060</v>
      </c>
      <c r="C9" s="85" t="s">
        <v>37</v>
      </c>
      <c r="D9" s="86">
        <v>45664</v>
      </c>
      <c r="E9" s="87">
        <v>4500</v>
      </c>
      <c r="G9">
        <f t="shared" si="0"/>
        <v>4500</v>
      </c>
      <c r="H9" s="32">
        <f t="shared" si="1"/>
        <v>0</v>
      </c>
      <c r="I9">
        <f t="shared" si="2"/>
        <v>1250</v>
      </c>
      <c r="J9" s="6">
        <f t="shared" si="3"/>
        <v>1250</v>
      </c>
      <c r="M9" s="6">
        <v>1508</v>
      </c>
      <c r="V9" s="6" t="str">
        <v>Cust14</v>
      </c>
      <c r="W9" s="6">
        <v>6</v>
      </c>
    </row>
    <row r="10" spans="2:23">
      <c r="B10" s="84">
        <v>1091</v>
      </c>
      <c r="C10" s="85" t="s">
        <v>43</v>
      </c>
      <c r="D10" s="86">
        <v>45688</v>
      </c>
      <c r="E10" s="87">
        <v>600</v>
      </c>
      <c r="G10">
        <f t="shared" si="0"/>
        <v>600</v>
      </c>
      <c r="H10" s="32">
        <f t="shared" si="1"/>
        <v>0</v>
      </c>
      <c r="I10">
        <f t="shared" si="2"/>
        <v>1250</v>
      </c>
      <c r="J10" s="6">
        <f t="shared" si="3"/>
        <v>1250</v>
      </c>
      <c r="M10" s="6">
        <v>1303</v>
      </c>
      <c r="V10" s="6" t="str">
        <v>Cust10</v>
      </c>
      <c r="W10" s="6">
        <v>5</v>
      </c>
    </row>
    <row r="11" spans="2:23">
      <c r="B11" s="84">
        <v>1029</v>
      </c>
      <c r="C11" s="85" t="s">
        <v>46</v>
      </c>
      <c r="D11" s="86">
        <v>45642</v>
      </c>
      <c r="E11" s="87">
        <v>700</v>
      </c>
      <c r="G11">
        <f t="shared" si="0"/>
        <v>700</v>
      </c>
      <c r="H11" s="32">
        <f t="shared" si="1"/>
        <v>0</v>
      </c>
      <c r="I11">
        <f t="shared" si="2"/>
        <v>1250</v>
      </c>
      <c r="J11" s="6">
        <f t="shared" si="3"/>
        <v>1250</v>
      </c>
      <c r="M11" s="6">
        <v>1700</v>
      </c>
      <c r="V11" s="6" t="str">
        <v>Cust13</v>
      </c>
      <c r="W11" s="6">
        <v>5</v>
      </c>
    </row>
    <row r="12" spans="2:23">
      <c r="B12" s="84">
        <v>1047</v>
      </c>
      <c r="C12" s="85" t="s">
        <v>48</v>
      </c>
      <c r="D12" s="86">
        <v>45655</v>
      </c>
      <c r="E12" s="87">
        <v>8550</v>
      </c>
      <c r="G12">
        <f t="shared" si="0"/>
        <v>8550</v>
      </c>
      <c r="H12" s="32">
        <f t="shared" si="1"/>
        <v>1</v>
      </c>
      <c r="I12">
        <f t="shared" si="2"/>
        <v>3550</v>
      </c>
      <c r="J12" s="6">
        <f t="shared" si="3"/>
        <v>1605</v>
      </c>
      <c r="M12" s="6">
        <v>1250</v>
      </c>
      <c r="V12" s="6" t="str">
        <v>Cust8</v>
      </c>
      <c r="W12" s="6">
        <v>5</v>
      </c>
    </row>
    <row r="13" spans="2:23">
      <c r="B13" s="84">
        <v>1062</v>
      </c>
      <c r="C13" s="85" t="s">
        <v>40</v>
      </c>
      <c r="D13" s="86">
        <v>45664</v>
      </c>
      <c r="E13" s="87">
        <v>4850</v>
      </c>
      <c r="G13">
        <f t="shared" si="0"/>
        <v>4850</v>
      </c>
      <c r="H13" s="32">
        <f t="shared" si="1"/>
        <v>0</v>
      </c>
      <c r="I13">
        <f t="shared" si="2"/>
        <v>1250</v>
      </c>
      <c r="J13" s="6">
        <f t="shared" si="3"/>
        <v>1250</v>
      </c>
      <c r="M13" s="6">
        <v>1315</v>
      </c>
      <c r="V13" s="6" t="str">
        <v>Cust11</v>
      </c>
      <c r="W13" s="6">
        <v>4</v>
      </c>
    </row>
    <row r="14" spans="2:23">
      <c r="B14" s="84">
        <v>1009</v>
      </c>
      <c r="C14" s="85" t="s">
        <v>33</v>
      </c>
      <c r="D14" s="86">
        <v>45631</v>
      </c>
      <c r="E14" s="87">
        <v>7575</v>
      </c>
      <c r="G14">
        <f t="shared" si="0"/>
        <v>7575</v>
      </c>
      <c r="H14" s="32">
        <f t="shared" si="1"/>
        <v>1</v>
      </c>
      <c r="I14">
        <f t="shared" si="2"/>
        <v>2575</v>
      </c>
      <c r="J14" s="6">
        <f t="shared" si="3"/>
        <v>1508</v>
      </c>
      <c r="M14" s="6">
        <v>1250</v>
      </c>
      <c r="V14" s="6" t="str">
        <v>Cust2</v>
      </c>
      <c r="W14" s="6">
        <v>4</v>
      </c>
    </row>
    <row r="15" spans="2:23">
      <c r="B15" s="84">
        <v>1085</v>
      </c>
      <c r="C15" s="85" t="s">
        <v>47</v>
      </c>
      <c r="D15" s="86">
        <v>45684</v>
      </c>
      <c r="E15" s="87">
        <v>9150</v>
      </c>
      <c r="G15">
        <f t="shared" si="0"/>
        <v>9150</v>
      </c>
      <c r="H15" s="32">
        <f t="shared" si="1"/>
        <v>1</v>
      </c>
      <c r="I15">
        <f t="shared" si="2"/>
        <v>4150</v>
      </c>
      <c r="J15" s="6">
        <f t="shared" si="3"/>
        <v>1665</v>
      </c>
      <c r="M15" s="6">
        <v>1250</v>
      </c>
      <c r="V15" s="6" t="str">
        <v>Cust5</v>
      </c>
      <c r="W15" s="6">
        <v>4</v>
      </c>
    </row>
    <row r="16" spans="2:23">
      <c r="B16" s="84">
        <v>1064</v>
      </c>
      <c r="C16" s="85" t="s">
        <v>37</v>
      </c>
      <c r="D16" s="86">
        <v>45668</v>
      </c>
      <c r="E16" s="87">
        <v>5550</v>
      </c>
      <c r="G16">
        <f t="shared" si="0"/>
        <v>5550</v>
      </c>
      <c r="H16" s="32">
        <f t="shared" si="1"/>
        <v>1</v>
      </c>
      <c r="I16">
        <f t="shared" si="2"/>
        <v>550</v>
      </c>
      <c r="J16" s="6">
        <f t="shared" si="3"/>
        <v>1305</v>
      </c>
      <c r="M16" s="6">
        <v>1655</v>
      </c>
      <c r="V16" s="6" t="str">
        <v>Cust6</v>
      </c>
      <c r="W16" s="6">
        <v>4</v>
      </c>
    </row>
    <row r="17" spans="2:23">
      <c r="B17" s="84">
        <v>1008</v>
      </c>
      <c r="C17" s="85" t="s">
        <v>40</v>
      </c>
      <c r="D17" s="86">
        <v>45631</v>
      </c>
      <c r="E17" s="87">
        <v>5525</v>
      </c>
      <c r="G17">
        <f t="shared" si="0"/>
        <v>5525</v>
      </c>
      <c r="H17" s="32">
        <f t="shared" si="1"/>
        <v>1</v>
      </c>
      <c r="I17">
        <f t="shared" si="2"/>
        <v>525</v>
      </c>
      <c r="J17" s="6">
        <f t="shared" si="3"/>
        <v>1303</v>
      </c>
      <c r="M17" s="6">
        <v>1250</v>
      </c>
      <c r="V17" s="6" t="str">
        <v>Cust7</v>
      </c>
      <c r="W17" s="6">
        <v>4</v>
      </c>
    </row>
    <row r="18" spans="2:23">
      <c r="B18" s="84">
        <v>1018</v>
      </c>
      <c r="C18" s="85" t="s">
        <v>30</v>
      </c>
      <c r="D18" s="86">
        <v>45634</v>
      </c>
      <c r="E18" s="87">
        <v>9500</v>
      </c>
      <c r="G18">
        <f t="shared" si="0"/>
        <v>9500</v>
      </c>
      <c r="H18" s="32">
        <f t="shared" si="1"/>
        <v>1</v>
      </c>
      <c r="I18">
        <f t="shared" si="2"/>
        <v>4500</v>
      </c>
      <c r="J18" s="6">
        <f t="shared" si="3"/>
        <v>1700</v>
      </c>
      <c r="M18" s="6">
        <v>1250</v>
      </c>
      <c r="V18" s="6" t="str">
        <v>Cust15</v>
      </c>
      <c r="W18" s="6">
        <v>3</v>
      </c>
    </row>
    <row r="19" spans="2:23">
      <c r="B19" s="84">
        <v>1075</v>
      </c>
      <c r="C19" s="85" t="s">
        <v>30</v>
      </c>
      <c r="D19" s="86">
        <v>45676</v>
      </c>
      <c r="E19" s="87">
        <v>8875</v>
      </c>
      <c r="G19">
        <f t="shared" si="0"/>
        <v>8875</v>
      </c>
      <c r="H19" s="32">
        <f t="shared" si="1"/>
        <v>1</v>
      </c>
      <c r="I19">
        <f t="shared" si="2"/>
        <v>3875</v>
      </c>
      <c r="J19" s="6">
        <f t="shared" si="3"/>
        <v>1638</v>
      </c>
      <c r="M19" s="6">
        <v>1370</v>
      </c>
      <c r="V19" s="6" t="str">
        <v>Cust18</v>
      </c>
      <c r="W19" s="6">
        <v>3</v>
      </c>
    </row>
    <row r="20" spans="2:23">
      <c r="B20" s="84">
        <v>1002</v>
      </c>
      <c r="C20" s="85" t="s">
        <v>45</v>
      </c>
      <c r="D20" s="86">
        <v>45628</v>
      </c>
      <c r="E20" s="87">
        <v>3025</v>
      </c>
      <c r="G20">
        <f t="shared" si="0"/>
        <v>3025</v>
      </c>
      <c r="H20" s="32">
        <f t="shared" si="1"/>
        <v>0</v>
      </c>
      <c r="I20">
        <f t="shared" si="2"/>
        <v>1250</v>
      </c>
      <c r="J20" s="6">
        <f t="shared" si="3"/>
        <v>1250</v>
      </c>
      <c r="M20" s="6">
        <v>1250</v>
      </c>
      <c r="V20" s="6" t="str">
        <v>Cust19</v>
      </c>
      <c r="W20" s="6">
        <v>3</v>
      </c>
    </row>
    <row r="21" spans="2:23">
      <c r="B21" s="84">
        <v>1040</v>
      </c>
      <c r="C21" s="85" t="s">
        <v>37</v>
      </c>
      <c r="D21" s="86">
        <v>45649</v>
      </c>
      <c r="E21" s="87">
        <v>5650</v>
      </c>
      <c r="G21">
        <f t="shared" si="0"/>
        <v>5650</v>
      </c>
      <c r="H21" s="32">
        <f t="shared" si="1"/>
        <v>1</v>
      </c>
      <c r="I21">
        <f t="shared" si="2"/>
        <v>650</v>
      </c>
      <c r="J21" s="6">
        <f t="shared" si="3"/>
        <v>1315</v>
      </c>
      <c r="M21" s="6">
        <v>1738</v>
      </c>
      <c r="V21" s="6" t="str">
        <v>Cust4</v>
      </c>
      <c r="W21" s="6">
        <v>3</v>
      </c>
    </row>
    <row r="22" spans="2:23">
      <c r="B22" s="84">
        <v>1061</v>
      </c>
      <c r="C22" s="85" t="s">
        <v>46</v>
      </c>
      <c r="D22" s="86">
        <v>45664</v>
      </c>
      <c r="E22" s="87">
        <v>5225</v>
      </c>
      <c r="G22">
        <f t="shared" si="0"/>
        <v>5225</v>
      </c>
      <c r="H22" s="32">
        <f t="shared" si="1"/>
        <v>1</v>
      </c>
      <c r="I22">
        <f t="shared" si="2"/>
        <v>225</v>
      </c>
      <c r="J22" s="6">
        <f t="shared" si="3"/>
        <v>1273</v>
      </c>
      <c r="M22" s="6">
        <v>1250</v>
      </c>
      <c r="V22" s="6" t="str">
        <v>Cust0</v>
      </c>
      <c r="W22" s="6">
        <v>2</v>
      </c>
    </row>
    <row r="23" spans="2:23">
      <c r="B23" s="84">
        <v>1027</v>
      </c>
      <c r="C23" s="85" t="s">
        <v>46</v>
      </c>
      <c r="D23" s="86">
        <v>45640</v>
      </c>
      <c r="E23" s="87">
        <v>4975</v>
      </c>
      <c r="G23">
        <f t="shared" si="0"/>
        <v>4975</v>
      </c>
      <c r="H23" s="32">
        <f t="shared" si="1"/>
        <v>0</v>
      </c>
      <c r="I23">
        <f t="shared" si="2"/>
        <v>1250</v>
      </c>
      <c r="J23" s="6">
        <f t="shared" si="3"/>
        <v>1250</v>
      </c>
      <c r="M23" s="6">
        <v>1250</v>
      </c>
      <c r="V23" s="6" t="str">
        <v>Cust3</v>
      </c>
      <c r="W23" s="6">
        <v>2</v>
      </c>
    </row>
    <row r="24" spans="2:23">
      <c r="B24" s="84">
        <v>1071</v>
      </c>
      <c r="C24" s="85" t="s">
        <v>39</v>
      </c>
      <c r="D24" s="86">
        <v>45674</v>
      </c>
      <c r="E24" s="87">
        <v>8975</v>
      </c>
      <c r="G24">
        <f t="shared" si="0"/>
        <v>8975</v>
      </c>
      <c r="H24" s="32">
        <f t="shared" si="1"/>
        <v>1</v>
      </c>
      <c r="I24">
        <f t="shared" si="2"/>
        <v>3975</v>
      </c>
      <c r="J24" s="6">
        <f t="shared" si="3"/>
        <v>1648</v>
      </c>
      <c r="M24" s="6">
        <v>1345</v>
      </c>
      <c r="V24" s="6" t="str">
        <v>Cust9</v>
      </c>
      <c r="W24" s="6">
        <v>2</v>
      </c>
    </row>
    <row r="25" spans="2:23">
      <c r="B25" s="84">
        <v>1070</v>
      </c>
      <c r="C25" s="85" t="s">
        <v>45</v>
      </c>
      <c r="D25" s="86">
        <v>45673</v>
      </c>
      <c r="E25" s="87">
        <v>8975</v>
      </c>
      <c r="G25">
        <f t="shared" si="0"/>
        <v>8975</v>
      </c>
      <c r="H25" s="32">
        <f t="shared" si="1"/>
        <v>1</v>
      </c>
      <c r="I25">
        <f t="shared" si="2"/>
        <v>3975</v>
      </c>
      <c r="J25" s="6">
        <f t="shared" si="3"/>
        <v>1648</v>
      </c>
      <c r="M25" s="6">
        <v>1250</v>
      </c>
    </row>
    <row r="26" spans="2:23">
      <c r="B26" s="84">
        <v>1050</v>
      </c>
      <c r="C26" s="85" t="s">
        <v>47</v>
      </c>
      <c r="D26" s="86">
        <v>45660</v>
      </c>
      <c r="E26" s="87">
        <v>3650</v>
      </c>
      <c r="G26">
        <f t="shared" si="0"/>
        <v>3650</v>
      </c>
      <c r="H26" s="32">
        <f t="shared" si="1"/>
        <v>0</v>
      </c>
      <c r="I26">
        <f t="shared" si="2"/>
        <v>1250</v>
      </c>
      <c r="J26" s="6">
        <f t="shared" si="3"/>
        <v>1250</v>
      </c>
      <c r="M26" s="6">
        <v>1373</v>
      </c>
    </row>
    <row r="27" spans="2:23">
      <c r="B27" s="84">
        <v>1059</v>
      </c>
      <c r="C27" s="85" t="s">
        <v>44</v>
      </c>
      <c r="D27" s="86">
        <v>45663</v>
      </c>
      <c r="E27" s="87">
        <v>6250</v>
      </c>
      <c r="G27">
        <f t="shared" si="0"/>
        <v>6250</v>
      </c>
      <c r="H27" s="32">
        <f t="shared" si="1"/>
        <v>1</v>
      </c>
      <c r="I27">
        <f t="shared" si="2"/>
        <v>1250</v>
      </c>
      <c r="J27" s="6">
        <f t="shared" si="3"/>
        <v>1375</v>
      </c>
      <c r="M27" s="6">
        <v>1250</v>
      </c>
    </row>
    <row r="28" spans="2:23">
      <c r="B28" s="84">
        <v>1090</v>
      </c>
      <c r="C28" s="85" t="s">
        <v>36</v>
      </c>
      <c r="D28" s="86">
        <v>45687</v>
      </c>
      <c r="E28" s="87">
        <v>7800</v>
      </c>
      <c r="G28">
        <f t="shared" si="0"/>
        <v>7800</v>
      </c>
      <c r="H28" s="32">
        <f t="shared" si="1"/>
        <v>1</v>
      </c>
      <c r="I28">
        <f t="shared" si="2"/>
        <v>2800</v>
      </c>
      <c r="J28" s="6">
        <f t="shared" si="3"/>
        <v>1530</v>
      </c>
      <c r="M28" s="6">
        <v>1250</v>
      </c>
    </row>
    <row r="29" spans="2:23">
      <c r="B29" s="84">
        <v>1068</v>
      </c>
      <c r="C29" s="85" t="s">
        <v>35</v>
      </c>
      <c r="D29" s="86">
        <v>45672</v>
      </c>
      <c r="E29" s="87">
        <v>3050</v>
      </c>
      <c r="G29">
        <f t="shared" si="0"/>
        <v>3050</v>
      </c>
      <c r="H29" s="32">
        <f t="shared" si="1"/>
        <v>0</v>
      </c>
      <c r="I29">
        <f t="shared" si="2"/>
        <v>1250</v>
      </c>
      <c r="J29" s="6">
        <f t="shared" si="3"/>
        <v>1250</v>
      </c>
      <c r="M29" s="6">
        <v>1250</v>
      </c>
    </row>
    <row r="30" spans="2:23">
      <c r="B30" s="84">
        <v>1017</v>
      </c>
      <c r="C30" s="85" t="s">
        <v>46</v>
      </c>
      <c r="D30" s="86">
        <v>45634</v>
      </c>
      <c r="E30" s="87">
        <v>1125</v>
      </c>
      <c r="G30">
        <f t="shared" si="0"/>
        <v>1125</v>
      </c>
      <c r="H30" s="32">
        <f t="shared" si="1"/>
        <v>0</v>
      </c>
      <c r="I30">
        <f t="shared" si="2"/>
        <v>1250</v>
      </c>
      <c r="J30" s="6">
        <f t="shared" si="3"/>
        <v>1250</v>
      </c>
      <c r="M30" s="6">
        <v>1250</v>
      </c>
    </row>
    <row r="31" spans="2:23">
      <c r="B31" s="84">
        <v>1083</v>
      </c>
      <c r="C31" s="85" t="s">
        <v>44</v>
      </c>
      <c r="D31" s="86">
        <v>45682</v>
      </c>
      <c r="E31" s="87">
        <v>1025</v>
      </c>
      <c r="G31">
        <f t="shared" si="0"/>
        <v>1025</v>
      </c>
      <c r="H31" s="32">
        <f t="shared" si="1"/>
        <v>0</v>
      </c>
      <c r="I31">
        <f t="shared" si="2"/>
        <v>1250</v>
      </c>
      <c r="J31" s="6">
        <f t="shared" si="3"/>
        <v>1250</v>
      </c>
      <c r="M31" s="6">
        <v>1250</v>
      </c>
    </row>
    <row r="32" spans="2:23">
      <c r="B32" s="84">
        <v>1077</v>
      </c>
      <c r="C32" s="85" t="s">
        <v>45</v>
      </c>
      <c r="D32" s="86">
        <v>45680</v>
      </c>
      <c r="E32" s="87">
        <v>8525</v>
      </c>
      <c r="G32">
        <f t="shared" si="0"/>
        <v>8525</v>
      </c>
      <c r="H32" s="32">
        <f t="shared" si="1"/>
        <v>1</v>
      </c>
      <c r="I32">
        <f t="shared" si="2"/>
        <v>3525</v>
      </c>
      <c r="J32" s="6">
        <f t="shared" si="3"/>
        <v>1603</v>
      </c>
      <c r="M32" s="6">
        <v>1250</v>
      </c>
    </row>
    <row r="33" spans="2:13">
      <c r="B33" s="84">
        <v>1054</v>
      </c>
      <c r="C33" s="85" t="s">
        <v>57</v>
      </c>
      <c r="D33" s="86">
        <v>45661</v>
      </c>
      <c r="E33" s="87">
        <v>5025</v>
      </c>
      <c r="G33">
        <f t="shared" si="0"/>
        <v>5025</v>
      </c>
      <c r="H33" s="32">
        <f t="shared" si="1"/>
        <v>1</v>
      </c>
      <c r="I33">
        <f t="shared" si="2"/>
        <v>25</v>
      </c>
      <c r="J33" s="6">
        <f t="shared" si="3"/>
        <v>1253</v>
      </c>
      <c r="M33" s="6">
        <v>1250</v>
      </c>
    </row>
    <row r="34" spans="2:13">
      <c r="B34" s="84">
        <v>1072</v>
      </c>
      <c r="C34" s="85" t="s">
        <v>41</v>
      </c>
      <c r="D34" s="86">
        <v>45674</v>
      </c>
      <c r="E34" s="87">
        <v>5500</v>
      </c>
      <c r="G34">
        <f t="shared" si="0"/>
        <v>5500</v>
      </c>
      <c r="H34" s="32">
        <f t="shared" si="1"/>
        <v>1</v>
      </c>
      <c r="I34">
        <f t="shared" si="2"/>
        <v>500</v>
      </c>
      <c r="J34" s="6">
        <f t="shared" si="3"/>
        <v>1300</v>
      </c>
      <c r="M34" s="6">
        <v>1285</v>
      </c>
    </row>
    <row r="35" spans="2:13">
      <c r="B35" s="84">
        <v>1066</v>
      </c>
      <c r="C35" s="85" t="s">
        <v>48</v>
      </c>
      <c r="D35" s="86">
        <v>45670</v>
      </c>
      <c r="E35" s="87">
        <v>3425</v>
      </c>
      <c r="G35">
        <f t="shared" si="0"/>
        <v>3425</v>
      </c>
      <c r="H35" s="32">
        <f t="shared" si="1"/>
        <v>0</v>
      </c>
      <c r="I35">
        <f t="shared" si="2"/>
        <v>1250</v>
      </c>
      <c r="J35" s="6">
        <f t="shared" si="3"/>
        <v>1250</v>
      </c>
      <c r="M35" s="6">
        <v>1295</v>
      </c>
    </row>
    <row r="36" spans="2:13">
      <c r="B36" s="84">
        <v>1063</v>
      </c>
      <c r="C36" s="85" t="s">
        <v>34</v>
      </c>
      <c r="D36" s="86">
        <v>45666</v>
      </c>
      <c r="E36" s="87">
        <v>1900</v>
      </c>
      <c r="G36">
        <f t="shared" si="0"/>
        <v>1900</v>
      </c>
      <c r="H36" s="32">
        <f t="shared" si="1"/>
        <v>0</v>
      </c>
      <c r="I36">
        <f t="shared" si="2"/>
        <v>1250</v>
      </c>
      <c r="J36" s="6">
        <f t="shared" si="3"/>
        <v>1250</v>
      </c>
      <c r="M36" s="6">
        <v>1510</v>
      </c>
    </row>
    <row r="37" spans="2:13">
      <c r="B37" s="84">
        <v>1044</v>
      </c>
      <c r="C37" s="85" t="s">
        <v>41</v>
      </c>
      <c r="D37" s="86">
        <v>45650</v>
      </c>
      <c r="E37" s="87">
        <v>9050</v>
      </c>
      <c r="G37">
        <f t="shared" si="0"/>
        <v>9050</v>
      </c>
      <c r="H37" s="32">
        <f t="shared" si="1"/>
        <v>1</v>
      </c>
      <c r="I37">
        <f t="shared" si="2"/>
        <v>4050</v>
      </c>
      <c r="J37" s="6">
        <f t="shared" si="3"/>
        <v>1655</v>
      </c>
      <c r="M37" s="6">
        <v>1250</v>
      </c>
    </row>
    <row r="38" spans="2:13">
      <c r="B38" s="84">
        <v>1034</v>
      </c>
      <c r="C38" s="85" t="s">
        <v>43</v>
      </c>
      <c r="D38" s="86">
        <v>45644</v>
      </c>
      <c r="E38" s="87">
        <v>2575</v>
      </c>
      <c r="G38">
        <f t="shared" si="0"/>
        <v>2575</v>
      </c>
      <c r="H38" s="32">
        <f t="shared" si="1"/>
        <v>0</v>
      </c>
      <c r="I38">
        <f t="shared" si="2"/>
        <v>1250</v>
      </c>
      <c r="J38" s="6">
        <f t="shared" si="3"/>
        <v>1250</v>
      </c>
      <c r="M38" s="6">
        <v>1605</v>
      </c>
    </row>
    <row r="39" spans="2:13">
      <c r="B39" s="84">
        <v>1080</v>
      </c>
      <c r="C39" s="85" t="s">
        <v>46</v>
      </c>
      <c r="D39" s="86">
        <v>45681</v>
      </c>
      <c r="E39" s="87">
        <v>4325</v>
      </c>
      <c r="G39">
        <f t="shared" si="0"/>
        <v>4325</v>
      </c>
      <c r="H39" s="32">
        <f t="shared" si="1"/>
        <v>0</v>
      </c>
      <c r="I39">
        <f t="shared" si="2"/>
        <v>1250</v>
      </c>
      <c r="J39" s="6">
        <f t="shared" si="3"/>
        <v>1250</v>
      </c>
      <c r="M39" s="6">
        <v>1430</v>
      </c>
    </row>
    <row r="40" spans="2:13">
      <c r="B40" s="84">
        <v>1053</v>
      </c>
      <c r="C40" s="85" t="s">
        <v>45</v>
      </c>
      <c r="D40" s="86">
        <v>45660</v>
      </c>
      <c r="E40" s="87">
        <v>4600</v>
      </c>
      <c r="G40">
        <f t="shared" si="0"/>
        <v>4600</v>
      </c>
      <c r="H40" s="32">
        <f t="shared" si="1"/>
        <v>0</v>
      </c>
      <c r="I40">
        <f t="shared" si="2"/>
        <v>1250</v>
      </c>
      <c r="J40" s="6">
        <f t="shared" si="3"/>
        <v>1250</v>
      </c>
      <c r="M40" s="6">
        <v>1550</v>
      </c>
    </row>
    <row r="41" spans="2:13">
      <c r="B41" s="84">
        <v>1046</v>
      </c>
      <c r="C41" s="85" t="s">
        <v>39</v>
      </c>
      <c r="D41" s="86">
        <v>45651</v>
      </c>
      <c r="E41" s="87">
        <v>1725</v>
      </c>
      <c r="G41">
        <f t="shared" si="0"/>
        <v>1725</v>
      </c>
      <c r="H41" s="32">
        <f t="shared" si="1"/>
        <v>0</v>
      </c>
      <c r="I41">
        <f t="shared" si="2"/>
        <v>1250</v>
      </c>
      <c r="J41" s="6">
        <f t="shared" si="3"/>
        <v>1250</v>
      </c>
      <c r="M41" s="6">
        <v>1418</v>
      </c>
    </row>
    <row r="42" spans="2:13">
      <c r="B42" s="84">
        <v>1037</v>
      </c>
      <c r="C42" s="85" t="s">
        <v>30</v>
      </c>
      <c r="D42" s="86">
        <v>45645</v>
      </c>
      <c r="E42" s="87">
        <v>6200</v>
      </c>
      <c r="G42">
        <f t="shared" si="0"/>
        <v>6200</v>
      </c>
      <c r="H42" s="32">
        <f t="shared" si="1"/>
        <v>1</v>
      </c>
      <c r="I42">
        <f t="shared" si="2"/>
        <v>1200</v>
      </c>
      <c r="J42" s="6">
        <f t="shared" si="3"/>
        <v>1370</v>
      </c>
      <c r="M42" s="6">
        <v>1250</v>
      </c>
    </row>
    <row r="43" spans="2:13">
      <c r="B43" s="84">
        <v>1086</v>
      </c>
      <c r="C43" s="85" t="s">
        <v>30</v>
      </c>
      <c r="D43" s="86">
        <v>45685</v>
      </c>
      <c r="E43" s="87">
        <v>750</v>
      </c>
      <c r="G43">
        <f t="shared" si="0"/>
        <v>750</v>
      </c>
      <c r="H43" s="32">
        <f t="shared" si="1"/>
        <v>0</v>
      </c>
      <c r="I43">
        <f t="shared" si="2"/>
        <v>1250</v>
      </c>
      <c r="J43" s="6">
        <f t="shared" si="3"/>
        <v>1250</v>
      </c>
      <c r="M43" s="6">
        <v>1738</v>
      </c>
    </row>
    <row r="44" spans="2:13">
      <c r="B44" s="84">
        <v>1079</v>
      </c>
      <c r="C44" s="85" t="s">
        <v>41</v>
      </c>
      <c r="D44" s="86">
        <v>45680</v>
      </c>
      <c r="E44" s="87">
        <v>1450</v>
      </c>
      <c r="G44">
        <f t="shared" si="0"/>
        <v>1450</v>
      </c>
      <c r="H44" s="32">
        <f t="shared" si="1"/>
        <v>0</v>
      </c>
      <c r="I44">
        <f t="shared" si="2"/>
        <v>1250</v>
      </c>
      <c r="J44" s="6">
        <f t="shared" si="3"/>
        <v>1250</v>
      </c>
      <c r="M44" s="6">
        <v>1250</v>
      </c>
    </row>
    <row r="45" spans="2:13">
      <c r="B45" s="84">
        <v>1022</v>
      </c>
      <c r="C45" s="85" t="s">
        <v>44</v>
      </c>
      <c r="D45" s="86">
        <v>45636</v>
      </c>
      <c r="E45" s="87">
        <v>4575</v>
      </c>
      <c r="G45">
        <f t="shared" si="0"/>
        <v>4575</v>
      </c>
      <c r="H45" s="32">
        <f t="shared" si="1"/>
        <v>0</v>
      </c>
      <c r="I45">
        <f t="shared" si="2"/>
        <v>1250</v>
      </c>
      <c r="J45" s="6">
        <f t="shared" si="3"/>
        <v>1250</v>
      </c>
      <c r="M45" s="6">
        <v>1260</v>
      </c>
    </row>
    <row r="46" spans="2:13">
      <c r="B46" s="84">
        <v>1001</v>
      </c>
      <c r="C46" s="85" t="s">
        <v>31</v>
      </c>
      <c r="D46" s="86">
        <v>45628</v>
      </c>
      <c r="E46" s="87">
        <v>9875</v>
      </c>
      <c r="G46">
        <f t="shared" si="0"/>
        <v>9875</v>
      </c>
      <c r="H46" s="32">
        <f t="shared" si="1"/>
        <v>1</v>
      </c>
      <c r="I46">
        <f t="shared" si="2"/>
        <v>4875</v>
      </c>
      <c r="J46" s="6">
        <f t="shared" si="3"/>
        <v>1738</v>
      </c>
      <c r="M46" s="6">
        <v>1385</v>
      </c>
    </row>
    <row r="47" spans="2:13">
      <c r="B47" s="84">
        <v>1069</v>
      </c>
      <c r="C47" s="85" t="s">
        <v>36</v>
      </c>
      <c r="D47" s="86">
        <v>45673</v>
      </c>
      <c r="E47" s="87">
        <v>5075</v>
      </c>
      <c r="G47">
        <f t="shared" si="0"/>
        <v>5075</v>
      </c>
      <c r="H47" s="32">
        <f t="shared" si="1"/>
        <v>1</v>
      </c>
      <c r="I47">
        <f t="shared" si="2"/>
        <v>75</v>
      </c>
      <c r="J47" s="6">
        <f t="shared" si="3"/>
        <v>1258</v>
      </c>
      <c r="M47" s="6">
        <v>1250</v>
      </c>
    </row>
    <row r="48" spans="2:13">
      <c r="B48" s="84">
        <v>1011</v>
      </c>
      <c r="C48" s="85" t="s">
        <v>43</v>
      </c>
      <c r="D48" s="86">
        <v>45632</v>
      </c>
      <c r="E48" s="87">
        <v>3150</v>
      </c>
      <c r="G48">
        <f t="shared" si="0"/>
        <v>3150</v>
      </c>
      <c r="H48" s="32">
        <f t="shared" si="1"/>
        <v>0</v>
      </c>
      <c r="I48">
        <f t="shared" si="2"/>
        <v>1250</v>
      </c>
      <c r="J48" s="6">
        <f t="shared" si="3"/>
        <v>1250</v>
      </c>
      <c r="M48" s="6">
        <v>1250</v>
      </c>
    </row>
    <row r="49" spans="2:13">
      <c r="B49" s="84">
        <v>1020</v>
      </c>
      <c r="C49" s="85" t="s">
        <v>47</v>
      </c>
      <c r="D49" s="86">
        <v>45635</v>
      </c>
      <c r="E49" s="87">
        <v>2775</v>
      </c>
      <c r="G49">
        <f t="shared" si="0"/>
        <v>2775</v>
      </c>
      <c r="H49" s="32">
        <f t="shared" si="1"/>
        <v>0</v>
      </c>
      <c r="I49">
        <f t="shared" si="2"/>
        <v>1250</v>
      </c>
      <c r="J49" s="6">
        <f t="shared" si="3"/>
        <v>1250</v>
      </c>
      <c r="M49" s="6">
        <v>1553</v>
      </c>
    </row>
    <row r="50" spans="2:13">
      <c r="B50" s="84">
        <v>1003</v>
      </c>
      <c r="C50" s="85" t="s">
        <v>45</v>
      </c>
      <c r="D50" s="86">
        <v>45628</v>
      </c>
      <c r="E50" s="87">
        <v>5950</v>
      </c>
      <c r="G50">
        <f t="shared" si="0"/>
        <v>5950</v>
      </c>
      <c r="H50" s="32">
        <f t="shared" si="1"/>
        <v>1</v>
      </c>
      <c r="I50">
        <f t="shared" si="2"/>
        <v>950</v>
      </c>
      <c r="J50" s="6">
        <f t="shared" si="3"/>
        <v>1345</v>
      </c>
      <c r="M50" s="6">
        <v>1250</v>
      </c>
    </row>
    <row r="51" spans="2:13">
      <c r="B51" s="84">
        <v>1074</v>
      </c>
      <c r="C51" s="85" t="s">
        <v>42</v>
      </c>
      <c r="D51" s="86">
        <v>45676</v>
      </c>
      <c r="E51" s="87">
        <v>1675</v>
      </c>
      <c r="G51">
        <f t="shared" si="0"/>
        <v>1675</v>
      </c>
      <c r="H51" s="32">
        <f t="shared" si="1"/>
        <v>0</v>
      </c>
      <c r="I51">
        <f t="shared" si="2"/>
        <v>1250</v>
      </c>
      <c r="J51" s="6">
        <f t="shared" si="3"/>
        <v>1250</v>
      </c>
      <c r="M51" s="6">
        <v>1558</v>
      </c>
    </row>
    <row r="52" spans="2:13">
      <c r="B52" s="84">
        <v>1028</v>
      </c>
      <c r="C52" s="85" t="s">
        <v>33</v>
      </c>
      <c r="D52" s="86">
        <v>45641</v>
      </c>
      <c r="E52" s="87">
        <v>4125</v>
      </c>
      <c r="G52">
        <f t="shared" si="0"/>
        <v>4125</v>
      </c>
      <c r="H52" s="32">
        <f t="shared" si="1"/>
        <v>0</v>
      </c>
      <c r="I52">
        <f t="shared" si="2"/>
        <v>1250</v>
      </c>
      <c r="J52" s="6">
        <f t="shared" si="3"/>
        <v>1250</v>
      </c>
    </row>
    <row r="53" spans="2:13">
      <c r="B53" s="84">
        <v>1032</v>
      </c>
      <c r="C53" s="85" t="s">
        <v>30</v>
      </c>
      <c r="D53" s="86">
        <v>45643</v>
      </c>
      <c r="E53" s="87">
        <v>6225</v>
      </c>
      <c r="G53">
        <f t="shared" si="0"/>
        <v>6225</v>
      </c>
      <c r="H53" s="32">
        <f t="shared" si="1"/>
        <v>1</v>
      </c>
      <c r="I53">
        <f t="shared" si="2"/>
        <v>1225</v>
      </c>
      <c r="J53" s="6">
        <f t="shared" si="3"/>
        <v>1373</v>
      </c>
    </row>
    <row r="54" spans="2:13">
      <c r="B54" s="84">
        <v>1039</v>
      </c>
      <c r="C54" s="85" t="s">
        <v>35</v>
      </c>
      <c r="D54" s="86">
        <v>45646</v>
      </c>
      <c r="E54" s="87">
        <v>4125</v>
      </c>
      <c r="G54">
        <f t="shared" si="0"/>
        <v>4125</v>
      </c>
      <c r="H54" s="32">
        <f t="shared" si="1"/>
        <v>0</v>
      </c>
      <c r="I54">
        <f t="shared" si="2"/>
        <v>1250</v>
      </c>
      <c r="J54" s="6">
        <f t="shared" si="3"/>
        <v>1250</v>
      </c>
    </row>
    <row r="55" spans="2:13">
      <c r="B55" s="84">
        <v>1048</v>
      </c>
      <c r="C55" s="85" t="s">
        <v>41</v>
      </c>
      <c r="D55" s="86">
        <v>45655</v>
      </c>
      <c r="E55" s="87">
        <v>1450</v>
      </c>
      <c r="G55">
        <f t="shared" si="0"/>
        <v>1450</v>
      </c>
      <c r="H55" s="32">
        <f t="shared" si="1"/>
        <v>0</v>
      </c>
      <c r="I55">
        <f t="shared" si="2"/>
        <v>1250</v>
      </c>
      <c r="J55" s="6">
        <f t="shared" si="3"/>
        <v>1250</v>
      </c>
    </row>
    <row r="56" spans="2:13">
      <c r="B56" s="84">
        <v>1025</v>
      </c>
      <c r="C56" s="85" t="s">
        <v>43</v>
      </c>
      <c r="D56" s="86">
        <v>45639</v>
      </c>
      <c r="E56" s="87">
        <v>4200</v>
      </c>
      <c r="G56">
        <f t="shared" si="0"/>
        <v>4200</v>
      </c>
      <c r="H56" s="32">
        <f t="shared" si="1"/>
        <v>0</v>
      </c>
      <c r="I56">
        <f t="shared" si="2"/>
        <v>1250</v>
      </c>
      <c r="J56" s="6">
        <f t="shared" si="3"/>
        <v>1250</v>
      </c>
    </row>
    <row r="57" spans="2:13">
      <c r="B57" s="84">
        <v>1076</v>
      </c>
      <c r="C57" s="85" t="s">
        <v>40</v>
      </c>
      <c r="D57" s="86">
        <v>45679</v>
      </c>
      <c r="E57" s="87">
        <v>1650</v>
      </c>
      <c r="G57">
        <f t="shared" si="0"/>
        <v>1650</v>
      </c>
      <c r="H57" s="32">
        <f t="shared" si="1"/>
        <v>0</v>
      </c>
      <c r="I57">
        <f t="shared" si="2"/>
        <v>1250</v>
      </c>
      <c r="J57" s="6">
        <f t="shared" si="3"/>
        <v>1250</v>
      </c>
    </row>
    <row r="58" spans="2:13">
      <c r="B58" s="84">
        <v>1065</v>
      </c>
      <c r="C58" s="85" t="s">
        <v>39</v>
      </c>
      <c r="D58" s="86">
        <v>45668</v>
      </c>
      <c r="E58" s="87">
        <v>8575</v>
      </c>
      <c r="G58">
        <f t="shared" si="0"/>
        <v>8575</v>
      </c>
      <c r="H58" s="32">
        <f t="shared" si="1"/>
        <v>1</v>
      </c>
      <c r="I58">
        <f t="shared" si="2"/>
        <v>3575</v>
      </c>
      <c r="J58" s="6">
        <f t="shared" si="3"/>
        <v>1608</v>
      </c>
    </row>
    <row r="59" spans="2:13">
      <c r="B59" s="84">
        <v>1015</v>
      </c>
      <c r="C59" s="85" t="s">
        <v>34</v>
      </c>
      <c r="D59" s="86">
        <v>45634</v>
      </c>
      <c r="E59" s="87">
        <v>1900</v>
      </c>
      <c r="G59">
        <f t="shared" si="0"/>
        <v>1900</v>
      </c>
      <c r="H59" s="32">
        <f t="shared" si="1"/>
        <v>0</v>
      </c>
      <c r="I59">
        <f t="shared" si="2"/>
        <v>1250</v>
      </c>
      <c r="J59" s="6">
        <f t="shared" si="3"/>
        <v>1250</v>
      </c>
    </row>
    <row r="60" spans="2:13">
      <c r="B60" s="84">
        <v>1007</v>
      </c>
      <c r="C60" s="85" t="s">
        <v>40</v>
      </c>
      <c r="D60" s="86">
        <v>45630</v>
      </c>
      <c r="E60" s="87">
        <v>850</v>
      </c>
      <c r="G60">
        <f t="shared" si="0"/>
        <v>850</v>
      </c>
      <c r="H60" s="32">
        <f t="shared" si="1"/>
        <v>0</v>
      </c>
      <c r="I60">
        <f t="shared" si="2"/>
        <v>1250</v>
      </c>
      <c r="J60" s="6">
        <f t="shared" si="3"/>
        <v>1250</v>
      </c>
    </row>
    <row r="61" spans="2:13">
      <c r="B61" s="84">
        <v>1031</v>
      </c>
      <c r="C61" s="85" t="s">
        <v>38</v>
      </c>
      <c r="D61" s="86">
        <v>45642</v>
      </c>
      <c r="E61" s="87">
        <v>1375</v>
      </c>
      <c r="G61">
        <f t="shared" si="0"/>
        <v>1375</v>
      </c>
      <c r="H61" s="32">
        <f t="shared" si="1"/>
        <v>0</v>
      </c>
      <c r="I61">
        <f t="shared" si="2"/>
        <v>1250</v>
      </c>
      <c r="J61" s="6">
        <f t="shared" si="3"/>
        <v>1250</v>
      </c>
    </row>
    <row r="62" spans="2:13">
      <c r="B62" s="84">
        <v>1021</v>
      </c>
      <c r="C62" s="85" t="s">
        <v>32</v>
      </c>
      <c r="D62" s="86">
        <v>45635</v>
      </c>
      <c r="E62" s="87">
        <v>2725</v>
      </c>
      <c r="G62">
        <f t="shared" si="0"/>
        <v>2725</v>
      </c>
      <c r="H62" s="32">
        <f t="shared" si="1"/>
        <v>0</v>
      </c>
      <c r="I62">
        <f t="shared" si="2"/>
        <v>1250</v>
      </c>
      <c r="J62" s="6">
        <f t="shared" si="3"/>
        <v>1250</v>
      </c>
    </row>
    <row r="63" spans="2:13">
      <c r="B63" s="84">
        <v>1036</v>
      </c>
      <c r="C63" s="85" t="s">
        <v>38</v>
      </c>
      <c r="D63" s="86">
        <v>45645</v>
      </c>
      <c r="E63" s="87">
        <v>5350</v>
      </c>
      <c r="G63">
        <f t="shared" si="0"/>
        <v>5350</v>
      </c>
      <c r="H63" s="32">
        <f t="shared" si="1"/>
        <v>1</v>
      </c>
      <c r="I63">
        <f t="shared" si="2"/>
        <v>350</v>
      </c>
      <c r="J63" s="6">
        <f t="shared" si="3"/>
        <v>1285</v>
      </c>
    </row>
    <row r="64" spans="2:13">
      <c r="B64" s="84">
        <v>1082</v>
      </c>
      <c r="C64" s="85" t="s">
        <v>42</v>
      </c>
      <c r="D64" s="86">
        <v>45681</v>
      </c>
      <c r="E64" s="87">
        <v>8400</v>
      </c>
      <c r="G64">
        <f t="shared" si="0"/>
        <v>8400</v>
      </c>
      <c r="H64" s="32">
        <f t="shared" si="1"/>
        <v>1</v>
      </c>
      <c r="I64">
        <f t="shared" si="2"/>
        <v>3400</v>
      </c>
      <c r="J64" s="6">
        <f t="shared" si="3"/>
        <v>1590</v>
      </c>
    </row>
    <row r="65" spans="2:10">
      <c r="B65" s="84">
        <v>1045</v>
      </c>
      <c r="C65" s="85" t="s">
        <v>43</v>
      </c>
      <c r="D65" s="86">
        <v>45650</v>
      </c>
      <c r="E65" s="87">
        <v>5450</v>
      </c>
      <c r="G65">
        <f t="shared" si="0"/>
        <v>5450</v>
      </c>
      <c r="H65" s="32">
        <f t="shared" si="1"/>
        <v>1</v>
      </c>
      <c r="I65">
        <f t="shared" si="2"/>
        <v>450</v>
      </c>
      <c r="J65" s="6">
        <f t="shared" si="3"/>
        <v>1295</v>
      </c>
    </row>
    <row r="66" spans="2:10">
      <c r="B66" s="84">
        <v>1088</v>
      </c>
      <c r="C66" s="85" t="s">
        <v>46</v>
      </c>
      <c r="D66" s="86">
        <v>45686</v>
      </c>
      <c r="E66" s="87">
        <v>9525</v>
      </c>
      <c r="G66">
        <f t="shared" si="0"/>
        <v>9525</v>
      </c>
      <c r="H66" s="32">
        <f t="shared" si="1"/>
        <v>1</v>
      </c>
      <c r="I66">
        <f t="shared" si="2"/>
        <v>4525</v>
      </c>
      <c r="J66" s="6">
        <f t="shared" si="3"/>
        <v>1703</v>
      </c>
    </row>
    <row r="67" spans="2:10">
      <c r="B67" s="84">
        <v>1024</v>
      </c>
      <c r="C67" s="85" t="s">
        <v>31</v>
      </c>
      <c r="D67" s="86">
        <v>45637</v>
      </c>
      <c r="E67" s="87">
        <v>7600</v>
      </c>
      <c r="G67">
        <f t="shared" si="0"/>
        <v>7600</v>
      </c>
      <c r="H67" s="32">
        <f t="shared" si="1"/>
        <v>1</v>
      </c>
      <c r="I67">
        <f t="shared" si="2"/>
        <v>2600</v>
      </c>
      <c r="J67" s="6">
        <f t="shared" si="3"/>
        <v>1510</v>
      </c>
    </row>
    <row r="68" spans="2:10">
      <c r="B68" s="84">
        <v>1087</v>
      </c>
      <c r="C68" s="85" t="s">
        <v>45</v>
      </c>
      <c r="D68" s="86">
        <v>45686</v>
      </c>
      <c r="E68" s="87">
        <v>625</v>
      </c>
      <c r="G68">
        <f t="shared" ref="G68:G93" si="4">E68</f>
        <v>625</v>
      </c>
      <c r="H68" s="32">
        <f t="shared" ref="H68:H93" si="5">ROUNDDOWN(G68 / 5000,0)</f>
        <v>0</v>
      </c>
      <c r="I68">
        <f t="shared" ref="I68:I93" si="6">IF(G68&gt;=5000, G68-5000,1250)</f>
        <v>1250</v>
      </c>
      <c r="J68" s="6">
        <f t="shared" ref="J68:J93" si="7">ROUND(H68*$H$2+IF(H68=0,1250,I68*$I$2),0)</f>
        <v>1250</v>
      </c>
    </row>
    <row r="69" spans="2:10">
      <c r="B69" s="84">
        <v>1026</v>
      </c>
      <c r="C69" s="85" t="s">
        <v>45</v>
      </c>
      <c r="D69" s="86">
        <v>45640</v>
      </c>
      <c r="E69" s="87">
        <v>1500</v>
      </c>
      <c r="G69">
        <f t="shared" si="4"/>
        <v>1500</v>
      </c>
      <c r="H69" s="32">
        <f t="shared" si="5"/>
        <v>0</v>
      </c>
      <c r="I69">
        <f t="shared" si="6"/>
        <v>1250</v>
      </c>
      <c r="J69" s="6">
        <f t="shared" si="7"/>
        <v>1250</v>
      </c>
    </row>
    <row r="70" spans="2:10">
      <c r="B70" s="84">
        <v>1043</v>
      </c>
      <c r="C70" s="85" t="s">
        <v>46</v>
      </c>
      <c r="D70" s="86">
        <v>45648</v>
      </c>
      <c r="E70" s="87">
        <v>8550</v>
      </c>
      <c r="G70">
        <f t="shared" si="4"/>
        <v>8550</v>
      </c>
      <c r="H70" s="32">
        <f t="shared" si="5"/>
        <v>1</v>
      </c>
      <c r="I70">
        <f t="shared" si="6"/>
        <v>3550</v>
      </c>
      <c r="J70" s="6">
        <f t="shared" si="7"/>
        <v>1605</v>
      </c>
    </row>
    <row r="71" spans="2:10">
      <c r="B71" s="84">
        <v>1014</v>
      </c>
      <c r="C71" s="85" t="s">
        <v>43</v>
      </c>
      <c r="D71" s="86">
        <v>45633</v>
      </c>
      <c r="E71" s="87">
        <v>6800</v>
      </c>
      <c r="G71">
        <f t="shared" si="4"/>
        <v>6800</v>
      </c>
      <c r="H71" s="32">
        <f t="shared" si="5"/>
        <v>1</v>
      </c>
      <c r="I71">
        <f t="shared" si="6"/>
        <v>1800</v>
      </c>
      <c r="J71" s="6">
        <f t="shared" si="7"/>
        <v>1430</v>
      </c>
    </row>
    <row r="72" spans="2:10">
      <c r="B72" s="84">
        <v>1057</v>
      </c>
      <c r="C72" s="85" t="s">
        <v>34</v>
      </c>
      <c r="D72" s="86">
        <v>45662</v>
      </c>
      <c r="E72" s="87">
        <v>5550</v>
      </c>
      <c r="G72">
        <f t="shared" si="4"/>
        <v>5550</v>
      </c>
      <c r="H72" s="32">
        <f t="shared" si="5"/>
        <v>1</v>
      </c>
      <c r="I72">
        <f t="shared" si="6"/>
        <v>550</v>
      </c>
      <c r="J72" s="6">
        <f t="shared" si="7"/>
        <v>1305</v>
      </c>
    </row>
    <row r="73" spans="2:10">
      <c r="B73" s="84">
        <v>1010</v>
      </c>
      <c r="C73" s="85" t="s">
        <v>30</v>
      </c>
      <c r="D73" s="86">
        <v>45632</v>
      </c>
      <c r="E73" s="87">
        <v>8000</v>
      </c>
      <c r="G73">
        <f t="shared" si="4"/>
        <v>8000</v>
      </c>
      <c r="H73" s="32">
        <f t="shared" si="5"/>
        <v>1</v>
      </c>
      <c r="I73">
        <f t="shared" si="6"/>
        <v>3000</v>
      </c>
      <c r="J73" s="6">
        <f t="shared" si="7"/>
        <v>1550</v>
      </c>
    </row>
    <row r="74" spans="2:10">
      <c r="B74" s="84">
        <v>1023</v>
      </c>
      <c r="C74" s="85" t="s">
        <v>33</v>
      </c>
      <c r="D74" s="86">
        <v>45637</v>
      </c>
      <c r="E74" s="87">
        <v>6675</v>
      </c>
      <c r="G74">
        <f t="shared" si="4"/>
        <v>6675</v>
      </c>
      <c r="H74" s="32">
        <f t="shared" si="5"/>
        <v>1</v>
      </c>
      <c r="I74">
        <f t="shared" si="6"/>
        <v>1675</v>
      </c>
      <c r="J74" s="6">
        <f t="shared" si="7"/>
        <v>1418</v>
      </c>
    </row>
    <row r="75" spans="2:10">
      <c r="B75" s="84">
        <v>1030</v>
      </c>
      <c r="C75" s="85" t="s">
        <v>30</v>
      </c>
      <c r="D75" s="86">
        <v>45642</v>
      </c>
      <c r="E75" s="87">
        <v>1575</v>
      </c>
      <c r="G75">
        <f t="shared" si="4"/>
        <v>1575</v>
      </c>
      <c r="H75" s="32">
        <f t="shared" si="5"/>
        <v>0</v>
      </c>
      <c r="I75">
        <f t="shared" si="6"/>
        <v>1250</v>
      </c>
      <c r="J75" s="6">
        <f t="shared" si="7"/>
        <v>1250</v>
      </c>
    </row>
    <row r="76" spans="2:10">
      <c r="B76" s="84">
        <v>1058</v>
      </c>
      <c r="C76" s="85" t="s">
        <v>35</v>
      </c>
      <c r="D76" s="86">
        <v>45663</v>
      </c>
      <c r="E76" s="87">
        <v>8650</v>
      </c>
      <c r="G76">
        <f t="shared" si="4"/>
        <v>8650</v>
      </c>
      <c r="H76" s="32">
        <f t="shared" si="5"/>
        <v>1</v>
      </c>
      <c r="I76">
        <f t="shared" si="6"/>
        <v>3650</v>
      </c>
      <c r="J76" s="6">
        <f t="shared" si="7"/>
        <v>1615</v>
      </c>
    </row>
    <row r="77" spans="2:10">
      <c r="B77" s="84">
        <v>1004</v>
      </c>
      <c r="C77" s="85" t="s">
        <v>35</v>
      </c>
      <c r="D77" s="86">
        <v>45628</v>
      </c>
      <c r="E77" s="87">
        <v>9875</v>
      </c>
      <c r="G77">
        <f t="shared" si="4"/>
        <v>9875</v>
      </c>
      <c r="H77" s="32">
        <f t="shared" si="5"/>
        <v>1</v>
      </c>
      <c r="I77">
        <f t="shared" si="6"/>
        <v>4875</v>
      </c>
      <c r="J77" s="6">
        <f t="shared" si="7"/>
        <v>1738</v>
      </c>
    </row>
    <row r="78" spans="2:10">
      <c r="B78" s="84">
        <v>1073</v>
      </c>
      <c r="C78" s="85" t="s">
        <v>41</v>
      </c>
      <c r="D78" s="86">
        <v>45675</v>
      </c>
      <c r="E78" s="87">
        <v>9475</v>
      </c>
      <c r="G78">
        <f t="shared" si="4"/>
        <v>9475</v>
      </c>
      <c r="H78" s="32">
        <f t="shared" si="5"/>
        <v>1</v>
      </c>
      <c r="I78">
        <f t="shared" si="6"/>
        <v>4475</v>
      </c>
      <c r="J78" s="6">
        <f t="shared" si="7"/>
        <v>1698</v>
      </c>
    </row>
    <row r="79" spans="2:10">
      <c r="B79" s="84">
        <v>1078</v>
      </c>
      <c r="C79" s="85" t="s">
        <v>31</v>
      </c>
      <c r="D79" s="86">
        <v>45680</v>
      </c>
      <c r="E79" s="87">
        <v>3925</v>
      </c>
      <c r="G79">
        <f t="shared" si="4"/>
        <v>3925</v>
      </c>
      <c r="H79" s="32">
        <f t="shared" si="5"/>
        <v>0</v>
      </c>
      <c r="I79">
        <f t="shared" si="6"/>
        <v>1250</v>
      </c>
      <c r="J79" s="6">
        <f t="shared" si="7"/>
        <v>1250</v>
      </c>
    </row>
    <row r="80" spans="2:10">
      <c r="B80" s="84">
        <v>1013</v>
      </c>
      <c r="C80" s="85" t="s">
        <v>46</v>
      </c>
      <c r="D80" s="86">
        <v>45633</v>
      </c>
      <c r="E80" s="87">
        <v>4350</v>
      </c>
      <c r="G80">
        <f t="shared" si="4"/>
        <v>4350</v>
      </c>
      <c r="H80" s="32">
        <f t="shared" si="5"/>
        <v>0</v>
      </c>
      <c r="I80">
        <f t="shared" si="6"/>
        <v>1250</v>
      </c>
      <c r="J80" s="6">
        <f t="shared" si="7"/>
        <v>1250</v>
      </c>
    </row>
    <row r="81" spans="2:10">
      <c r="B81" s="84">
        <v>1084</v>
      </c>
      <c r="C81" s="85" t="s">
        <v>36</v>
      </c>
      <c r="D81" s="86">
        <v>45684</v>
      </c>
      <c r="E81" s="87">
        <v>9825</v>
      </c>
      <c r="G81">
        <f t="shared" si="4"/>
        <v>9825</v>
      </c>
      <c r="H81" s="32">
        <f t="shared" si="5"/>
        <v>1</v>
      </c>
      <c r="I81">
        <f t="shared" si="6"/>
        <v>4825</v>
      </c>
      <c r="J81" s="6">
        <f t="shared" si="7"/>
        <v>1733</v>
      </c>
    </row>
    <row r="82" spans="2:10">
      <c r="B82" s="84">
        <v>1049</v>
      </c>
      <c r="C82" s="85" t="s">
        <v>57</v>
      </c>
      <c r="D82" s="86">
        <v>45657</v>
      </c>
      <c r="E82" s="87">
        <v>5100</v>
      </c>
      <c r="G82">
        <f t="shared" si="4"/>
        <v>5100</v>
      </c>
      <c r="H82" s="32">
        <f t="shared" si="5"/>
        <v>1</v>
      </c>
      <c r="I82">
        <f t="shared" si="6"/>
        <v>100</v>
      </c>
      <c r="J82" s="6">
        <f t="shared" si="7"/>
        <v>1260</v>
      </c>
    </row>
    <row r="83" spans="2:10">
      <c r="B83" s="84">
        <v>1016</v>
      </c>
      <c r="C83" s="85" t="s">
        <v>37</v>
      </c>
      <c r="D83" s="86">
        <v>45634</v>
      </c>
      <c r="E83" s="87">
        <v>6350</v>
      </c>
      <c r="G83">
        <f t="shared" si="4"/>
        <v>6350</v>
      </c>
      <c r="H83" s="32">
        <f t="shared" si="5"/>
        <v>1</v>
      </c>
      <c r="I83">
        <f t="shared" si="6"/>
        <v>1350</v>
      </c>
      <c r="J83" s="6">
        <f t="shared" si="7"/>
        <v>1385</v>
      </c>
    </row>
    <row r="84" spans="2:10">
      <c r="B84" s="84">
        <v>1052</v>
      </c>
      <c r="C84" s="85" t="s">
        <v>41</v>
      </c>
      <c r="D84" s="86">
        <v>45660</v>
      </c>
      <c r="E84" s="87">
        <v>1725</v>
      </c>
      <c r="G84">
        <f t="shared" si="4"/>
        <v>1725</v>
      </c>
      <c r="H84" s="32">
        <f t="shared" si="5"/>
        <v>0</v>
      </c>
      <c r="I84">
        <f t="shared" si="6"/>
        <v>1250</v>
      </c>
      <c r="J84" s="6">
        <f t="shared" si="7"/>
        <v>1250</v>
      </c>
    </row>
    <row r="85" spans="2:10">
      <c r="B85" s="84">
        <v>1055</v>
      </c>
      <c r="C85" s="85" t="s">
        <v>36</v>
      </c>
      <c r="D85" s="86">
        <v>45661</v>
      </c>
      <c r="E85" s="87">
        <v>2900</v>
      </c>
      <c r="G85">
        <f t="shared" si="4"/>
        <v>2900</v>
      </c>
      <c r="H85" s="32">
        <f t="shared" si="5"/>
        <v>0</v>
      </c>
      <c r="I85">
        <f t="shared" si="6"/>
        <v>1250</v>
      </c>
      <c r="J85" s="6">
        <f t="shared" si="7"/>
        <v>1250</v>
      </c>
    </row>
    <row r="86" spans="2:10">
      <c r="B86" s="84">
        <v>1067</v>
      </c>
      <c r="C86" s="85" t="s">
        <v>39</v>
      </c>
      <c r="D86" s="86">
        <v>45670</v>
      </c>
      <c r="E86" s="87">
        <v>2100</v>
      </c>
      <c r="G86">
        <f t="shared" si="4"/>
        <v>2100</v>
      </c>
      <c r="H86" s="32">
        <f t="shared" si="5"/>
        <v>0</v>
      </c>
      <c r="I86">
        <f t="shared" si="6"/>
        <v>1250</v>
      </c>
      <c r="J86" s="6">
        <f t="shared" si="7"/>
        <v>1250</v>
      </c>
    </row>
    <row r="87" spans="2:10">
      <c r="B87" s="84">
        <v>1041</v>
      </c>
      <c r="C87" s="85" t="s">
        <v>30</v>
      </c>
      <c r="D87" s="86">
        <v>45649</v>
      </c>
      <c r="E87" s="87">
        <v>1225</v>
      </c>
      <c r="G87">
        <f t="shared" si="4"/>
        <v>1225</v>
      </c>
      <c r="H87" s="32">
        <f t="shared" si="5"/>
        <v>0</v>
      </c>
      <c r="I87">
        <f t="shared" si="6"/>
        <v>1250</v>
      </c>
      <c r="J87" s="6">
        <f t="shared" si="7"/>
        <v>1250</v>
      </c>
    </row>
    <row r="88" spans="2:10">
      <c r="B88" s="84">
        <v>1019</v>
      </c>
      <c r="C88" s="85" t="s">
        <v>34</v>
      </c>
      <c r="D88" s="86">
        <v>45635</v>
      </c>
      <c r="E88" s="87">
        <v>1100</v>
      </c>
      <c r="G88">
        <f t="shared" si="4"/>
        <v>1100</v>
      </c>
      <c r="H88" s="32">
        <f t="shared" si="5"/>
        <v>0</v>
      </c>
      <c r="I88">
        <f t="shared" si="6"/>
        <v>1250</v>
      </c>
      <c r="J88" s="6">
        <f t="shared" si="7"/>
        <v>1250</v>
      </c>
    </row>
    <row r="89" spans="2:10">
      <c r="B89" s="84">
        <v>1012</v>
      </c>
      <c r="C89" s="85" t="s">
        <v>37</v>
      </c>
      <c r="D89" s="86">
        <v>45632</v>
      </c>
      <c r="E89" s="87">
        <v>8025</v>
      </c>
      <c r="G89">
        <f t="shared" si="4"/>
        <v>8025</v>
      </c>
      <c r="H89" s="32">
        <f t="shared" si="5"/>
        <v>1</v>
      </c>
      <c r="I89">
        <f t="shared" si="6"/>
        <v>3025</v>
      </c>
      <c r="J89" s="6">
        <f t="shared" si="7"/>
        <v>1553</v>
      </c>
    </row>
    <row r="90" spans="2:10">
      <c r="B90" s="84">
        <v>1081</v>
      </c>
      <c r="C90" s="85" t="s">
        <v>46</v>
      </c>
      <c r="D90" s="86">
        <v>45681</v>
      </c>
      <c r="E90" s="87">
        <v>9200</v>
      </c>
      <c r="G90">
        <f t="shared" si="4"/>
        <v>9200</v>
      </c>
      <c r="H90" s="32">
        <f t="shared" si="5"/>
        <v>1</v>
      </c>
      <c r="I90">
        <f t="shared" si="6"/>
        <v>4200</v>
      </c>
      <c r="J90" s="6">
        <f t="shared" si="7"/>
        <v>1670</v>
      </c>
    </row>
    <row r="91" spans="2:10">
      <c r="B91" s="84">
        <v>1035</v>
      </c>
      <c r="C91" s="85" t="s">
        <v>32</v>
      </c>
      <c r="D91" s="86">
        <v>45644</v>
      </c>
      <c r="E91" s="87">
        <v>2050</v>
      </c>
      <c r="G91">
        <f t="shared" si="4"/>
        <v>2050</v>
      </c>
      <c r="H91" s="32">
        <f t="shared" si="5"/>
        <v>0</v>
      </c>
      <c r="I91">
        <f t="shared" si="6"/>
        <v>1250</v>
      </c>
      <c r="J91" s="6">
        <f t="shared" si="7"/>
        <v>1250</v>
      </c>
    </row>
    <row r="92" spans="2:10">
      <c r="B92" s="84">
        <v>1038</v>
      </c>
      <c r="C92" s="85" t="s">
        <v>46</v>
      </c>
      <c r="D92" s="86">
        <v>45645</v>
      </c>
      <c r="E92" s="87">
        <v>8075</v>
      </c>
      <c r="G92">
        <f t="shared" si="4"/>
        <v>8075</v>
      </c>
      <c r="H92" s="32">
        <f t="shared" si="5"/>
        <v>1</v>
      </c>
      <c r="I92">
        <f t="shared" si="6"/>
        <v>3075</v>
      </c>
      <c r="J92" s="6">
        <f t="shared" si="7"/>
        <v>1558</v>
      </c>
    </row>
    <row r="93" spans="2:10" ht="15.75" thickBot="1">
      <c r="B93" s="88">
        <v>1089</v>
      </c>
      <c r="C93" s="89" t="s">
        <v>31</v>
      </c>
      <c r="D93" s="90">
        <v>45686</v>
      </c>
      <c r="E93" s="91">
        <v>9275</v>
      </c>
      <c r="G93">
        <f t="shared" si="4"/>
        <v>9275</v>
      </c>
      <c r="H93" s="32">
        <f t="shared" si="5"/>
        <v>1</v>
      </c>
      <c r="I93">
        <f t="shared" si="6"/>
        <v>4275</v>
      </c>
      <c r="J93" s="6">
        <f t="shared" si="7"/>
        <v>1678</v>
      </c>
    </row>
    <row r="1000" spans="648:648" ht="15.75">
      <c r="XX1000" s="163">
        <v>125713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928E-D664-4073-9BB4-F9F1DFC5E713}">
  <sheetPr codeName="Feuil3">
    <tabColor rgb="FF00B050"/>
  </sheetPr>
  <dimension ref="A1:XX1000"/>
  <sheetViews>
    <sheetView showGridLines="0" zoomScale="70" zoomScaleNormal="70" workbookViewId="0">
      <selection activeCell="AH5" sqref="AH5"/>
    </sheetView>
  </sheetViews>
  <sheetFormatPr defaultColWidth="7.85546875" defaultRowHeight="30.75" customHeight="1"/>
  <cols>
    <col min="1" max="1" width="7.85546875" style="69"/>
    <col min="60" max="106" width="7.85546875" style="17"/>
  </cols>
  <sheetData>
    <row r="1" spans="1:106" s="69" customFormat="1" ht="30.75" customHeight="1" thickBot="1">
      <c r="A1" s="66"/>
      <c r="B1" s="68" t="str" cm="1">
        <f t="array" ref="B1:Z1">CHAR(_xlfn.SEQUENCE(1,25,66))</f>
        <v>B</v>
      </c>
      <c r="C1" s="68" t="str">
        <v>C</v>
      </c>
      <c r="D1" s="68" t="str">
        <v>D</v>
      </c>
      <c r="E1" s="68" t="str">
        <v>E</v>
      </c>
      <c r="F1" s="68" t="str">
        <v>F</v>
      </c>
      <c r="G1" s="68" t="str">
        <v>G</v>
      </c>
      <c r="H1" s="68" t="str">
        <v>H</v>
      </c>
      <c r="I1" s="68" t="str">
        <v>I</v>
      </c>
      <c r="J1" s="68" t="str">
        <v>J</v>
      </c>
      <c r="K1" s="68" t="str">
        <v>K</v>
      </c>
      <c r="L1" s="68" t="str">
        <v>L</v>
      </c>
      <c r="M1" s="68" t="str">
        <v>M</v>
      </c>
      <c r="N1" s="68" t="str">
        <v>N</v>
      </c>
      <c r="O1" s="68" t="str">
        <v>O</v>
      </c>
      <c r="P1" s="68" t="str">
        <v>P</v>
      </c>
      <c r="Q1" s="68" t="str">
        <v>Q</v>
      </c>
      <c r="R1" s="68" t="str">
        <v>R</v>
      </c>
      <c r="S1" s="68" t="str">
        <v>S</v>
      </c>
      <c r="T1" s="68" t="str">
        <v>T</v>
      </c>
      <c r="U1" s="68" t="str">
        <v>U</v>
      </c>
      <c r="V1" s="68" t="str">
        <v>V</v>
      </c>
      <c r="W1" s="68" t="str">
        <v>W</v>
      </c>
      <c r="X1" s="68" t="str">
        <v>X</v>
      </c>
      <c r="Y1" s="68" t="str">
        <v>Y</v>
      </c>
      <c r="Z1" s="68" t="str">
        <v>Z</v>
      </c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</row>
    <row r="2" spans="1:106" ht="30.75" customHeight="1">
      <c r="A2" s="68" cm="1">
        <f t="array" ref="A2:A51">_xlfn.SEQUENCE(50,1,2)</f>
        <v>2</v>
      </c>
      <c r="B2" s="18" t="s">
        <v>49</v>
      </c>
      <c r="C2" s="19" t="s">
        <v>49</v>
      </c>
      <c r="D2" s="19" t="s">
        <v>49</v>
      </c>
      <c r="E2" s="19" t="s">
        <v>49</v>
      </c>
      <c r="F2" s="19" t="s">
        <v>49</v>
      </c>
      <c r="G2" s="19" t="s">
        <v>49</v>
      </c>
      <c r="H2" s="19" t="s">
        <v>49</v>
      </c>
      <c r="I2" s="19" t="s">
        <v>49</v>
      </c>
      <c r="J2" s="19" t="s">
        <v>49</v>
      </c>
      <c r="K2" s="19" t="s">
        <v>49</v>
      </c>
      <c r="L2" s="19" t="s">
        <v>49</v>
      </c>
      <c r="M2" s="19" t="s">
        <v>49</v>
      </c>
      <c r="N2" s="19" t="s">
        <v>49</v>
      </c>
      <c r="O2" s="19" t="s">
        <v>49</v>
      </c>
      <c r="P2" s="19" t="s">
        <v>49</v>
      </c>
      <c r="Q2" s="19" t="s">
        <v>49</v>
      </c>
      <c r="R2" s="19" t="s">
        <v>49</v>
      </c>
      <c r="S2" s="19" t="s">
        <v>49</v>
      </c>
      <c r="T2" s="19" t="s">
        <v>49</v>
      </c>
      <c r="U2" s="19" t="s">
        <v>49</v>
      </c>
      <c r="V2" s="19" t="s">
        <v>49</v>
      </c>
      <c r="W2" s="19" t="s">
        <v>49</v>
      </c>
      <c r="X2" s="19" t="s">
        <v>49</v>
      </c>
      <c r="Y2" s="19" t="s">
        <v>49</v>
      </c>
      <c r="Z2" s="20" t="s">
        <v>49</v>
      </c>
      <c r="AC2" cm="1">
        <f t="array" ref="AC2:AC51">_xlfn.ANCHORARRAY(A2)</f>
        <v>2</v>
      </c>
      <c r="AD2" cm="1">
        <f t="array" ref="AD2">_xlfn._xlws.FILTER(B2:Z2,ISNUMBER(B2:Z2),0)</f>
        <v>0</v>
      </c>
      <c r="AH2">
        <f>ROWS(B2:Z51)*COLUMNS(B2:Z51)</f>
        <v>1250</v>
      </c>
    </row>
    <row r="3" spans="1:106" ht="30.75" customHeight="1">
      <c r="A3" s="68">
        <v>3</v>
      </c>
      <c r="B3" s="21" t="s">
        <v>49</v>
      </c>
      <c r="C3" s="22" t="s">
        <v>49</v>
      </c>
      <c r="D3" s="22" t="s">
        <v>49</v>
      </c>
      <c r="E3" s="22" t="s">
        <v>49</v>
      </c>
      <c r="F3" s="22" t="s">
        <v>49</v>
      </c>
      <c r="G3" s="22" t="s">
        <v>49</v>
      </c>
      <c r="H3" s="22" t="s">
        <v>49</v>
      </c>
      <c r="I3" s="22" t="s">
        <v>49</v>
      </c>
      <c r="J3" s="22" t="s">
        <v>49</v>
      </c>
      <c r="K3" s="22" t="s">
        <v>49</v>
      </c>
      <c r="L3" s="22">
        <v>17</v>
      </c>
      <c r="M3" s="22" t="s">
        <v>49</v>
      </c>
      <c r="N3" s="22" t="s">
        <v>49</v>
      </c>
      <c r="O3" s="22" t="s">
        <v>49</v>
      </c>
      <c r="P3" s="22" t="s">
        <v>49</v>
      </c>
      <c r="Q3" s="22" t="s">
        <v>49</v>
      </c>
      <c r="R3" s="22" t="s">
        <v>49</v>
      </c>
      <c r="S3" s="22" t="s">
        <v>49</v>
      </c>
      <c r="T3" s="22" t="s">
        <v>49</v>
      </c>
      <c r="U3" s="22" t="s">
        <v>49</v>
      </c>
      <c r="V3" s="22" t="s">
        <v>49</v>
      </c>
      <c r="W3" s="22" t="s">
        <v>49</v>
      </c>
      <c r="X3" s="22" t="s">
        <v>49</v>
      </c>
      <c r="Y3" s="22" t="s">
        <v>49</v>
      </c>
      <c r="Z3" s="23" t="s">
        <v>49</v>
      </c>
      <c r="AC3">
        <v>3</v>
      </c>
      <c r="AD3" cm="1">
        <f t="array" ref="AD3">_xlfn._xlws.FILTER(B3:Z3,ISNUMBER(B3:Z3),0)</f>
        <v>17</v>
      </c>
    </row>
    <row r="4" spans="1:106" ht="30.75" customHeight="1">
      <c r="A4" s="68">
        <v>4</v>
      </c>
      <c r="B4" s="21" t="s">
        <v>49</v>
      </c>
      <c r="C4" s="22" t="s">
        <v>49</v>
      </c>
      <c r="D4" s="22" t="s">
        <v>49</v>
      </c>
      <c r="E4" s="22" t="s">
        <v>49</v>
      </c>
      <c r="F4" s="22" t="s">
        <v>49</v>
      </c>
      <c r="G4" s="22" t="s">
        <v>49</v>
      </c>
      <c r="H4" s="22" t="s">
        <v>49</v>
      </c>
      <c r="I4" s="67" t="s">
        <v>49</v>
      </c>
      <c r="J4" s="22" t="s">
        <v>49</v>
      </c>
      <c r="K4" s="22" t="s">
        <v>49</v>
      </c>
      <c r="L4" s="22" t="s">
        <v>49</v>
      </c>
      <c r="M4" s="22" t="s">
        <v>49</v>
      </c>
      <c r="N4" s="22" t="s">
        <v>49</v>
      </c>
      <c r="O4" s="22" t="s">
        <v>49</v>
      </c>
      <c r="P4" s="22" t="s">
        <v>49</v>
      </c>
      <c r="Q4" s="22" t="s">
        <v>49</v>
      </c>
      <c r="R4" s="22" t="s">
        <v>49</v>
      </c>
      <c r="S4" s="22" t="s">
        <v>49</v>
      </c>
      <c r="T4" s="22" t="s">
        <v>49</v>
      </c>
      <c r="U4" s="22" t="s">
        <v>49</v>
      </c>
      <c r="V4" s="22" t="s">
        <v>49</v>
      </c>
      <c r="W4" s="22" t="s">
        <v>49</v>
      </c>
      <c r="X4" s="22" t="s">
        <v>49</v>
      </c>
      <c r="Y4" s="22" t="s">
        <v>49</v>
      </c>
      <c r="Z4" s="23" t="s">
        <v>49</v>
      </c>
      <c r="AC4">
        <v>4</v>
      </c>
      <c r="AD4" cm="1">
        <f t="array" ref="AD4">_xlfn._xlws.FILTER(B4:Z4,ISNUMBER(B4:Z4),0)</f>
        <v>0</v>
      </c>
      <c r="AH4">
        <f>AH2-22</f>
        <v>1228</v>
      </c>
    </row>
    <row r="5" spans="1:106" ht="30.75" customHeight="1">
      <c r="A5" s="68">
        <v>5</v>
      </c>
      <c r="B5" s="21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  <c r="H5" s="22" t="s">
        <v>49</v>
      </c>
      <c r="I5" s="22" t="s">
        <v>49</v>
      </c>
      <c r="J5" s="22" t="s">
        <v>49</v>
      </c>
      <c r="K5" s="22" t="s">
        <v>49</v>
      </c>
      <c r="L5" s="22" t="s">
        <v>49</v>
      </c>
      <c r="M5" s="22" t="s">
        <v>49</v>
      </c>
      <c r="N5" s="22" t="s">
        <v>49</v>
      </c>
      <c r="O5" s="22" t="s">
        <v>49</v>
      </c>
      <c r="P5" s="22" t="s">
        <v>49</v>
      </c>
      <c r="Q5" s="22" t="s">
        <v>49</v>
      </c>
      <c r="R5" s="22" t="s">
        <v>49</v>
      </c>
      <c r="S5" s="22" t="s">
        <v>49</v>
      </c>
      <c r="T5" s="22" t="s">
        <v>49</v>
      </c>
      <c r="U5" s="22" t="s">
        <v>49</v>
      </c>
      <c r="V5" s="22" t="s">
        <v>49</v>
      </c>
      <c r="W5" s="22" t="s">
        <v>49</v>
      </c>
      <c r="X5" s="22" t="s">
        <v>49</v>
      </c>
      <c r="Y5" s="22" t="s">
        <v>49</v>
      </c>
      <c r="Z5" s="23" t="s">
        <v>49</v>
      </c>
      <c r="AC5">
        <v>5</v>
      </c>
      <c r="AD5" cm="1">
        <f t="array" ref="AD5">_xlfn._xlws.FILTER(B5:Z5,ISNUMBER(B5:Z5),0)</f>
        <v>0</v>
      </c>
    </row>
    <row r="6" spans="1:106" ht="30.75" customHeight="1">
      <c r="A6" s="68">
        <v>6</v>
      </c>
      <c r="B6" s="21" t="s">
        <v>49</v>
      </c>
      <c r="C6" s="22" t="s">
        <v>49</v>
      </c>
      <c r="D6" s="22" t="s">
        <v>49</v>
      </c>
      <c r="E6" s="22" t="s">
        <v>49</v>
      </c>
      <c r="F6" s="22" t="s">
        <v>49</v>
      </c>
      <c r="G6" s="22" t="s">
        <v>49</v>
      </c>
      <c r="H6" s="22" t="s">
        <v>49</v>
      </c>
      <c r="I6" s="22" t="s">
        <v>49</v>
      </c>
      <c r="J6" s="22" t="s">
        <v>49</v>
      </c>
      <c r="K6" s="22" t="s">
        <v>49</v>
      </c>
      <c r="L6" s="22" t="s">
        <v>49</v>
      </c>
      <c r="M6" s="22" t="s">
        <v>49</v>
      </c>
      <c r="N6" s="22" t="s">
        <v>49</v>
      </c>
      <c r="O6" s="22" t="s">
        <v>49</v>
      </c>
      <c r="P6" s="22" t="s">
        <v>49</v>
      </c>
      <c r="Q6" s="22" t="s">
        <v>49</v>
      </c>
      <c r="R6" s="22" t="s">
        <v>49</v>
      </c>
      <c r="S6" s="22">
        <v>13</v>
      </c>
      <c r="T6" s="22" t="s">
        <v>49</v>
      </c>
      <c r="U6" s="22" t="s">
        <v>49</v>
      </c>
      <c r="V6" s="22" t="s">
        <v>49</v>
      </c>
      <c r="W6" s="22" t="s">
        <v>49</v>
      </c>
      <c r="X6" s="22" t="s">
        <v>49</v>
      </c>
      <c r="Y6" s="22" t="s">
        <v>49</v>
      </c>
      <c r="Z6" s="23" t="s">
        <v>49</v>
      </c>
      <c r="AC6">
        <v>6</v>
      </c>
      <c r="AD6" cm="1">
        <f t="array" ref="AD6">_xlfn._xlws.FILTER(B6:Z6,ISNUMBER(B6:Z6),0)</f>
        <v>13</v>
      </c>
    </row>
    <row r="7" spans="1:106" ht="30.75" customHeight="1">
      <c r="A7" s="68">
        <v>7</v>
      </c>
      <c r="B7" s="21" t="s">
        <v>49</v>
      </c>
      <c r="C7" s="22" t="s">
        <v>49</v>
      </c>
      <c r="D7" s="22" t="s">
        <v>49</v>
      </c>
      <c r="E7" s="22" t="s">
        <v>49</v>
      </c>
      <c r="F7" s="22" t="s">
        <v>49</v>
      </c>
      <c r="G7" s="22" t="s">
        <v>49</v>
      </c>
      <c r="H7" s="22" t="s">
        <v>49</v>
      </c>
      <c r="I7" s="22" t="s">
        <v>49</v>
      </c>
      <c r="J7" s="22" t="s">
        <v>49</v>
      </c>
      <c r="K7" s="22" t="s">
        <v>49</v>
      </c>
      <c r="L7" s="22" t="s">
        <v>49</v>
      </c>
      <c r="M7" s="22" t="s">
        <v>49</v>
      </c>
      <c r="N7" s="22" t="s">
        <v>49</v>
      </c>
      <c r="O7" s="22" t="s">
        <v>49</v>
      </c>
      <c r="P7" s="22" t="s">
        <v>49</v>
      </c>
      <c r="Q7" s="22" t="s">
        <v>49</v>
      </c>
      <c r="R7" s="22" t="s">
        <v>49</v>
      </c>
      <c r="S7" s="22" t="s">
        <v>49</v>
      </c>
      <c r="T7" s="22" t="s">
        <v>49</v>
      </c>
      <c r="U7" s="22">
        <v>9</v>
      </c>
      <c r="V7" s="22" t="s">
        <v>49</v>
      </c>
      <c r="W7" s="22" t="s">
        <v>49</v>
      </c>
      <c r="X7" s="22" t="s">
        <v>49</v>
      </c>
      <c r="Y7" s="22" t="s">
        <v>49</v>
      </c>
      <c r="Z7" s="23" t="s">
        <v>49</v>
      </c>
      <c r="AC7">
        <v>7</v>
      </c>
      <c r="AD7" cm="1">
        <f t="array" ref="AD7">_xlfn._xlws.FILTER(B7:Z7,ISNUMBER(B7:Z7),0)</f>
        <v>9</v>
      </c>
    </row>
    <row r="8" spans="1:106" ht="30.75" customHeight="1">
      <c r="A8" s="68">
        <v>8</v>
      </c>
      <c r="B8" s="21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  <c r="H8" s="22" t="s">
        <v>49</v>
      </c>
      <c r="I8" s="22" t="s">
        <v>49</v>
      </c>
      <c r="J8" s="22" t="s">
        <v>49</v>
      </c>
      <c r="K8" s="22" t="s">
        <v>49</v>
      </c>
      <c r="L8" s="22" t="s">
        <v>49</v>
      </c>
      <c r="M8" s="22" t="s">
        <v>49</v>
      </c>
      <c r="N8" s="22" t="s">
        <v>49</v>
      </c>
      <c r="O8" s="22" t="s">
        <v>49</v>
      </c>
      <c r="P8" s="22" t="s">
        <v>49</v>
      </c>
      <c r="Q8" s="22" t="s">
        <v>49</v>
      </c>
      <c r="R8" s="22" t="s">
        <v>49</v>
      </c>
      <c r="S8" s="22" t="s">
        <v>49</v>
      </c>
      <c r="T8" s="22" t="s">
        <v>49</v>
      </c>
      <c r="U8" s="22" t="s">
        <v>49</v>
      </c>
      <c r="V8" s="22" t="s">
        <v>49</v>
      </c>
      <c r="W8" s="22" t="s">
        <v>49</v>
      </c>
      <c r="X8" s="22" t="s">
        <v>49</v>
      </c>
      <c r="Y8" s="22" t="s">
        <v>49</v>
      </c>
      <c r="Z8" s="23" t="s">
        <v>49</v>
      </c>
      <c r="AC8">
        <v>8</v>
      </c>
      <c r="AD8" cm="1">
        <f t="array" ref="AD8">_xlfn._xlws.FILTER(B8:Z8,ISNUMBER(B8:Z8),0)</f>
        <v>0</v>
      </c>
    </row>
    <row r="9" spans="1:106" ht="30.75" customHeight="1">
      <c r="A9" s="68">
        <v>9</v>
      </c>
      <c r="B9" s="21" t="s">
        <v>49</v>
      </c>
      <c r="C9" s="22" t="s">
        <v>49</v>
      </c>
      <c r="D9" s="22" t="s">
        <v>49</v>
      </c>
      <c r="E9" s="22" t="s">
        <v>49</v>
      </c>
      <c r="F9" s="22" t="s">
        <v>49</v>
      </c>
      <c r="G9" s="22" t="s">
        <v>49</v>
      </c>
      <c r="H9" s="22">
        <v>12</v>
      </c>
      <c r="I9" s="22" t="s">
        <v>49</v>
      </c>
      <c r="J9" s="22" t="s">
        <v>49</v>
      </c>
      <c r="K9" s="22" t="s">
        <v>49</v>
      </c>
      <c r="L9" s="22" t="s">
        <v>49</v>
      </c>
      <c r="M9" s="22" t="s">
        <v>49</v>
      </c>
      <c r="N9" s="22" t="s">
        <v>49</v>
      </c>
      <c r="O9" s="22" t="s">
        <v>49</v>
      </c>
      <c r="P9" s="22" t="s">
        <v>49</v>
      </c>
      <c r="Q9" s="22" t="s">
        <v>49</v>
      </c>
      <c r="R9" s="22" t="s">
        <v>49</v>
      </c>
      <c r="S9" s="22"/>
      <c r="T9" s="22" t="s">
        <v>49</v>
      </c>
      <c r="U9" s="22" t="s">
        <v>49</v>
      </c>
      <c r="V9" s="22" t="s">
        <v>49</v>
      </c>
      <c r="W9" s="22" t="s">
        <v>49</v>
      </c>
      <c r="X9" s="22" t="s">
        <v>49</v>
      </c>
      <c r="Y9" s="22" t="s">
        <v>49</v>
      </c>
      <c r="Z9" s="23" t="s">
        <v>49</v>
      </c>
      <c r="AC9">
        <v>9</v>
      </c>
      <c r="AD9" cm="1">
        <f t="array" ref="AD9">_xlfn._xlws.FILTER(B9:Z9,ISNUMBER(B9:Z9),0)</f>
        <v>12</v>
      </c>
    </row>
    <row r="10" spans="1:106" ht="30.75" customHeight="1">
      <c r="A10" s="68">
        <v>10</v>
      </c>
      <c r="B10" s="21" t="s">
        <v>49</v>
      </c>
      <c r="C10" s="22" t="s">
        <v>49</v>
      </c>
      <c r="D10" s="22" t="s">
        <v>49</v>
      </c>
      <c r="E10" s="22" t="s">
        <v>49</v>
      </c>
      <c r="F10" s="22" t="s">
        <v>49</v>
      </c>
      <c r="G10" s="22" t="s">
        <v>49</v>
      </c>
      <c r="H10" s="22" t="s">
        <v>49</v>
      </c>
      <c r="I10" s="22" t="s">
        <v>49</v>
      </c>
      <c r="J10" s="22" t="s">
        <v>49</v>
      </c>
      <c r="K10" s="22" t="s">
        <v>49</v>
      </c>
      <c r="L10" s="22" t="s">
        <v>49</v>
      </c>
      <c r="M10" s="22" t="s">
        <v>49</v>
      </c>
      <c r="N10" s="22" t="s">
        <v>49</v>
      </c>
      <c r="O10" s="22" t="s">
        <v>49</v>
      </c>
      <c r="P10" s="22" t="s">
        <v>49</v>
      </c>
      <c r="Q10" s="22" t="s">
        <v>49</v>
      </c>
      <c r="R10" s="22" t="s">
        <v>49</v>
      </c>
      <c r="S10" s="22" t="s">
        <v>49</v>
      </c>
      <c r="T10" s="22" t="s">
        <v>49</v>
      </c>
      <c r="U10" s="22" t="s">
        <v>49</v>
      </c>
      <c r="V10" s="22" t="s">
        <v>49</v>
      </c>
      <c r="W10" s="22" t="s">
        <v>49</v>
      </c>
      <c r="X10" s="22" t="s">
        <v>49</v>
      </c>
      <c r="Y10" s="22" t="s">
        <v>49</v>
      </c>
      <c r="Z10" s="23" t="s">
        <v>49</v>
      </c>
      <c r="AC10">
        <v>10</v>
      </c>
      <c r="AD10" cm="1">
        <f t="array" ref="AD10">_xlfn._xlws.FILTER(B10:Z10,ISNUMBER(B10:Z10),0)</f>
        <v>0</v>
      </c>
    </row>
    <row r="11" spans="1:106" ht="30.75" customHeight="1">
      <c r="A11" s="68">
        <v>11</v>
      </c>
      <c r="B11" s="21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  <c r="H11" s="22" t="s">
        <v>49</v>
      </c>
      <c r="I11" s="22" t="s">
        <v>49</v>
      </c>
      <c r="J11" s="22" t="s">
        <v>49</v>
      </c>
      <c r="K11" s="22" t="s">
        <v>49</v>
      </c>
      <c r="L11" s="22" t="s">
        <v>49</v>
      </c>
      <c r="M11" s="22" t="s">
        <v>49</v>
      </c>
      <c r="N11" s="22" t="s">
        <v>49</v>
      </c>
      <c r="O11" s="22" t="s">
        <v>49</v>
      </c>
      <c r="P11" s="22" t="s">
        <v>49</v>
      </c>
      <c r="Q11" s="22" t="s">
        <v>49</v>
      </c>
      <c r="R11" s="22" t="s">
        <v>49</v>
      </c>
      <c r="S11" s="22"/>
      <c r="T11" s="22" t="s">
        <v>49</v>
      </c>
      <c r="U11" s="22" t="s">
        <v>49</v>
      </c>
      <c r="V11" s="22" t="s">
        <v>49</v>
      </c>
      <c r="W11" s="22" t="s">
        <v>49</v>
      </c>
      <c r="X11" s="22">
        <v>15</v>
      </c>
      <c r="Y11" s="22" t="s">
        <v>49</v>
      </c>
      <c r="Z11" s="23" t="s">
        <v>49</v>
      </c>
      <c r="AC11">
        <v>11</v>
      </c>
      <c r="AD11" cm="1">
        <f t="array" ref="AD11">_xlfn._xlws.FILTER(B11:Z11,ISNUMBER(B11:Z11),0)</f>
        <v>15</v>
      </c>
    </row>
    <row r="12" spans="1:106" ht="30.75" customHeight="1">
      <c r="A12" s="68">
        <v>12</v>
      </c>
      <c r="B12" s="21" t="s">
        <v>49</v>
      </c>
      <c r="C12" s="22" t="s">
        <v>49</v>
      </c>
      <c r="D12" s="22" t="s">
        <v>49</v>
      </c>
      <c r="E12" s="22" t="s">
        <v>49</v>
      </c>
      <c r="F12" s="22" t="s">
        <v>49</v>
      </c>
      <c r="G12" s="22" t="s">
        <v>49</v>
      </c>
      <c r="H12" s="22" t="s">
        <v>49</v>
      </c>
      <c r="I12" s="22" t="s">
        <v>49</v>
      </c>
      <c r="J12" s="22" t="s">
        <v>49</v>
      </c>
      <c r="K12" s="22" t="s">
        <v>49</v>
      </c>
      <c r="L12" s="22" t="s">
        <v>49</v>
      </c>
      <c r="M12" s="22" t="s">
        <v>49</v>
      </c>
      <c r="N12" s="22" t="s">
        <v>49</v>
      </c>
      <c r="O12" s="22" t="s">
        <v>49</v>
      </c>
      <c r="P12" s="22" t="s">
        <v>49</v>
      </c>
      <c r="Q12" s="22" t="s">
        <v>49</v>
      </c>
      <c r="R12" s="22" t="s">
        <v>49</v>
      </c>
      <c r="S12" s="22">
        <v>11</v>
      </c>
      <c r="T12" s="22" t="s">
        <v>49</v>
      </c>
      <c r="U12" s="22" t="s">
        <v>49</v>
      </c>
      <c r="V12" s="22" t="s">
        <v>49</v>
      </c>
      <c r="W12" s="22" t="s">
        <v>49</v>
      </c>
      <c r="X12" s="22" t="s">
        <v>49</v>
      </c>
      <c r="Y12" s="22" t="s">
        <v>49</v>
      </c>
      <c r="Z12" s="23" t="s">
        <v>49</v>
      </c>
      <c r="AC12">
        <v>12</v>
      </c>
      <c r="AD12" cm="1">
        <f t="array" ref="AD12">_xlfn._xlws.FILTER(B12:Z12,ISNUMBER(B12:Z12),0)</f>
        <v>11</v>
      </c>
    </row>
    <row r="13" spans="1:106" ht="30.75" customHeight="1">
      <c r="A13" s="68">
        <v>13</v>
      </c>
      <c r="B13" s="21" t="s">
        <v>49</v>
      </c>
      <c r="C13" s="22" t="s">
        <v>49</v>
      </c>
      <c r="D13" s="22" t="s">
        <v>49</v>
      </c>
      <c r="E13" s="22" t="s">
        <v>49</v>
      </c>
      <c r="F13" s="22" t="s">
        <v>49</v>
      </c>
      <c r="G13" s="22" t="s">
        <v>49</v>
      </c>
      <c r="H13" s="22" t="s">
        <v>49</v>
      </c>
      <c r="I13" s="22" t="s">
        <v>49</v>
      </c>
      <c r="J13" s="22" t="s">
        <v>49</v>
      </c>
      <c r="K13" s="22" t="s">
        <v>49</v>
      </c>
      <c r="L13" s="22" t="s">
        <v>49</v>
      </c>
      <c r="M13" s="22" t="s">
        <v>49</v>
      </c>
      <c r="N13" s="22" t="s">
        <v>49</v>
      </c>
      <c r="O13" s="22" t="s">
        <v>49</v>
      </c>
      <c r="P13" s="22" t="s">
        <v>49</v>
      </c>
      <c r="Q13" s="22" t="s">
        <v>49</v>
      </c>
      <c r="R13" s="22" t="s">
        <v>49</v>
      </c>
      <c r="S13" s="22" t="s">
        <v>49</v>
      </c>
      <c r="T13" s="22" t="s">
        <v>49</v>
      </c>
      <c r="U13" s="22" t="s">
        <v>49</v>
      </c>
      <c r="V13" s="22" t="s">
        <v>49</v>
      </c>
      <c r="W13" s="22" t="s">
        <v>49</v>
      </c>
      <c r="X13" s="22" t="s">
        <v>49</v>
      </c>
      <c r="Y13" s="22" t="s">
        <v>49</v>
      </c>
      <c r="Z13" s="23" t="s">
        <v>49</v>
      </c>
      <c r="AC13">
        <v>13</v>
      </c>
      <c r="AD13" cm="1">
        <f t="array" ref="AD13">_xlfn._xlws.FILTER(B13:Z13,ISNUMBER(B13:Z13),0)</f>
        <v>0</v>
      </c>
    </row>
    <row r="14" spans="1:106" ht="30.75" customHeight="1">
      <c r="A14" s="68">
        <v>14</v>
      </c>
      <c r="B14" s="21" t="s">
        <v>49</v>
      </c>
      <c r="C14" s="22" t="s">
        <v>49</v>
      </c>
      <c r="D14" s="22" t="s">
        <v>49</v>
      </c>
      <c r="E14" s="22" t="s">
        <v>49</v>
      </c>
      <c r="F14" s="22" t="s">
        <v>49</v>
      </c>
      <c r="G14" s="22" t="s">
        <v>49</v>
      </c>
      <c r="H14" s="22" t="s">
        <v>49</v>
      </c>
      <c r="I14" s="22" t="s">
        <v>49</v>
      </c>
      <c r="J14" s="22" t="s">
        <v>49</v>
      </c>
      <c r="K14" s="22" t="s">
        <v>49</v>
      </c>
      <c r="L14" s="22" t="s">
        <v>49</v>
      </c>
      <c r="M14" s="22" t="s">
        <v>49</v>
      </c>
      <c r="N14" s="22" t="s">
        <v>49</v>
      </c>
      <c r="O14" s="22" t="s">
        <v>49</v>
      </c>
      <c r="P14" s="22" t="s">
        <v>49</v>
      </c>
      <c r="Q14" s="22" t="s">
        <v>49</v>
      </c>
      <c r="R14" s="22" t="s">
        <v>49</v>
      </c>
      <c r="S14" s="22" t="s">
        <v>49</v>
      </c>
      <c r="T14" s="22" t="s">
        <v>49</v>
      </c>
      <c r="U14" s="22" t="s">
        <v>49</v>
      </c>
      <c r="V14" s="22" t="s">
        <v>49</v>
      </c>
      <c r="W14" s="22" t="s">
        <v>49</v>
      </c>
      <c r="X14" s="22" t="s">
        <v>49</v>
      </c>
      <c r="Y14" s="22" t="s">
        <v>49</v>
      </c>
      <c r="Z14" s="23" t="s">
        <v>49</v>
      </c>
      <c r="AC14">
        <v>14</v>
      </c>
      <c r="AD14" cm="1">
        <f t="array" ref="AD14">_xlfn._xlws.FILTER(B14:Z14,ISNUMBER(B14:Z14),0)</f>
        <v>0</v>
      </c>
    </row>
    <row r="15" spans="1:106" ht="30.75" customHeight="1">
      <c r="A15" s="68">
        <v>15</v>
      </c>
      <c r="B15" s="21" t="s">
        <v>49</v>
      </c>
      <c r="C15" s="22" t="s">
        <v>49</v>
      </c>
      <c r="D15" s="22" t="s">
        <v>49</v>
      </c>
      <c r="E15" s="22" t="s">
        <v>49</v>
      </c>
      <c r="F15" s="22" t="s">
        <v>49</v>
      </c>
      <c r="G15" s="22" t="s">
        <v>49</v>
      </c>
      <c r="H15" s="22" t="s">
        <v>49</v>
      </c>
      <c r="I15" s="22" t="s">
        <v>49</v>
      </c>
      <c r="J15" s="22" t="s">
        <v>49</v>
      </c>
      <c r="K15" s="22" t="s">
        <v>49</v>
      </c>
      <c r="L15" s="22" t="s">
        <v>49</v>
      </c>
      <c r="M15" s="22" t="s">
        <v>49</v>
      </c>
      <c r="N15" s="22" t="s">
        <v>49</v>
      </c>
      <c r="O15" s="22" t="s">
        <v>49</v>
      </c>
      <c r="P15" s="22" t="s">
        <v>49</v>
      </c>
      <c r="Q15" s="22" t="s">
        <v>49</v>
      </c>
      <c r="R15" s="22" t="s">
        <v>49</v>
      </c>
      <c r="S15" s="22" t="s">
        <v>49</v>
      </c>
      <c r="T15" s="22" t="s">
        <v>49</v>
      </c>
      <c r="U15" s="22" t="s">
        <v>49</v>
      </c>
      <c r="V15" s="22" t="s">
        <v>49</v>
      </c>
      <c r="W15" s="22" t="s">
        <v>49</v>
      </c>
      <c r="X15" s="22" t="s">
        <v>49</v>
      </c>
      <c r="Y15" s="22" t="s">
        <v>49</v>
      </c>
      <c r="Z15" s="23" t="s">
        <v>49</v>
      </c>
      <c r="AC15">
        <v>15</v>
      </c>
      <c r="AD15" cm="1">
        <f t="array" ref="AD15">_xlfn._xlws.FILTER(B15:Z15,ISNUMBER(B15:Z15),0)</f>
        <v>0</v>
      </c>
    </row>
    <row r="16" spans="1:106" ht="30.75" customHeight="1">
      <c r="A16" s="68">
        <v>16</v>
      </c>
      <c r="B16" s="21" t="s">
        <v>49</v>
      </c>
      <c r="C16" s="22" t="s">
        <v>49</v>
      </c>
      <c r="D16" s="22" t="s">
        <v>49</v>
      </c>
      <c r="E16" s="22" t="s">
        <v>49</v>
      </c>
      <c r="F16" s="22" t="s">
        <v>49</v>
      </c>
      <c r="G16" s="22" t="s">
        <v>49</v>
      </c>
      <c r="H16" s="22" t="s">
        <v>49</v>
      </c>
      <c r="I16" s="22" t="s">
        <v>49</v>
      </c>
      <c r="J16" s="22" t="s">
        <v>49</v>
      </c>
      <c r="K16" s="22" t="s">
        <v>49</v>
      </c>
      <c r="L16" s="22" t="s">
        <v>49</v>
      </c>
      <c r="M16" s="22" t="s">
        <v>49</v>
      </c>
      <c r="N16" s="22" t="s">
        <v>49</v>
      </c>
      <c r="O16" s="22" t="s">
        <v>49</v>
      </c>
      <c r="P16" s="22" t="s">
        <v>49</v>
      </c>
      <c r="Q16" s="22" t="s">
        <v>49</v>
      </c>
      <c r="R16" s="22" t="s">
        <v>49</v>
      </c>
      <c r="S16" s="22" t="s">
        <v>49</v>
      </c>
      <c r="T16" s="22" t="s">
        <v>49</v>
      </c>
      <c r="U16" s="22" t="s">
        <v>49</v>
      </c>
      <c r="V16" s="22" t="s">
        <v>49</v>
      </c>
      <c r="W16" s="22" t="s">
        <v>49</v>
      </c>
      <c r="X16" s="22" t="s">
        <v>49</v>
      </c>
      <c r="Y16" s="22" t="s">
        <v>49</v>
      </c>
      <c r="Z16" s="23" t="s">
        <v>49</v>
      </c>
      <c r="AC16">
        <v>16</v>
      </c>
      <c r="AD16" cm="1">
        <f t="array" ref="AD16">_xlfn._xlws.FILTER(B16:Z16,ISNUMBER(B16:Z16),0)</f>
        <v>0</v>
      </c>
    </row>
    <row r="17" spans="1:31" ht="30.75" customHeight="1">
      <c r="A17" s="68">
        <v>17</v>
      </c>
      <c r="B17" s="21" t="s">
        <v>49</v>
      </c>
      <c r="C17" s="22" t="s">
        <v>49</v>
      </c>
      <c r="D17" s="22" t="s">
        <v>49</v>
      </c>
      <c r="E17" s="22" t="s">
        <v>49</v>
      </c>
      <c r="F17" s="22" t="s">
        <v>49</v>
      </c>
      <c r="G17" s="22">
        <v>18</v>
      </c>
      <c r="H17" s="22" t="s">
        <v>49</v>
      </c>
      <c r="I17" s="22" t="s">
        <v>49</v>
      </c>
      <c r="J17" s="22" t="s">
        <v>49</v>
      </c>
      <c r="K17" s="22" t="s">
        <v>49</v>
      </c>
      <c r="L17" s="22" t="s">
        <v>49</v>
      </c>
      <c r="M17" s="22" t="s">
        <v>49</v>
      </c>
      <c r="N17" s="22" t="s">
        <v>49</v>
      </c>
      <c r="O17" s="22" t="s">
        <v>49</v>
      </c>
      <c r="P17" s="22" t="s">
        <v>49</v>
      </c>
      <c r="Q17" s="22" t="s">
        <v>49</v>
      </c>
      <c r="R17" s="22" t="s">
        <v>49</v>
      </c>
      <c r="S17" s="22" t="s">
        <v>49</v>
      </c>
      <c r="T17" s="22" t="s">
        <v>49</v>
      </c>
      <c r="U17" s="22" t="s">
        <v>49</v>
      </c>
      <c r="V17" s="22" t="s">
        <v>49</v>
      </c>
      <c r="W17" s="22" t="s">
        <v>49</v>
      </c>
      <c r="X17" s="22" t="s">
        <v>49</v>
      </c>
      <c r="Y17" s="22" t="s">
        <v>49</v>
      </c>
      <c r="Z17" s="23" t="s">
        <v>49</v>
      </c>
      <c r="AC17">
        <v>17</v>
      </c>
      <c r="AD17" cm="1">
        <f t="array" ref="AD17">_xlfn._xlws.FILTER(B17:Z17,ISNUMBER(B17:Z17),0)</f>
        <v>18</v>
      </c>
    </row>
    <row r="18" spans="1:31" ht="30.75" customHeight="1">
      <c r="A18" s="68">
        <v>18</v>
      </c>
      <c r="B18" s="21" t="s">
        <v>49</v>
      </c>
      <c r="C18" s="22" t="s">
        <v>49</v>
      </c>
      <c r="D18" s="22" t="s">
        <v>49</v>
      </c>
      <c r="E18" s="22" t="s">
        <v>49</v>
      </c>
      <c r="F18" s="22" t="s">
        <v>49</v>
      </c>
      <c r="G18" s="22" t="s">
        <v>49</v>
      </c>
      <c r="H18" s="22" t="s">
        <v>49</v>
      </c>
      <c r="I18" s="22" t="s">
        <v>49</v>
      </c>
      <c r="J18" s="22" t="s">
        <v>49</v>
      </c>
      <c r="K18" s="22" t="s">
        <v>49</v>
      </c>
      <c r="L18" s="22" t="s">
        <v>49</v>
      </c>
      <c r="M18" s="22" t="s">
        <v>49</v>
      </c>
      <c r="N18" s="22" t="s">
        <v>49</v>
      </c>
      <c r="O18" s="22" t="s">
        <v>49</v>
      </c>
      <c r="P18" s="22" t="s">
        <v>49</v>
      </c>
      <c r="Q18" s="22" t="s">
        <v>49</v>
      </c>
      <c r="R18" s="22" t="s">
        <v>49</v>
      </c>
      <c r="S18" s="22" t="s">
        <v>49</v>
      </c>
      <c r="T18" s="22" t="s">
        <v>49</v>
      </c>
      <c r="U18" s="22" t="s">
        <v>49</v>
      </c>
      <c r="V18" s="22" t="s">
        <v>49</v>
      </c>
      <c r="W18" s="22" t="s">
        <v>49</v>
      </c>
      <c r="X18" s="22" t="s">
        <v>49</v>
      </c>
      <c r="Y18" s="22" t="s">
        <v>49</v>
      </c>
      <c r="Z18" s="23" t="s">
        <v>49</v>
      </c>
      <c r="AC18">
        <v>18</v>
      </c>
      <c r="AD18" cm="1">
        <f t="array" ref="AD18">_xlfn._xlws.FILTER(B18:Z18,ISNUMBER(B18:Z18),0)</f>
        <v>0</v>
      </c>
    </row>
    <row r="19" spans="1:31" ht="30.75" customHeight="1">
      <c r="A19" s="68">
        <v>19</v>
      </c>
      <c r="B19" s="21" t="s">
        <v>49</v>
      </c>
      <c r="C19" s="22" t="s">
        <v>49</v>
      </c>
      <c r="D19" s="22" t="s">
        <v>49</v>
      </c>
      <c r="E19" s="22" t="s">
        <v>49</v>
      </c>
      <c r="F19" s="22" t="s">
        <v>49</v>
      </c>
      <c r="G19" s="22" t="s">
        <v>49</v>
      </c>
      <c r="H19" s="22" t="s">
        <v>49</v>
      </c>
      <c r="I19" s="22" t="s">
        <v>49</v>
      </c>
      <c r="J19" s="22" t="s">
        <v>49</v>
      </c>
      <c r="K19" s="22" t="s">
        <v>49</v>
      </c>
      <c r="L19" s="22" t="s">
        <v>49</v>
      </c>
      <c r="M19" s="22" t="s">
        <v>49</v>
      </c>
      <c r="N19" s="22" t="s">
        <v>49</v>
      </c>
      <c r="O19" s="22" t="s">
        <v>49</v>
      </c>
      <c r="P19" s="22" t="s">
        <v>49</v>
      </c>
      <c r="Q19" s="22" t="s">
        <v>49</v>
      </c>
      <c r="R19" s="22" t="s">
        <v>49</v>
      </c>
      <c r="S19" s="22" t="s">
        <v>49</v>
      </c>
      <c r="T19" s="22" t="s">
        <v>49</v>
      </c>
      <c r="U19" s="22" t="s">
        <v>49</v>
      </c>
      <c r="V19" s="22" t="s">
        <v>49</v>
      </c>
      <c r="W19" s="22" t="s">
        <v>49</v>
      </c>
      <c r="X19" s="22" t="s">
        <v>49</v>
      </c>
      <c r="Y19" s="22" t="s">
        <v>49</v>
      </c>
      <c r="Z19" s="23" t="s">
        <v>49</v>
      </c>
      <c r="AC19">
        <v>19</v>
      </c>
      <c r="AD19" cm="1">
        <f t="array" ref="AD19">_xlfn._xlws.FILTER(B19:Z19,ISNUMBER(B19:Z19),0)</f>
        <v>0</v>
      </c>
    </row>
    <row r="20" spans="1:31" ht="30.75" customHeight="1">
      <c r="A20" s="68">
        <v>20</v>
      </c>
      <c r="B20" s="21" t="s">
        <v>49</v>
      </c>
      <c r="C20" s="22" t="s">
        <v>49</v>
      </c>
      <c r="D20" s="22" t="s">
        <v>49</v>
      </c>
      <c r="E20" s="22" t="s">
        <v>49</v>
      </c>
      <c r="F20" s="22" t="s">
        <v>49</v>
      </c>
      <c r="G20" s="22" t="s">
        <v>49</v>
      </c>
      <c r="H20" s="22" t="s">
        <v>49</v>
      </c>
      <c r="I20" s="22" t="s">
        <v>49</v>
      </c>
      <c r="J20" s="22" t="s">
        <v>49</v>
      </c>
      <c r="K20" s="27" t="s">
        <v>29</v>
      </c>
      <c r="L20" s="22" t="s">
        <v>49</v>
      </c>
      <c r="M20" s="22" t="s">
        <v>49</v>
      </c>
      <c r="N20" s="22" t="s">
        <v>49</v>
      </c>
      <c r="O20" s="22" t="s">
        <v>49</v>
      </c>
      <c r="P20" s="22" t="s">
        <v>49</v>
      </c>
      <c r="Q20" s="22" t="s">
        <v>49</v>
      </c>
      <c r="R20" s="22" t="s">
        <v>49</v>
      </c>
      <c r="S20" s="22" t="s">
        <v>49</v>
      </c>
      <c r="T20" s="22" t="s">
        <v>49</v>
      </c>
      <c r="U20" s="22" t="s">
        <v>49</v>
      </c>
      <c r="V20" s="22" t="s">
        <v>49</v>
      </c>
      <c r="W20" s="22" t="s">
        <v>49</v>
      </c>
      <c r="X20" s="22" t="s">
        <v>49</v>
      </c>
      <c r="Y20" s="22" t="s">
        <v>49</v>
      </c>
      <c r="Z20" s="23" t="s">
        <v>49</v>
      </c>
      <c r="AC20">
        <v>20</v>
      </c>
      <c r="AD20" cm="1">
        <f t="array" ref="AD20">_xlfn._xlws.FILTER(B20:Z20,ISNUMBER(B20:Z20),0)</f>
        <v>0</v>
      </c>
    </row>
    <row r="21" spans="1:31" ht="30.75" customHeight="1">
      <c r="A21" s="68">
        <v>21</v>
      </c>
      <c r="B21" s="21" t="s">
        <v>49</v>
      </c>
      <c r="C21" s="22" t="s">
        <v>49</v>
      </c>
      <c r="D21" s="22" t="s">
        <v>49</v>
      </c>
      <c r="E21" s="22" t="s">
        <v>49</v>
      </c>
      <c r="F21" s="22" t="s">
        <v>49</v>
      </c>
      <c r="G21" s="22" t="s">
        <v>49</v>
      </c>
      <c r="H21" s="22" t="s">
        <v>49</v>
      </c>
      <c r="I21" s="22" t="s">
        <v>49</v>
      </c>
      <c r="J21" s="22" t="s">
        <v>49</v>
      </c>
      <c r="K21" s="22" t="s">
        <v>49</v>
      </c>
      <c r="L21" s="22" t="s">
        <v>49</v>
      </c>
      <c r="M21" s="22" t="s">
        <v>49</v>
      </c>
      <c r="N21" s="22" t="s">
        <v>49</v>
      </c>
      <c r="O21" s="22" t="s">
        <v>49</v>
      </c>
      <c r="P21" s="22" t="s">
        <v>49</v>
      </c>
      <c r="Q21" s="22" t="s">
        <v>49</v>
      </c>
      <c r="R21" s="22" t="s">
        <v>49</v>
      </c>
      <c r="S21" s="22" t="s">
        <v>49</v>
      </c>
      <c r="T21" s="22" t="s">
        <v>49</v>
      </c>
      <c r="U21" s="22" t="s">
        <v>49</v>
      </c>
      <c r="V21" s="22" t="s">
        <v>49</v>
      </c>
      <c r="W21" s="22" t="s">
        <v>49</v>
      </c>
      <c r="X21" s="22" t="s">
        <v>49</v>
      </c>
      <c r="Y21" s="22" t="s">
        <v>49</v>
      </c>
      <c r="Z21" s="23" t="s">
        <v>49</v>
      </c>
      <c r="AC21">
        <v>21</v>
      </c>
      <c r="AD21" cm="1">
        <f t="array" ref="AD21">_xlfn._xlws.FILTER(B21:Z21,ISNUMBER(B21:Z21),0)</f>
        <v>0</v>
      </c>
    </row>
    <row r="22" spans="1:31" ht="30.75" customHeight="1">
      <c r="A22" s="68">
        <v>22</v>
      </c>
      <c r="B22" s="21" t="s">
        <v>49</v>
      </c>
      <c r="C22" s="22" t="s">
        <v>49</v>
      </c>
      <c r="D22" s="22" t="s">
        <v>49</v>
      </c>
      <c r="E22" s="22" t="s">
        <v>49</v>
      </c>
      <c r="F22" s="22" t="s">
        <v>49</v>
      </c>
      <c r="G22" s="22" t="s">
        <v>49</v>
      </c>
      <c r="H22" s="22" t="s">
        <v>49</v>
      </c>
      <c r="I22" s="22" t="s">
        <v>49</v>
      </c>
      <c r="J22" s="22" t="s">
        <v>49</v>
      </c>
      <c r="K22" s="22" t="s">
        <v>49</v>
      </c>
      <c r="L22" s="22" t="s">
        <v>49</v>
      </c>
      <c r="M22" s="22" t="s">
        <v>49</v>
      </c>
      <c r="N22" s="22" t="s">
        <v>49</v>
      </c>
      <c r="O22" s="22" t="s">
        <v>49</v>
      </c>
      <c r="P22" s="22" t="s">
        <v>49</v>
      </c>
      <c r="Q22" s="22" t="s">
        <v>49</v>
      </c>
      <c r="R22" s="22" t="s">
        <v>49</v>
      </c>
      <c r="S22" s="22" t="s">
        <v>49</v>
      </c>
      <c r="T22" s="22" t="s">
        <v>49</v>
      </c>
      <c r="U22" s="22" t="s">
        <v>49</v>
      </c>
      <c r="V22" s="22" t="s">
        <v>49</v>
      </c>
      <c r="W22" s="22" t="s">
        <v>49</v>
      </c>
      <c r="X22" s="22" t="s">
        <v>49</v>
      </c>
      <c r="Y22" s="22" t="s">
        <v>49</v>
      </c>
      <c r="Z22" s="23" t="s">
        <v>49</v>
      </c>
      <c r="AC22">
        <v>22</v>
      </c>
      <c r="AD22" cm="1">
        <f t="array" ref="AD22">_xlfn._xlws.FILTER(B22:Z22,ISNUMBER(B22:Z22),0)</f>
        <v>0</v>
      </c>
    </row>
    <row r="23" spans="1:31" ht="30.75" customHeight="1">
      <c r="A23" s="68">
        <v>23</v>
      </c>
      <c r="B23" s="21" t="s">
        <v>49</v>
      </c>
      <c r="C23" s="22" t="s">
        <v>49</v>
      </c>
      <c r="D23" s="22" t="s">
        <v>49</v>
      </c>
      <c r="E23" s="22" t="s">
        <v>49</v>
      </c>
      <c r="F23" s="22" t="s">
        <v>49</v>
      </c>
      <c r="G23" s="22" t="s">
        <v>49</v>
      </c>
      <c r="H23" s="22" t="s">
        <v>49</v>
      </c>
      <c r="I23" s="22" t="s">
        <v>49</v>
      </c>
      <c r="J23" s="22" t="s">
        <v>49</v>
      </c>
      <c r="K23" s="22" t="s">
        <v>49</v>
      </c>
      <c r="L23" s="22" t="s">
        <v>49</v>
      </c>
      <c r="M23" s="22" t="s">
        <v>49</v>
      </c>
      <c r="N23" s="22" t="s">
        <v>49</v>
      </c>
      <c r="O23" s="22" t="s">
        <v>49</v>
      </c>
      <c r="P23" s="22" t="s">
        <v>49</v>
      </c>
      <c r="Q23" s="22" t="s">
        <v>49</v>
      </c>
      <c r="R23" s="22" t="s">
        <v>49</v>
      </c>
      <c r="S23" s="22" t="s">
        <v>49</v>
      </c>
      <c r="T23" s="22" t="s">
        <v>49</v>
      </c>
      <c r="U23" s="22" t="s">
        <v>49</v>
      </c>
      <c r="V23" s="22" t="s">
        <v>49</v>
      </c>
      <c r="W23" s="22" t="s">
        <v>49</v>
      </c>
      <c r="X23" s="22" t="s">
        <v>49</v>
      </c>
      <c r="Y23" s="22" t="s">
        <v>49</v>
      </c>
      <c r="Z23" s="23" t="s">
        <v>49</v>
      </c>
      <c r="AC23">
        <v>23</v>
      </c>
      <c r="AD23" cm="1">
        <f t="array" ref="AD23">_xlfn._xlws.FILTER(B23:Z23,ISNUMBER(B23:Z23),0)</f>
        <v>0</v>
      </c>
    </row>
    <row r="24" spans="1:31" ht="30.75" customHeight="1">
      <c r="A24" s="68">
        <v>24</v>
      </c>
      <c r="B24" s="21" t="s">
        <v>49</v>
      </c>
      <c r="C24" s="22">
        <v>10</v>
      </c>
      <c r="D24" s="22" t="s">
        <v>49</v>
      </c>
      <c r="E24" s="22" t="s">
        <v>49</v>
      </c>
      <c r="F24" s="22" t="s">
        <v>49</v>
      </c>
      <c r="G24" s="22" t="s">
        <v>49</v>
      </c>
      <c r="H24" s="22" t="s">
        <v>49</v>
      </c>
      <c r="I24" s="22" t="s">
        <v>49</v>
      </c>
      <c r="J24" s="22" t="s">
        <v>49</v>
      </c>
      <c r="K24" s="22" t="s">
        <v>49</v>
      </c>
      <c r="L24" s="22" t="s">
        <v>49</v>
      </c>
      <c r="M24" s="22" t="s">
        <v>49</v>
      </c>
      <c r="N24" s="22" t="s">
        <v>49</v>
      </c>
      <c r="O24" s="22" t="s">
        <v>49</v>
      </c>
      <c r="P24" s="22" t="s">
        <v>49</v>
      </c>
      <c r="Q24" s="22" t="s">
        <v>49</v>
      </c>
      <c r="R24" s="22" t="s">
        <v>49</v>
      </c>
      <c r="S24" s="22" t="s">
        <v>49</v>
      </c>
      <c r="T24" s="22" t="s">
        <v>49</v>
      </c>
      <c r="U24" s="22" t="s">
        <v>49</v>
      </c>
      <c r="V24" s="22" t="s">
        <v>49</v>
      </c>
      <c r="W24" s="22" t="s">
        <v>49</v>
      </c>
      <c r="X24" s="22" t="s">
        <v>49</v>
      </c>
      <c r="Y24" s="22">
        <v>3</v>
      </c>
      <c r="Z24" s="23" t="s">
        <v>49</v>
      </c>
      <c r="AC24">
        <v>24</v>
      </c>
      <c r="AD24" cm="1">
        <f t="array" ref="AD24:AE24">_xlfn._xlws.FILTER(B24:Z24,ISNUMBER(B24:Z24),0)</f>
        <v>10</v>
      </c>
      <c r="AE24">
        <v>3</v>
      </c>
    </row>
    <row r="25" spans="1:31" ht="30.75" customHeight="1">
      <c r="A25" s="68">
        <v>25</v>
      </c>
      <c r="B25" s="21" t="s">
        <v>49</v>
      </c>
      <c r="C25" s="22" t="s">
        <v>49</v>
      </c>
      <c r="D25" s="22" t="s">
        <v>49</v>
      </c>
      <c r="E25" s="22" t="s">
        <v>49</v>
      </c>
      <c r="F25" s="22" t="s">
        <v>49</v>
      </c>
      <c r="G25" s="22" t="s">
        <v>49</v>
      </c>
      <c r="H25" s="22" t="s">
        <v>49</v>
      </c>
      <c r="I25" s="22" t="s">
        <v>49</v>
      </c>
      <c r="J25" s="22" t="s">
        <v>49</v>
      </c>
      <c r="K25" s="22" t="s">
        <v>49</v>
      </c>
      <c r="L25" s="22" t="s">
        <v>49</v>
      </c>
      <c r="M25" s="22" t="s">
        <v>49</v>
      </c>
      <c r="N25" s="22" t="s">
        <v>49</v>
      </c>
      <c r="O25" s="22" t="s">
        <v>49</v>
      </c>
      <c r="P25" s="22">
        <v>14</v>
      </c>
      <c r="Q25" s="22" t="s">
        <v>49</v>
      </c>
      <c r="R25" s="22" t="s">
        <v>49</v>
      </c>
      <c r="S25" s="22" t="s">
        <v>49</v>
      </c>
      <c r="T25" s="22" t="s">
        <v>49</v>
      </c>
      <c r="U25" s="22" t="s">
        <v>49</v>
      </c>
      <c r="V25" s="22" t="s">
        <v>49</v>
      </c>
      <c r="W25" s="22" t="s">
        <v>49</v>
      </c>
      <c r="X25" s="22" t="s">
        <v>49</v>
      </c>
      <c r="Y25" s="22" t="s">
        <v>49</v>
      </c>
      <c r="Z25" s="23" t="s">
        <v>49</v>
      </c>
      <c r="AC25">
        <v>25</v>
      </c>
      <c r="AD25" cm="1">
        <f t="array" ref="AD25">_xlfn._xlws.FILTER(B25:Z25,ISNUMBER(B25:Z25),0)</f>
        <v>14</v>
      </c>
    </row>
    <row r="26" spans="1:31" ht="30.75" customHeight="1">
      <c r="A26" s="68">
        <v>26</v>
      </c>
      <c r="B26" s="21" t="s">
        <v>49</v>
      </c>
      <c r="C26" s="22" t="s">
        <v>49</v>
      </c>
      <c r="D26" s="22" t="s">
        <v>49</v>
      </c>
      <c r="E26" s="22" t="s">
        <v>49</v>
      </c>
      <c r="F26" s="22">
        <v>19</v>
      </c>
      <c r="G26" s="22" t="s">
        <v>49</v>
      </c>
      <c r="H26" s="22" t="s">
        <v>49</v>
      </c>
      <c r="I26" s="22" t="s">
        <v>49</v>
      </c>
      <c r="J26" s="22" t="s">
        <v>49</v>
      </c>
      <c r="K26" s="22" t="s">
        <v>49</v>
      </c>
      <c r="L26" s="22" t="s">
        <v>49</v>
      </c>
      <c r="M26" s="22" t="s">
        <v>49</v>
      </c>
      <c r="N26" s="22" t="s">
        <v>49</v>
      </c>
      <c r="O26" s="22" t="s">
        <v>49</v>
      </c>
      <c r="P26" s="22" t="s">
        <v>49</v>
      </c>
      <c r="Q26" s="22" t="s">
        <v>49</v>
      </c>
      <c r="R26" s="22" t="s">
        <v>49</v>
      </c>
      <c r="S26" s="22" t="s">
        <v>49</v>
      </c>
      <c r="T26" s="22" t="s">
        <v>49</v>
      </c>
      <c r="U26" s="22" t="s">
        <v>49</v>
      </c>
      <c r="V26" s="22" t="s">
        <v>49</v>
      </c>
      <c r="W26" s="22" t="s">
        <v>49</v>
      </c>
      <c r="X26" s="22" t="s">
        <v>49</v>
      </c>
      <c r="Y26" s="22" t="s">
        <v>49</v>
      </c>
      <c r="Z26" s="23" t="s">
        <v>49</v>
      </c>
      <c r="AC26">
        <v>26</v>
      </c>
      <c r="AD26" cm="1">
        <f t="array" ref="AD26">_xlfn._xlws.FILTER(B26:Z26,ISNUMBER(B26:Z26),0)</f>
        <v>19</v>
      </c>
    </row>
    <row r="27" spans="1:31" ht="30.75" customHeight="1">
      <c r="A27" s="68">
        <v>27</v>
      </c>
      <c r="B27" s="21" t="s">
        <v>49</v>
      </c>
      <c r="C27" s="22" t="s">
        <v>49</v>
      </c>
      <c r="D27" s="22" t="s">
        <v>49</v>
      </c>
      <c r="E27" s="22" t="s">
        <v>49</v>
      </c>
      <c r="F27" s="22" t="s">
        <v>49</v>
      </c>
      <c r="G27" s="22" t="s">
        <v>49</v>
      </c>
      <c r="H27" s="22" t="s">
        <v>49</v>
      </c>
      <c r="I27" s="22" t="s">
        <v>49</v>
      </c>
      <c r="J27" s="22" t="s">
        <v>49</v>
      </c>
      <c r="K27" s="22" t="s">
        <v>49</v>
      </c>
      <c r="L27" s="22" t="s">
        <v>49</v>
      </c>
      <c r="M27" s="22" t="s">
        <v>49</v>
      </c>
      <c r="N27" s="22" t="s">
        <v>49</v>
      </c>
      <c r="O27" s="22" t="s">
        <v>49</v>
      </c>
      <c r="P27" s="22" t="s">
        <v>49</v>
      </c>
      <c r="Q27" s="22" t="s">
        <v>49</v>
      </c>
      <c r="R27" s="22">
        <v>2</v>
      </c>
      <c r="S27" s="22" t="s">
        <v>49</v>
      </c>
      <c r="T27" s="22" t="s">
        <v>49</v>
      </c>
      <c r="U27" s="22" t="s">
        <v>49</v>
      </c>
      <c r="V27" s="22" t="s">
        <v>49</v>
      </c>
      <c r="W27" s="22" t="s">
        <v>49</v>
      </c>
      <c r="X27" s="22" t="s">
        <v>49</v>
      </c>
      <c r="Y27" s="22" t="s">
        <v>49</v>
      </c>
      <c r="Z27" s="23" t="s">
        <v>49</v>
      </c>
      <c r="AC27">
        <v>27</v>
      </c>
      <c r="AD27" cm="1">
        <f t="array" ref="AD27">_xlfn._xlws.FILTER(B27:Z27,ISNUMBER(B27:Z27),0)</f>
        <v>2</v>
      </c>
    </row>
    <row r="28" spans="1:31" ht="30.75" customHeight="1">
      <c r="A28" s="68">
        <v>28</v>
      </c>
      <c r="B28" s="21" t="s">
        <v>49</v>
      </c>
      <c r="C28" s="22" t="s">
        <v>49</v>
      </c>
      <c r="D28" s="22" t="s">
        <v>49</v>
      </c>
      <c r="E28" s="22" t="s">
        <v>49</v>
      </c>
      <c r="F28" s="22" t="s">
        <v>49</v>
      </c>
      <c r="G28" s="22" t="s">
        <v>49</v>
      </c>
      <c r="H28" s="22" t="s">
        <v>49</v>
      </c>
      <c r="I28" s="22" t="s">
        <v>49</v>
      </c>
      <c r="J28" s="22" t="s">
        <v>49</v>
      </c>
      <c r="K28" s="22" t="s">
        <v>49</v>
      </c>
      <c r="L28" s="22" t="s">
        <v>49</v>
      </c>
      <c r="M28" s="22" t="s">
        <v>49</v>
      </c>
      <c r="N28" s="22" t="s">
        <v>49</v>
      </c>
      <c r="O28" s="22" t="s">
        <v>49</v>
      </c>
      <c r="P28" s="22" t="s">
        <v>49</v>
      </c>
      <c r="Q28" s="22" t="s">
        <v>49</v>
      </c>
      <c r="R28" s="22" t="s">
        <v>49</v>
      </c>
      <c r="S28" s="22" t="s">
        <v>49</v>
      </c>
      <c r="T28" s="22" t="s">
        <v>49</v>
      </c>
      <c r="U28" s="22" t="s">
        <v>49</v>
      </c>
      <c r="V28" s="22" t="s">
        <v>49</v>
      </c>
      <c r="W28" s="22" t="s">
        <v>49</v>
      </c>
      <c r="X28" s="22" t="s">
        <v>49</v>
      </c>
      <c r="Y28" s="22" t="s">
        <v>49</v>
      </c>
      <c r="Z28" s="23" t="s">
        <v>49</v>
      </c>
      <c r="AC28">
        <v>28</v>
      </c>
      <c r="AD28" cm="1">
        <f t="array" ref="AD28">_xlfn._xlws.FILTER(B28:Z28,ISNUMBER(B28:Z28),0)</f>
        <v>0</v>
      </c>
    </row>
    <row r="29" spans="1:31" ht="30.75" customHeight="1">
      <c r="A29" s="68">
        <v>29</v>
      </c>
      <c r="B29" s="21" t="s">
        <v>49</v>
      </c>
      <c r="C29" s="22" t="s">
        <v>49</v>
      </c>
      <c r="D29" s="22" t="s">
        <v>49</v>
      </c>
      <c r="E29" s="22" t="s">
        <v>49</v>
      </c>
      <c r="F29" s="22" t="s">
        <v>49</v>
      </c>
      <c r="G29" s="22" t="s">
        <v>49</v>
      </c>
      <c r="H29" s="22" t="s">
        <v>49</v>
      </c>
      <c r="I29" s="22" t="s">
        <v>49</v>
      </c>
      <c r="J29" s="22" t="s">
        <v>49</v>
      </c>
      <c r="K29" s="22" t="s">
        <v>49</v>
      </c>
      <c r="L29" s="22" t="s">
        <v>49</v>
      </c>
      <c r="M29" s="22" t="s">
        <v>49</v>
      </c>
      <c r="N29" s="22" t="s">
        <v>49</v>
      </c>
      <c r="O29" s="22" t="s">
        <v>49</v>
      </c>
      <c r="P29" s="22" t="s">
        <v>49</v>
      </c>
      <c r="Q29" s="22">
        <v>16</v>
      </c>
      <c r="R29" s="22" t="s">
        <v>49</v>
      </c>
      <c r="S29" s="22" t="s">
        <v>49</v>
      </c>
      <c r="T29" s="22" t="s">
        <v>49</v>
      </c>
      <c r="U29" s="22" t="s">
        <v>49</v>
      </c>
      <c r="V29" s="22" t="s">
        <v>49</v>
      </c>
      <c r="W29" s="22" t="s">
        <v>49</v>
      </c>
      <c r="X29" s="22" t="s">
        <v>49</v>
      </c>
      <c r="Y29" s="22" t="s">
        <v>49</v>
      </c>
      <c r="Z29" s="23" t="s">
        <v>49</v>
      </c>
      <c r="AC29">
        <v>29</v>
      </c>
      <c r="AD29" cm="1">
        <f t="array" ref="AD29">_xlfn._xlws.FILTER(B29:Z29,ISNUMBER(B29:Z29),0)</f>
        <v>16</v>
      </c>
    </row>
    <row r="30" spans="1:31" ht="30.75" customHeight="1">
      <c r="A30" s="68">
        <v>30</v>
      </c>
      <c r="B30" s="21" t="s">
        <v>49</v>
      </c>
      <c r="C30" s="22" t="s">
        <v>49</v>
      </c>
      <c r="D30" s="22" t="s">
        <v>49</v>
      </c>
      <c r="E30" s="22" t="s">
        <v>49</v>
      </c>
      <c r="F30" s="22" t="s">
        <v>49</v>
      </c>
      <c r="G30" s="22" t="s">
        <v>49</v>
      </c>
      <c r="H30" s="22" t="s">
        <v>49</v>
      </c>
      <c r="I30" s="22" t="s">
        <v>49</v>
      </c>
      <c r="J30" s="22" t="s">
        <v>49</v>
      </c>
      <c r="K30" s="22" t="s">
        <v>49</v>
      </c>
      <c r="L30" s="22" t="s">
        <v>49</v>
      </c>
      <c r="M30" s="22" t="s">
        <v>49</v>
      </c>
      <c r="N30" s="22" t="s">
        <v>49</v>
      </c>
      <c r="O30" s="22" t="s">
        <v>49</v>
      </c>
      <c r="P30" s="22" t="s">
        <v>49</v>
      </c>
      <c r="Q30" s="22" t="s">
        <v>49</v>
      </c>
      <c r="R30" s="22" t="s">
        <v>49</v>
      </c>
      <c r="S30" s="22" t="s">
        <v>49</v>
      </c>
      <c r="T30" s="22" t="s">
        <v>49</v>
      </c>
      <c r="U30" s="22" t="s">
        <v>49</v>
      </c>
      <c r="V30" s="22" t="s">
        <v>49</v>
      </c>
      <c r="W30" s="22" t="s">
        <v>49</v>
      </c>
      <c r="X30" s="22" t="s">
        <v>49</v>
      </c>
      <c r="Y30" s="22" t="s">
        <v>49</v>
      </c>
      <c r="Z30" s="23" t="s">
        <v>49</v>
      </c>
      <c r="AC30">
        <v>30</v>
      </c>
      <c r="AD30" cm="1">
        <f t="array" ref="AD30">_xlfn._xlws.FILTER(B30:Z30,ISNUMBER(B30:Z30),0)</f>
        <v>0</v>
      </c>
    </row>
    <row r="31" spans="1:31" ht="30.75" customHeight="1">
      <c r="A31" s="68">
        <v>31</v>
      </c>
      <c r="B31" s="21" t="s">
        <v>49</v>
      </c>
      <c r="C31" s="22" t="s">
        <v>49</v>
      </c>
      <c r="D31" s="22" t="s">
        <v>49</v>
      </c>
      <c r="E31" s="22" t="s">
        <v>49</v>
      </c>
      <c r="F31" s="22" t="s">
        <v>49</v>
      </c>
      <c r="G31" s="22" t="s">
        <v>49</v>
      </c>
      <c r="H31" s="22" t="s">
        <v>49</v>
      </c>
      <c r="I31" s="22" t="s">
        <v>49</v>
      </c>
      <c r="J31" s="22" t="s">
        <v>49</v>
      </c>
      <c r="K31" s="22" t="s">
        <v>49</v>
      </c>
      <c r="L31" s="22" t="s">
        <v>49</v>
      </c>
      <c r="M31" s="22" t="s">
        <v>49</v>
      </c>
      <c r="N31" s="22" t="s">
        <v>49</v>
      </c>
      <c r="O31" s="22" t="s">
        <v>49</v>
      </c>
      <c r="P31" s="22" t="s">
        <v>49</v>
      </c>
      <c r="Q31" s="22" t="s">
        <v>49</v>
      </c>
      <c r="R31" s="22" t="s">
        <v>49</v>
      </c>
      <c r="S31" s="22" t="s">
        <v>49</v>
      </c>
      <c r="T31" s="22" t="s">
        <v>49</v>
      </c>
      <c r="U31" s="22" t="s">
        <v>49</v>
      </c>
      <c r="V31" s="22" t="s">
        <v>49</v>
      </c>
      <c r="W31" s="22">
        <v>8</v>
      </c>
      <c r="X31" s="22" t="s">
        <v>49</v>
      </c>
      <c r="Y31" s="22" t="s">
        <v>49</v>
      </c>
      <c r="Z31" s="23" t="s">
        <v>49</v>
      </c>
      <c r="AC31">
        <v>31</v>
      </c>
      <c r="AD31" cm="1">
        <f t="array" ref="AD31">_xlfn._xlws.FILTER(B31:Z31,ISNUMBER(B31:Z31),0)</f>
        <v>8</v>
      </c>
    </row>
    <row r="32" spans="1:31" ht="30.75" customHeight="1">
      <c r="A32" s="68">
        <v>32</v>
      </c>
      <c r="B32" s="21" t="s">
        <v>49</v>
      </c>
      <c r="C32" s="22" t="s">
        <v>49</v>
      </c>
      <c r="D32" s="22" t="s">
        <v>49</v>
      </c>
      <c r="E32" s="22" t="s">
        <v>49</v>
      </c>
      <c r="F32" s="22" t="s">
        <v>49</v>
      </c>
      <c r="G32" s="22" t="s">
        <v>49</v>
      </c>
      <c r="H32" s="22" t="s">
        <v>49</v>
      </c>
      <c r="I32" s="22" t="s">
        <v>49</v>
      </c>
      <c r="J32" s="22" t="s">
        <v>49</v>
      </c>
      <c r="K32" s="22" t="s">
        <v>49</v>
      </c>
      <c r="L32" s="22" t="s">
        <v>49</v>
      </c>
      <c r="M32" s="22" t="s">
        <v>49</v>
      </c>
      <c r="N32" s="22" t="s">
        <v>49</v>
      </c>
      <c r="O32" s="22" t="s">
        <v>49</v>
      </c>
      <c r="P32" s="22" t="s">
        <v>49</v>
      </c>
      <c r="Q32" s="22" t="s">
        <v>49</v>
      </c>
      <c r="R32" s="22" t="s">
        <v>49</v>
      </c>
      <c r="S32" s="22" t="s">
        <v>49</v>
      </c>
      <c r="T32" s="22" t="s">
        <v>49</v>
      </c>
      <c r="U32" s="22" t="s">
        <v>49</v>
      </c>
      <c r="V32" s="22" t="s">
        <v>49</v>
      </c>
      <c r="W32" s="22" t="s">
        <v>49</v>
      </c>
      <c r="X32" s="22" t="s">
        <v>49</v>
      </c>
      <c r="Y32" s="22" t="s">
        <v>49</v>
      </c>
      <c r="Z32" s="23" t="s">
        <v>49</v>
      </c>
      <c r="AC32">
        <v>32</v>
      </c>
      <c r="AD32" cm="1">
        <f t="array" ref="AD32">_xlfn._xlws.FILTER(B32:Z32,ISNUMBER(B32:Z32),0)</f>
        <v>0</v>
      </c>
    </row>
    <row r="33" spans="1:31" ht="30.75" customHeight="1">
      <c r="A33" s="68">
        <v>33</v>
      </c>
      <c r="B33" s="21" t="s">
        <v>49</v>
      </c>
      <c r="C33" s="22" t="s">
        <v>49</v>
      </c>
      <c r="D33" s="22" t="s">
        <v>49</v>
      </c>
      <c r="E33" s="22" t="s">
        <v>49</v>
      </c>
      <c r="F33" s="22" t="s">
        <v>49</v>
      </c>
      <c r="G33" s="22" t="s">
        <v>49</v>
      </c>
      <c r="H33" s="22" t="s">
        <v>49</v>
      </c>
      <c r="I33" s="22" t="s">
        <v>49</v>
      </c>
      <c r="J33" s="22" t="s">
        <v>49</v>
      </c>
      <c r="K33" s="22" t="s">
        <v>49</v>
      </c>
      <c r="L33" s="22" t="s">
        <v>49</v>
      </c>
      <c r="M33" s="22" t="s">
        <v>49</v>
      </c>
      <c r="N33" s="22" t="s">
        <v>49</v>
      </c>
      <c r="O33" s="22" t="s">
        <v>49</v>
      </c>
      <c r="P33" s="22" t="s">
        <v>49</v>
      </c>
      <c r="Q33" s="22" t="s">
        <v>49</v>
      </c>
      <c r="R33" s="22" t="s">
        <v>49</v>
      </c>
      <c r="S33" s="22" t="s">
        <v>49</v>
      </c>
      <c r="T33" s="22" t="s">
        <v>49</v>
      </c>
      <c r="U33" s="22" t="s">
        <v>49</v>
      </c>
      <c r="V33" s="22" t="s">
        <v>49</v>
      </c>
      <c r="W33" s="22" t="s">
        <v>49</v>
      </c>
      <c r="X33" s="22" t="s">
        <v>49</v>
      </c>
      <c r="Y33" s="22" t="s">
        <v>49</v>
      </c>
      <c r="Z33" s="23" t="s">
        <v>49</v>
      </c>
      <c r="AC33">
        <v>33</v>
      </c>
      <c r="AD33" cm="1">
        <f t="array" ref="AD33">_xlfn._xlws.FILTER(B33:Z33,ISNUMBER(B33:Z33),0)</f>
        <v>0</v>
      </c>
    </row>
    <row r="34" spans="1:31" ht="30.75" customHeight="1">
      <c r="A34" s="68">
        <v>34</v>
      </c>
      <c r="B34" s="21" t="s">
        <v>49</v>
      </c>
      <c r="C34" s="22" t="s">
        <v>49</v>
      </c>
      <c r="D34" s="22" t="s">
        <v>49</v>
      </c>
      <c r="E34" s="22" t="s">
        <v>49</v>
      </c>
      <c r="F34" s="22" t="s">
        <v>49</v>
      </c>
      <c r="G34" s="22" t="s">
        <v>49</v>
      </c>
      <c r="H34" s="22" t="s">
        <v>49</v>
      </c>
      <c r="I34" s="22">
        <v>20</v>
      </c>
      <c r="J34" s="22" t="s">
        <v>49</v>
      </c>
      <c r="K34" s="22" t="s">
        <v>49</v>
      </c>
      <c r="L34" s="22" t="s">
        <v>49</v>
      </c>
      <c r="M34" s="22" t="s">
        <v>49</v>
      </c>
      <c r="N34" s="22" t="s">
        <v>49</v>
      </c>
      <c r="O34" s="22" t="s">
        <v>49</v>
      </c>
      <c r="P34" s="22" t="s">
        <v>49</v>
      </c>
      <c r="Q34" s="22" t="s">
        <v>49</v>
      </c>
      <c r="R34" s="22" t="s">
        <v>49</v>
      </c>
      <c r="S34" s="22" t="s">
        <v>49</v>
      </c>
      <c r="T34" s="22" t="s">
        <v>49</v>
      </c>
      <c r="U34" s="22" t="s">
        <v>49</v>
      </c>
      <c r="V34" s="22" t="s">
        <v>49</v>
      </c>
      <c r="W34" s="22" t="s">
        <v>49</v>
      </c>
      <c r="X34" s="22" t="s">
        <v>49</v>
      </c>
      <c r="Y34" s="22" t="s">
        <v>49</v>
      </c>
      <c r="Z34" s="23">
        <v>1</v>
      </c>
      <c r="AC34">
        <v>34</v>
      </c>
      <c r="AD34" cm="1">
        <f t="array" ref="AD34:AE34">_xlfn._xlws.FILTER(B34:Z34,ISNUMBER(B34:Z34),0)</f>
        <v>20</v>
      </c>
      <c r="AE34">
        <v>1</v>
      </c>
    </row>
    <row r="35" spans="1:31" ht="30.75" customHeight="1">
      <c r="A35" s="68">
        <v>35</v>
      </c>
      <c r="B35" s="21" t="s">
        <v>49</v>
      </c>
      <c r="C35" s="22" t="s">
        <v>49</v>
      </c>
      <c r="D35" s="22" t="s">
        <v>49</v>
      </c>
      <c r="E35" s="22" t="s">
        <v>49</v>
      </c>
      <c r="F35" s="22"/>
      <c r="G35" s="22" t="s">
        <v>49</v>
      </c>
      <c r="H35" s="22" t="s">
        <v>49</v>
      </c>
      <c r="I35" s="22" t="s">
        <v>49</v>
      </c>
      <c r="J35" s="22" t="s">
        <v>49</v>
      </c>
      <c r="K35" s="22" t="s">
        <v>49</v>
      </c>
      <c r="L35" s="22" t="s">
        <v>49</v>
      </c>
      <c r="M35" s="22" t="s">
        <v>49</v>
      </c>
      <c r="N35" s="22" t="s">
        <v>49</v>
      </c>
      <c r="O35" s="22" t="s">
        <v>49</v>
      </c>
      <c r="P35" s="22" t="s">
        <v>49</v>
      </c>
      <c r="Q35" s="22" t="s">
        <v>49</v>
      </c>
      <c r="R35" s="22" t="s">
        <v>49</v>
      </c>
      <c r="S35" s="22" t="s">
        <v>49</v>
      </c>
      <c r="T35" s="22" t="s">
        <v>49</v>
      </c>
      <c r="U35" s="22" t="s">
        <v>49</v>
      </c>
      <c r="V35" s="22" t="s">
        <v>49</v>
      </c>
      <c r="W35" s="22" t="s">
        <v>49</v>
      </c>
      <c r="X35" s="22" t="s">
        <v>49</v>
      </c>
      <c r="Y35" s="22" t="s">
        <v>49</v>
      </c>
      <c r="Z35" s="23" t="s">
        <v>49</v>
      </c>
      <c r="AC35">
        <v>35</v>
      </c>
      <c r="AD35" cm="1">
        <f t="array" ref="AD35">_xlfn._xlws.FILTER(B35:Z35,ISNUMBER(B35:Z35),0)</f>
        <v>0</v>
      </c>
    </row>
    <row r="36" spans="1:31" ht="30.75" customHeight="1">
      <c r="A36" s="68">
        <v>36</v>
      </c>
      <c r="B36" s="21" t="s">
        <v>49</v>
      </c>
      <c r="C36" s="22" t="s">
        <v>49</v>
      </c>
      <c r="D36" s="22" t="s">
        <v>49</v>
      </c>
      <c r="E36" s="22" t="s">
        <v>49</v>
      </c>
      <c r="F36" s="22" t="s">
        <v>49</v>
      </c>
      <c r="G36" s="22" t="s">
        <v>49</v>
      </c>
      <c r="H36" s="22" t="s">
        <v>49</v>
      </c>
      <c r="I36" s="22" t="s">
        <v>49</v>
      </c>
      <c r="J36" s="22" t="s">
        <v>49</v>
      </c>
      <c r="K36" s="22" t="s">
        <v>49</v>
      </c>
      <c r="L36" s="22" t="s">
        <v>49</v>
      </c>
      <c r="M36" s="22" t="s">
        <v>49</v>
      </c>
      <c r="N36" s="22" t="s">
        <v>49</v>
      </c>
      <c r="O36" s="22" t="s">
        <v>49</v>
      </c>
      <c r="P36" s="22" t="s">
        <v>49</v>
      </c>
      <c r="Q36" s="22" t="s">
        <v>49</v>
      </c>
      <c r="R36" s="22" t="s">
        <v>49</v>
      </c>
      <c r="S36" s="22" t="s">
        <v>49</v>
      </c>
      <c r="T36" s="22" t="s">
        <v>49</v>
      </c>
      <c r="U36" s="22" t="s">
        <v>49</v>
      </c>
      <c r="V36" s="22" t="s">
        <v>49</v>
      </c>
      <c r="W36" s="22" t="s">
        <v>49</v>
      </c>
      <c r="X36" s="22" t="s">
        <v>49</v>
      </c>
      <c r="Y36" s="22" t="s">
        <v>49</v>
      </c>
      <c r="Z36" s="23" t="s">
        <v>49</v>
      </c>
      <c r="AC36">
        <v>36</v>
      </c>
      <c r="AD36" cm="1">
        <f t="array" ref="AD36">_xlfn._xlws.FILTER(B36:Z36,ISNUMBER(B36:Z36),0)</f>
        <v>0</v>
      </c>
    </row>
    <row r="37" spans="1:31" ht="30.75" customHeight="1">
      <c r="A37" s="68">
        <v>37</v>
      </c>
      <c r="B37" s="21" t="s">
        <v>49</v>
      </c>
      <c r="C37" s="22" t="s">
        <v>49</v>
      </c>
      <c r="D37" s="22" t="s">
        <v>49</v>
      </c>
      <c r="E37" s="22" t="s">
        <v>49</v>
      </c>
      <c r="F37" s="22" t="s">
        <v>49</v>
      </c>
      <c r="G37" s="22" t="s">
        <v>49</v>
      </c>
      <c r="H37" s="22" t="s">
        <v>49</v>
      </c>
      <c r="I37" s="22" t="s">
        <v>49</v>
      </c>
      <c r="J37" s="22" t="s">
        <v>49</v>
      </c>
      <c r="K37" s="22" t="s">
        <v>49</v>
      </c>
      <c r="L37" s="22" t="s">
        <v>49</v>
      </c>
      <c r="M37" s="22" t="s">
        <v>49</v>
      </c>
      <c r="N37" s="22" t="s">
        <v>49</v>
      </c>
      <c r="O37" s="22" t="s">
        <v>49</v>
      </c>
      <c r="P37" s="22" t="s">
        <v>49</v>
      </c>
      <c r="Q37" s="22" t="s">
        <v>49</v>
      </c>
      <c r="R37" s="22" t="s">
        <v>49</v>
      </c>
      <c r="S37" s="22" t="s">
        <v>49</v>
      </c>
      <c r="T37" s="22">
        <v>0</v>
      </c>
      <c r="U37" s="22" t="s">
        <v>49</v>
      </c>
      <c r="V37" s="22" t="s">
        <v>49</v>
      </c>
      <c r="W37" s="22" t="s">
        <v>49</v>
      </c>
      <c r="X37" s="22" t="s">
        <v>49</v>
      </c>
      <c r="Y37" s="22" t="s">
        <v>49</v>
      </c>
      <c r="Z37" s="23" t="s">
        <v>49</v>
      </c>
      <c r="AC37">
        <v>37</v>
      </c>
      <c r="AD37" cm="1">
        <f t="array" ref="AD37">_xlfn._xlws.FILTER(B37:Z37,ISNUMBER(B37:Z37),0)</f>
        <v>0</v>
      </c>
    </row>
    <row r="38" spans="1:31" ht="30.75" customHeight="1">
      <c r="A38" s="68">
        <v>38</v>
      </c>
      <c r="B38" s="21" t="s">
        <v>49</v>
      </c>
      <c r="C38" s="22" t="s">
        <v>49</v>
      </c>
      <c r="D38" s="22" t="s">
        <v>49</v>
      </c>
      <c r="E38" s="22" t="s">
        <v>49</v>
      </c>
      <c r="F38" s="22" t="s">
        <v>49</v>
      </c>
      <c r="G38" s="22" t="s">
        <v>49</v>
      </c>
      <c r="H38" s="22" t="s">
        <v>49</v>
      </c>
      <c r="I38" s="22" t="s">
        <v>49</v>
      </c>
      <c r="J38" s="22" t="s">
        <v>49</v>
      </c>
      <c r="K38" s="22" t="s">
        <v>49</v>
      </c>
      <c r="L38" s="22" t="s">
        <v>49</v>
      </c>
      <c r="M38" s="22" t="s">
        <v>49</v>
      </c>
      <c r="N38" s="22" t="s">
        <v>49</v>
      </c>
      <c r="O38" s="22" t="s">
        <v>49</v>
      </c>
      <c r="P38" s="22" t="s">
        <v>49</v>
      </c>
      <c r="Q38" s="22" t="s">
        <v>49</v>
      </c>
      <c r="R38" s="22" t="s">
        <v>49</v>
      </c>
      <c r="S38" s="22" t="s">
        <v>49</v>
      </c>
      <c r="T38" s="22" t="s">
        <v>49</v>
      </c>
      <c r="U38" s="22" t="s">
        <v>49</v>
      </c>
      <c r="V38" s="22" t="s">
        <v>49</v>
      </c>
      <c r="W38" s="22" t="s">
        <v>49</v>
      </c>
      <c r="X38" s="22" t="s">
        <v>49</v>
      </c>
      <c r="Y38" s="22" t="s">
        <v>49</v>
      </c>
      <c r="Z38" s="23" t="s">
        <v>49</v>
      </c>
      <c r="AC38">
        <v>38</v>
      </c>
      <c r="AD38" cm="1">
        <f t="array" ref="AD38">_xlfn._xlws.FILTER(B38:Z38,ISNUMBER(B38:Z38),0)</f>
        <v>0</v>
      </c>
    </row>
    <row r="39" spans="1:31" ht="30.75" customHeight="1">
      <c r="A39" s="68">
        <v>39</v>
      </c>
      <c r="B39" s="21" t="s">
        <v>49</v>
      </c>
      <c r="C39" s="22" t="s">
        <v>49</v>
      </c>
      <c r="D39" s="22" t="s">
        <v>49</v>
      </c>
      <c r="E39" s="22" t="s">
        <v>49</v>
      </c>
      <c r="F39" s="22" t="s">
        <v>49</v>
      </c>
      <c r="G39" s="22" t="s">
        <v>49</v>
      </c>
      <c r="H39" s="22" t="s">
        <v>49</v>
      </c>
      <c r="I39" s="22" t="s">
        <v>49</v>
      </c>
      <c r="J39" s="22" t="s">
        <v>49</v>
      </c>
      <c r="K39" s="22" t="s">
        <v>49</v>
      </c>
      <c r="L39" s="22" t="s">
        <v>49</v>
      </c>
      <c r="M39" s="22" t="s">
        <v>49</v>
      </c>
      <c r="N39" s="22" t="s">
        <v>49</v>
      </c>
      <c r="O39" s="22" t="s">
        <v>49</v>
      </c>
      <c r="P39" s="22" t="s">
        <v>49</v>
      </c>
      <c r="Q39" s="22" t="s">
        <v>49</v>
      </c>
      <c r="R39" s="22" t="s">
        <v>49</v>
      </c>
      <c r="S39" s="22" t="s">
        <v>49</v>
      </c>
      <c r="T39" s="22" t="s">
        <v>49</v>
      </c>
      <c r="U39" s="22" t="s">
        <v>49</v>
      </c>
      <c r="V39" s="22" t="s">
        <v>49</v>
      </c>
      <c r="W39" s="22" t="s">
        <v>49</v>
      </c>
      <c r="X39" s="22" t="s">
        <v>49</v>
      </c>
      <c r="Y39" s="22" t="s">
        <v>49</v>
      </c>
      <c r="Z39" s="23" t="s">
        <v>49</v>
      </c>
      <c r="AC39">
        <v>39</v>
      </c>
      <c r="AD39" cm="1">
        <f t="array" ref="AD39">_xlfn._xlws.FILTER(B39:Z39,ISNUMBER(B39:Z39),0)</f>
        <v>0</v>
      </c>
    </row>
    <row r="40" spans="1:31" ht="30.75" customHeight="1">
      <c r="A40" s="68">
        <v>40</v>
      </c>
      <c r="B40" s="21" t="s">
        <v>49</v>
      </c>
      <c r="C40" s="22" t="s">
        <v>49</v>
      </c>
      <c r="D40" s="22" t="s">
        <v>49</v>
      </c>
      <c r="E40" s="22" t="s">
        <v>49</v>
      </c>
      <c r="F40" s="22" t="s">
        <v>49</v>
      </c>
      <c r="G40" s="22" t="s">
        <v>49</v>
      </c>
      <c r="H40" s="22" t="s">
        <v>49</v>
      </c>
      <c r="I40" s="22" t="s">
        <v>49</v>
      </c>
      <c r="J40" s="22" t="s">
        <v>49</v>
      </c>
      <c r="K40" s="22" t="s">
        <v>49</v>
      </c>
      <c r="L40" s="22" t="s">
        <v>49</v>
      </c>
      <c r="M40" s="22" t="s">
        <v>49</v>
      </c>
      <c r="N40" s="22" t="s">
        <v>49</v>
      </c>
      <c r="O40" s="22" t="s">
        <v>49</v>
      </c>
      <c r="P40" s="22" t="s">
        <v>49</v>
      </c>
      <c r="Q40" s="22" t="s">
        <v>49</v>
      </c>
      <c r="R40" s="22" t="s">
        <v>49</v>
      </c>
      <c r="S40" s="22" t="s">
        <v>49</v>
      </c>
      <c r="T40" s="22" t="s">
        <v>49</v>
      </c>
      <c r="U40" s="22" t="s">
        <v>49</v>
      </c>
      <c r="V40" s="22" t="s">
        <v>49</v>
      </c>
      <c r="W40" s="22" t="s">
        <v>49</v>
      </c>
      <c r="X40" s="22" t="s">
        <v>49</v>
      </c>
      <c r="Y40" s="22" t="s">
        <v>49</v>
      </c>
      <c r="Z40" s="23" t="s">
        <v>49</v>
      </c>
      <c r="AC40">
        <v>40</v>
      </c>
      <c r="AD40" cm="1">
        <f t="array" ref="AD40">_xlfn._xlws.FILTER(B40:Z40,ISNUMBER(B40:Z40),0)</f>
        <v>0</v>
      </c>
    </row>
    <row r="41" spans="1:31" ht="30.75" customHeight="1">
      <c r="A41" s="68">
        <v>41</v>
      </c>
      <c r="B41" s="21" t="s">
        <v>49</v>
      </c>
      <c r="C41" s="22" t="s">
        <v>49</v>
      </c>
      <c r="D41" s="22" t="s">
        <v>49</v>
      </c>
      <c r="E41" s="22" t="s">
        <v>49</v>
      </c>
      <c r="F41" s="22" t="s">
        <v>49</v>
      </c>
      <c r="G41" s="22" t="s">
        <v>49</v>
      </c>
      <c r="H41" s="22" t="s">
        <v>49</v>
      </c>
      <c r="I41" s="22" t="s">
        <v>49</v>
      </c>
      <c r="J41" s="22" t="s">
        <v>49</v>
      </c>
      <c r="K41" s="22" t="s">
        <v>49</v>
      </c>
      <c r="L41" s="22" t="s">
        <v>49</v>
      </c>
      <c r="M41" s="22" t="s">
        <v>49</v>
      </c>
      <c r="N41" s="22" t="s">
        <v>49</v>
      </c>
      <c r="O41" s="22" t="s">
        <v>49</v>
      </c>
      <c r="P41" s="22" t="s">
        <v>49</v>
      </c>
      <c r="Q41" s="22" t="s">
        <v>49</v>
      </c>
      <c r="R41" s="22" t="s">
        <v>49</v>
      </c>
      <c r="S41" s="22" t="s">
        <v>49</v>
      </c>
      <c r="T41" s="22" t="s">
        <v>49</v>
      </c>
      <c r="U41" s="22" t="s">
        <v>49</v>
      </c>
      <c r="V41" s="22" t="s">
        <v>49</v>
      </c>
      <c r="W41" s="22" t="s">
        <v>49</v>
      </c>
      <c r="X41" s="22" t="s">
        <v>49</v>
      </c>
      <c r="Y41" s="22" t="s">
        <v>49</v>
      </c>
      <c r="Z41" s="23" t="s">
        <v>49</v>
      </c>
      <c r="AC41">
        <v>41</v>
      </c>
      <c r="AD41" cm="1">
        <f t="array" ref="AD41">_xlfn._xlws.FILTER(B41:Z41,ISNUMBER(B41:Z41),0)</f>
        <v>0</v>
      </c>
    </row>
    <row r="42" spans="1:31" ht="30.75" customHeight="1">
      <c r="A42" s="68">
        <v>42</v>
      </c>
      <c r="B42" s="21" t="s">
        <v>49</v>
      </c>
      <c r="C42" s="22" t="s">
        <v>49</v>
      </c>
      <c r="D42" s="22" t="s">
        <v>49</v>
      </c>
      <c r="E42" s="22" t="s">
        <v>49</v>
      </c>
      <c r="F42" s="22" t="s">
        <v>49</v>
      </c>
      <c r="G42" s="22" t="s">
        <v>49</v>
      </c>
      <c r="H42" s="22" t="s">
        <v>49</v>
      </c>
      <c r="I42" s="22" t="s">
        <v>49</v>
      </c>
      <c r="J42" s="22" t="s">
        <v>49</v>
      </c>
      <c r="K42" s="22" t="s">
        <v>49</v>
      </c>
      <c r="L42" s="22" t="s">
        <v>49</v>
      </c>
      <c r="M42" s="22" t="s">
        <v>49</v>
      </c>
      <c r="N42" s="22" t="s">
        <v>49</v>
      </c>
      <c r="O42" s="22">
        <v>7</v>
      </c>
      <c r="P42" s="22" t="s">
        <v>49</v>
      </c>
      <c r="Q42" s="22" t="s">
        <v>49</v>
      </c>
      <c r="R42" s="22" t="s">
        <v>49</v>
      </c>
      <c r="S42" s="22" t="s">
        <v>49</v>
      </c>
      <c r="T42" s="22" t="s">
        <v>49</v>
      </c>
      <c r="U42" s="22" t="s">
        <v>49</v>
      </c>
      <c r="V42" s="22" t="s">
        <v>49</v>
      </c>
      <c r="W42" s="22" t="s">
        <v>49</v>
      </c>
      <c r="X42" s="22" t="s">
        <v>49</v>
      </c>
      <c r="Y42" s="22" t="s">
        <v>49</v>
      </c>
      <c r="Z42" s="23" t="s">
        <v>49</v>
      </c>
      <c r="AC42">
        <v>42</v>
      </c>
      <c r="AD42" cm="1">
        <f t="array" ref="AD42">_xlfn._xlws.FILTER(B42:Z42,ISNUMBER(B42:Z42),0)</f>
        <v>7</v>
      </c>
    </row>
    <row r="43" spans="1:31" ht="30.75" customHeight="1">
      <c r="A43" s="68">
        <v>43</v>
      </c>
      <c r="B43" s="21" t="s">
        <v>49</v>
      </c>
      <c r="C43" s="22" t="s">
        <v>49</v>
      </c>
      <c r="D43" s="22" t="s">
        <v>49</v>
      </c>
      <c r="E43" s="22" t="s">
        <v>49</v>
      </c>
      <c r="F43" s="22" t="s">
        <v>49</v>
      </c>
      <c r="G43" s="22">
        <v>4</v>
      </c>
      <c r="H43" s="22" t="s">
        <v>49</v>
      </c>
      <c r="I43" s="22" t="s">
        <v>49</v>
      </c>
      <c r="J43" s="22" t="s">
        <v>49</v>
      </c>
      <c r="K43" s="22" t="s">
        <v>49</v>
      </c>
      <c r="L43" s="22" t="s">
        <v>49</v>
      </c>
      <c r="M43" s="22" t="s">
        <v>49</v>
      </c>
      <c r="N43" s="22" t="s">
        <v>49</v>
      </c>
      <c r="O43" s="22" t="s">
        <v>49</v>
      </c>
      <c r="P43" s="22" t="s">
        <v>49</v>
      </c>
      <c r="Q43" s="22" t="s">
        <v>49</v>
      </c>
      <c r="R43" s="22" t="s">
        <v>49</v>
      </c>
      <c r="S43" s="22" t="s">
        <v>49</v>
      </c>
      <c r="T43" s="22" t="s">
        <v>49</v>
      </c>
      <c r="U43" s="22" t="s">
        <v>49</v>
      </c>
      <c r="V43" s="22" t="s">
        <v>49</v>
      </c>
      <c r="W43" s="22" t="s">
        <v>49</v>
      </c>
      <c r="X43" s="22" t="s">
        <v>49</v>
      </c>
      <c r="Y43" s="22" t="s">
        <v>49</v>
      </c>
      <c r="Z43" s="23" t="s">
        <v>49</v>
      </c>
      <c r="AC43">
        <v>43</v>
      </c>
      <c r="AD43" cm="1">
        <f t="array" ref="AD43">_xlfn._xlws.FILTER(B43:Z43,ISNUMBER(B43:Z43),0)</f>
        <v>4</v>
      </c>
    </row>
    <row r="44" spans="1:31" ht="30.75" customHeight="1">
      <c r="A44" s="68">
        <v>44</v>
      </c>
      <c r="B44" s="21" t="s">
        <v>49</v>
      </c>
      <c r="C44" s="22" t="s">
        <v>49</v>
      </c>
      <c r="D44" s="22" t="s">
        <v>49</v>
      </c>
      <c r="E44" s="22" t="s">
        <v>49</v>
      </c>
      <c r="F44" s="22" t="s">
        <v>49</v>
      </c>
      <c r="G44" s="22" t="s">
        <v>49</v>
      </c>
      <c r="H44" s="22" t="s">
        <v>49</v>
      </c>
      <c r="I44" s="22" t="s">
        <v>49</v>
      </c>
      <c r="J44" s="22" t="s">
        <v>49</v>
      </c>
      <c r="K44" s="22" t="s">
        <v>49</v>
      </c>
      <c r="L44" s="22" t="s">
        <v>49</v>
      </c>
      <c r="M44" s="22" t="s">
        <v>49</v>
      </c>
      <c r="N44" s="22" t="s">
        <v>49</v>
      </c>
      <c r="O44" s="22" t="s">
        <v>49</v>
      </c>
      <c r="P44" s="22" t="s">
        <v>49</v>
      </c>
      <c r="Q44" s="22" t="s">
        <v>49</v>
      </c>
      <c r="R44" s="22" t="s">
        <v>49</v>
      </c>
      <c r="S44" s="22" t="s">
        <v>49</v>
      </c>
      <c r="T44" s="22" t="s">
        <v>49</v>
      </c>
      <c r="U44" s="22" t="s">
        <v>49</v>
      </c>
      <c r="V44" s="22" t="s">
        <v>49</v>
      </c>
      <c r="W44" s="22" t="s">
        <v>49</v>
      </c>
      <c r="X44" s="22" t="s">
        <v>49</v>
      </c>
      <c r="Y44" s="22" t="s">
        <v>49</v>
      </c>
      <c r="Z44" s="23" t="s">
        <v>49</v>
      </c>
      <c r="AC44">
        <v>44</v>
      </c>
      <c r="AD44" cm="1">
        <f t="array" ref="AD44">_xlfn._xlws.FILTER(B44:Z44,ISNUMBER(B44:Z44),0)</f>
        <v>0</v>
      </c>
    </row>
    <row r="45" spans="1:31" ht="30.75" customHeight="1">
      <c r="A45" s="68">
        <v>45</v>
      </c>
      <c r="B45" s="21" t="s">
        <v>49</v>
      </c>
      <c r="C45" s="22" t="s">
        <v>49</v>
      </c>
      <c r="D45" s="22" t="s">
        <v>49</v>
      </c>
      <c r="E45" s="22" t="s">
        <v>49</v>
      </c>
      <c r="F45" s="22" t="s">
        <v>49</v>
      </c>
      <c r="G45" s="22" t="s">
        <v>49</v>
      </c>
      <c r="H45" s="22" t="s">
        <v>49</v>
      </c>
      <c r="I45" s="22" t="s">
        <v>49</v>
      </c>
      <c r="J45" s="22" t="s">
        <v>49</v>
      </c>
      <c r="K45" s="22" t="s">
        <v>49</v>
      </c>
      <c r="L45" s="22" t="s">
        <v>49</v>
      </c>
      <c r="M45" s="22" t="s">
        <v>49</v>
      </c>
      <c r="N45" s="22" t="s">
        <v>49</v>
      </c>
      <c r="O45" s="22" t="s">
        <v>49</v>
      </c>
      <c r="P45" s="22" t="s">
        <v>49</v>
      </c>
      <c r="Q45" s="22" t="s">
        <v>49</v>
      </c>
      <c r="R45" s="22" t="s">
        <v>49</v>
      </c>
      <c r="S45" s="22" t="s">
        <v>49</v>
      </c>
      <c r="T45" s="22" t="s">
        <v>49</v>
      </c>
      <c r="U45" s="22" t="s">
        <v>49</v>
      </c>
      <c r="V45" s="22" t="s">
        <v>49</v>
      </c>
      <c r="W45" s="22" t="s">
        <v>49</v>
      </c>
      <c r="X45" s="22" t="s">
        <v>49</v>
      </c>
      <c r="Y45" s="22" t="s">
        <v>49</v>
      </c>
      <c r="Z45" s="23" t="s">
        <v>49</v>
      </c>
      <c r="AC45">
        <v>45</v>
      </c>
      <c r="AD45" cm="1">
        <f t="array" ref="AD45">_xlfn._xlws.FILTER(B45:Z45,ISNUMBER(B45:Z45),0)</f>
        <v>0</v>
      </c>
    </row>
    <row r="46" spans="1:31" ht="30.75" customHeight="1">
      <c r="A46" s="68">
        <v>46</v>
      </c>
      <c r="B46" s="21" t="s">
        <v>49</v>
      </c>
      <c r="C46" s="22" t="s">
        <v>49</v>
      </c>
      <c r="D46" s="22" t="s">
        <v>49</v>
      </c>
      <c r="E46" s="22" t="s">
        <v>49</v>
      </c>
      <c r="F46" s="22" t="s">
        <v>49</v>
      </c>
      <c r="G46" s="22" t="s">
        <v>49</v>
      </c>
      <c r="H46" s="22" t="s">
        <v>49</v>
      </c>
      <c r="I46" s="22" t="s">
        <v>49</v>
      </c>
      <c r="J46" s="22" t="s">
        <v>49</v>
      </c>
      <c r="K46" s="22" t="s">
        <v>49</v>
      </c>
      <c r="L46" s="22" t="s">
        <v>49</v>
      </c>
      <c r="M46" s="22" t="s">
        <v>49</v>
      </c>
      <c r="N46" s="22" t="s">
        <v>49</v>
      </c>
      <c r="O46" s="22" t="s">
        <v>49</v>
      </c>
      <c r="P46" s="22" t="s">
        <v>49</v>
      </c>
      <c r="Q46" s="22" t="s">
        <v>49</v>
      </c>
      <c r="R46" s="22" t="s">
        <v>49</v>
      </c>
      <c r="S46" s="22" t="s">
        <v>49</v>
      </c>
      <c r="T46" s="22" t="s">
        <v>49</v>
      </c>
      <c r="U46" s="22" t="s">
        <v>49</v>
      </c>
      <c r="V46" s="22" t="s">
        <v>49</v>
      </c>
      <c r="W46" s="22" t="s">
        <v>49</v>
      </c>
      <c r="X46" s="22" t="s">
        <v>49</v>
      </c>
      <c r="Y46" s="22" t="s">
        <v>49</v>
      </c>
      <c r="Z46" s="23" t="s">
        <v>49</v>
      </c>
      <c r="AC46">
        <v>46</v>
      </c>
      <c r="AD46" cm="1">
        <f t="array" ref="AD46">_xlfn._xlws.FILTER(B46:Z46,ISNUMBER(B46:Z46),0)</f>
        <v>0</v>
      </c>
    </row>
    <row r="47" spans="1:31" ht="30.75" customHeight="1">
      <c r="A47" s="68">
        <v>47</v>
      </c>
      <c r="B47" s="21" t="s">
        <v>49</v>
      </c>
      <c r="C47" s="22">
        <v>6</v>
      </c>
      <c r="D47" s="22" t="s">
        <v>49</v>
      </c>
      <c r="E47" s="22" t="s">
        <v>49</v>
      </c>
      <c r="F47" s="22" t="s">
        <v>49</v>
      </c>
      <c r="G47" s="22" t="s">
        <v>49</v>
      </c>
      <c r="H47" s="22" t="s">
        <v>49</v>
      </c>
      <c r="I47" s="22" t="s">
        <v>49</v>
      </c>
      <c r="J47" s="22" t="s">
        <v>49</v>
      </c>
      <c r="K47" s="22" t="s">
        <v>49</v>
      </c>
      <c r="L47" s="22" t="s">
        <v>49</v>
      </c>
      <c r="M47" s="22" t="s">
        <v>49</v>
      </c>
      <c r="N47" s="22" t="s">
        <v>49</v>
      </c>
      <c r="O47" s="22" t="s">
        <v>49</v>
      </c>
      <c r="P47" s="22" t="s">
        <v>49</v>
      </c>
      <c r="Q47" s="22" t="s">
        <v>49</v>
      </c>
      <c r="R47" s="22" t="s">
        <v>49</v>
      </c>
      <c r="S47" s="22" t="s">
        <v>49</v>
      </c>
      <c r="T47" s="22" t="s">
        <v>49</v>
      </c>
      <c r="U47" s="22" t="s">
        <v>49</v>
      </c>
      <c r="V47" s="22" t="s">
        <v>49</v>
      </c>
      <c r="W47" s="22" t="s">
        <v>49</v>
      </c>
      <c r="X47" s="22" t="s">
        <v>49</v>
      </c>
      <c r="Y47" s="22" t="s">
        <v>49</v>
      </c>
      <c r="Z47" s="23" t="s">
        <v>49</v>
      </c>
      <c r="AC47">
        <v>47</v>
      </c>
      <c r="AD47" cm="1">
        <f t="array" ref="AD47">_xlfn._xlws.FILTER(B47:Z47,ISNUMBER(B47:Z47),0)</f>
        <v>6</v>
      </c>
    </row>
    <row r="48" spans="1:31" ht="30.75" customHeight="1">
      <c r="A48" s="68">
        <v>48</v>
      </c>
      <c r="B48" s="21" t="s">
        <v>49</v>
      </c>
      <c r="C48" s="22" t="s">
        <v>49</v>
      </c>
      <c r="D48" s="22" t="s">
        <v>49</v>
      </c>
      <c r="E48" s="22" t="s">
        <v>49</v>
      </c>
      <c r="F48" s="22" t="s">
        <v>49</v>
      </c>
      <c r="G48" s="22" t="s">
        <v>49</v>
      </c>
      <c r="H48" s="22" t="s">
        <v>49</v>
      </c>
      <c r="I48" s="22" t="s">
        <v>49</v>
      </c>
      <c r="J48" s="22" t="s">
        <v>49</v>
      </c>
      <c r="K48" s="22" t="s">
        <v>49</v>
      </c>
      <c r="L48" s="22" t="s">
        <v>49</v>
      </c>
      <c r="M48" s="22" t="s">
        <v>49</v>
      </c>
      <c r="N48" s="22" t="s">
        <v>49</v>
      </c>
      <c r="O48" s="22" t="s">
        <v>49</v>
      </c>
      <c r="P48" s="22" t="s">
        <v>49</v>
      </c>
      <c r="Q48" s="22" t="s">
        <v>49</v>
      </c>
      <c r="R48" s="22" t="s">
        <v>49</v>
      </c>
      <c r="S48" s="22" t="s">
        <v>49</v>
      </c>
      <c r="T48" s="22" t="s">
        <v>49</v>
      </c>
      <c r="U48" s="22" t="s">
        <v>49</v>
      </c>
      <c r="V48" s="22" t="s">
        <v>49</v>
      </c>
      <c r="W48" s="22" t="s">
        <v>49</v>
      </c>
      <c r="X48" s="22" t="s">
        <v>49</v>
      </c>
      <c r="Y48" s="22" t="s">
        <v>49</v>
      </c>
      <c r="Z48" s="23" t="s">
        <v>49</v>
      </c>
      <c r="AC48">
        <v>48</v>
      </c>
      <c r="AD48" cm="1">
        <f t="array" ref="AD48">_xlfn._xlws.FILTER(B48:Z48,ISNUMBER(B48:Z48),0)</f>
        <v>0</v>
      </c>
    </row>
    <row r="49" spans="1:30" ht="30.75" customHeight="1">
      <c r="A49" s="68">
        <v>49</v>
      </c>
      <c r="B49" s="21" t="s">
        <v>49</v>
      </c>
      <c r="C49" s="22" t="s">
        <v>49</v>
      </c>
      <c r="D49" s="22" t="s">
        <v>49</v>
      </c>
      <c r="E49" s="22" t="s">
        <v>49</v>
      </c>
      <c r="F49" s="22" t="s">
        <v>49</v>
      </c>
      <c r="G49" s="22" t="s">
        <v>49</v>
      </c>
      <c r="H49" s="22" t="s">
        <v>49</v>
      </c>
      <c r="I49" s="22" t="s">
        <v>49</v>
      </c>
      <c r="J49" s="22" t="s">
        <v>49</v>
      </c>
      <c r="K49" s="22" t="s">
        <v>49</v>
      </c>
      <c r="L49" s="22" t="s">
        <v>49</v>
      </c>
      <c r="M49" s="22" t="s">
        <v>49</v>
      </c>
      <c r="N49" s="22" t="s">
        <v>49</v>
      </c>
      <c r="O49" s="22" t="s">
        <v>49</v>
      </c>
      <c r="P49" s="22" t="s">
        <v>49</v>
      </c>
      <c r="Q49" s="22" t="s">
        <v>49</v>
      </c>
      <c r="R49" s="22" t="s">
        <v>49</v>
      </c>
      <c r="S49" s="22" t="s">
        <v>49</v>
      </c>
      <c r="T49" s="22" t="s">
        <v>49</v>
      </c>
      <c r="U49" s="22" t="s">
        <v>49</v>
      </c>
      <c r="V49" s="22" t="s">
        <v>49</v>
      </c>
      <c r="W49" s="22" t="s">
        <v>49</v>
      </c>
      <c r="X49" s="22" t="s">
        <v>49</v>
      </c>
      <c r="Y49" s="22" t="s">
        <v>49</v>
      </c>
      <c r="Z49" s="23" t="s">
        <v>49</v>
      </c>
      <c r="AC49">
        <v>49</v>
      </c>
      <c r="AD49" cm="1">
        <f t="array" ref="AD49">_xlfn._xlws.FILTER(B49:Z49,ISNUMBER(B49:Z49),0)</f>
        <v>0</v>
      </c>
    </row>
    <row r="50" spans="1:30" ht="30.75" customHeight="1">
      <c r="A50" s="68">
        <v>50</v>
      </c>
      <c r="B50" s="21" t="s">
        <v>49</v>
      </c>
      <c r="C50" s="22" t="s">
        <v>49</v>
      </c>
      <c r="D50" s="22" t="s">
        <v>49</v>
      </c>
      <c r="E50" s="22" t="s">
        <v>49</v>
      </c>
      <c r="F50" s="22" t="s">
        <v>49</v>
      </c>
      <c r="G50" s="22" t="s">
        <v>49</v>
      </c>
      <c r="H50" s="22" t="s">
        <v>49</v>
      </c>
      <c r="I50" s="22" t="s">
        <v>49</v>
      </c>
      <c r="J50" s="22" t="s">
        <v>49</v>
      </c>
      <c r="K50" s="22" t="s">
        <v>49</v>
      </c>
      <c r="L50" s="22" t="s">
        <v>49</v>
      </c>
      <c r="M50" s="22" t="s">
        <v>49</v>
      </c>
      <c r="N50" s="22" t="s">
        <v>49</v>
      </c>
      <c r="O50" s="22" t="s">
        <v>49</v>
      </c>
      <c r="P50" s="22" t="s">
        <v>49</v>
      </c>
      <c r="Q50" s="22" t="s">
        <v>49</v>
      </c>
      <c r="R50" s="22" t="s">
        <v>49</v>
      </c>
      <c r="S50" s="22" t="s">
        <v>49</v>
      </c>
      <c r="T50" s="22" t="s">
        <v>49</v>
      </c>
      <c r="U50" s="22" t="s">
        <v>49</v>
      </c>
      <c r="V50" s="22" t="s">
        <v>49</v>
      </c>
      <c r="W50" s="22" t="s">
        <v>49</v>
      </c>
      <c r="X50" s="22" t="s">
        <v>49</v>
      </c>
      <c r="Y50" s="22">
        <v>5</v>
      </c>
      <c r="Z50" s="23" t="s">
        <v>49</v>
      </c>
      <c r="AC50">
        <v>50</v>
      </c>
      <c r="AD50" cm="1">
        <f t="array" ref="AD50">_xlfn._xlws.FILTER(B50:Z50,ISNUMBER(B50:Z50),0)</f>
        <v>5</v>
      </c>
    </row>
    <row r="51" spans="1:30" ht="30.75" customHeight="1" thickBot="1">
      <c r="A51" s="68">
        <v>51</v>
      </c>
      <c r="B51" s="24" t="s">
        <v>49</v>
      </c>
      <c r="C51" s="25" t="s">
        <v>49</v>
      </c>
      <c r="D51" s="25" t="s">
        <v>49</v>
      </c>
      <c r="E51" s="25" t="s">
        <v>49</v>
      </c>
      <c r="F51" s="25" t="s">
        <v>49</v>
      </c>
      <c r="G51" s="25" t="s">
        <v>49</v>
      </c>
      <c r="H51" s="25" t="s">
        <v>49</v>
      </c>
      <c r="I51" s="25" t="s">
        <v>49</v>
      </c>
      <c r="J51" s="25" t="s">
        <v>49</v>
      </c>
      <c r="K51" s="25" t="s">
        <v>49</v>
      </c>
      <c r="L51" s="25" t="s">
        <v>49</v>
      </c>
      <c r="M51" s="25" t="s">
        <v>49</v>
      </c>
      <c r="N51" s="25" t="s">
        <v>49</v>
      </c>
      <c r="O51" s="25" t="s">
        <v>49</v>
      </c>
      <c r="P51" s="25" t="s">
        <v>49</v>
      </c>
      <c r="Q51" s="25" t="s">
        <v>49</v>
      </c>
      <c r="R51" s="25" t="s">
        <v>49</v>
      </c>
      <c r="S51" s="25" t="s">
        <v>49</v>
      </c>
      <c r="T51" s="25" t="s">
        <v>49</v>
      </c>
      <c r="U51" s="25" t="s">
        <v>49</v>
      </c>
      <c r="V51" s="25" t="s">
        <v>49</v>
      </c>
      <c r="W51" s="25" t="s">
        <v>49</v>
      </c>
      <c r="X51" s="25" t="s">
        <v>49</v>
      </c>
      <c r="Y51" s="25" t="s">
        <v>49</v>
      </c>
      <c r="Z51" s="26" t="s">
        <v>49</v>
      </c>
      <c r="AC51">
        <v>51</v>
      </c>
      <c r="AD51" cm="1">
        <f t="array" ref="AD51">_xlfn._xlws.FILTER(B51:Z51,ISNUMBER(B51:Z51),0)</f>
        <v>0</v>
      </c>
    </row>
    <row r="1000" spans="648:648" ht="18.75">
      <c r="XX1000" s="163">
        <v>125713</v>
      </c>
    </row>
  </sheetData>
  <phoneticPr fontId="15" type="noConversion"/>
  <conditionalFormatting sqref="B2:Z51">
    <cfRule type="containsBlanks" dxfId="1" priority="1">
      <formula>LEN(TRIM(B2))=0</formula>
    </cfRule>
    <cfRule type="containsText" dxfId="0" priority="2" operator="containsText" text="Cust">
      <formula>NOT(ISERROR(SEARCH("Cust",B2)))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5D5E-9461-485B-9BF6-488FF3F17C13}">
  <sheetPr codeName="Sheet3"/>
  <dimension ref="A1:S147"/>
  <sheetViews>
    <sheetView showGridLines="0" zoomScale="70" zoomScaleNormal="70" workbookViewId="0"/>
  </sheetViews>
  <sheetFormatPr defaultColWidth="8.28515625" defaultRowHeight="23.25" customHeight="1"/>
  <cols>
    <col min="1" max="1" width="3.140625" style="135" customWidth="1"/>
    <col min="2" max="2" width="12.28515625" style="147" customWidth="1"/>
    <col min="3" max="3" width="54.28515625" style="148" customWidth="1"/>
    <col min="4" max="4" width="9.42578125" style="135" customWidth="1"/>
    <col min="5" max="19" width="5.42578125" style="135" customWidth="1"/>
    <col min="20" max="43" width="8.140625" style="138" customWidth="1"/>
    <col min="44" max="69" width="6.140625" style="138" customWidth="1"/>
    <col min="70" max="16384" width="8.28515625" style="138"/>
  </cols>
  <sheetData>
    <row r="1" spans="2:19" ht="23.25" customHeight="1" thickBot="1">
      <c r="B1" s="133" t="s">
        <v>229</v>
      </c>
      <c r="C1" s="134"/>
      <c r="E1" s="136"/>
      <c r="F1" s="136"/>
      <c r="G1" s="136"/>
      <c r="H1" s="137"/>
      <c r="I1" s="137"/>
      <c r="J1" s="138"/>
      <c r="K1" s="138"/>
      <c r="L1" s="138"/>
      <c r="M1" s="138"/>
      <c r="N1" s="138"/>
      <c r="O1" s="138"/>
      <c r="P1" s="138"/>
      <c r="Q1" s="138"/>
      <c r="R1" s="138"/>
      <c r="S1" s="138"/>
    </row>
    <row r="2" spans="2:19" ht="23.25" customHeight="1" thickBot="1">
      <c r="B2" s="139" t="s">
        <v>2</v>
      </c>
      <c r="C2" s="140" t="s">
        <v>5</v>
      </c>
      <c r="D2" s="139" t="s">
        <v>4</v>
      </c>
      <c r="P2" s="138"/>
      <c r="Q2" s="138"/>
      <c r="R2" s="138"/>
      <c r="S2" s="138"/>
    </row>
    <row r="3" spans="2:19" ht="23.25" customHeight="1">
      <c r="B3" s="141" t="s">
        <v>19</v>
      </c>
      <c r="C3" s="142">
        <f>IF(ISBLANK(Case!E25),"",Case!E25)</f>
        <v>6</v>
      </c>
      <c r="D3" s="143">
        <v>30</v>
      </c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</row>
    <row r="4" spans="2:19" ht="23.25" customHeight="1">
      <c r="B4" s="144" t="s">
        <v>20</v>
      </c>
      <c r="C4" s="142">
        <f>IF(ISBLANK(Case!E26),"",Case!E26)</f>
        <v>145</v>
      </c>
      <c r="D4" s="145">
        <v>30</v>
      </c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</row>
    <row r="5" spans="2:19" ht="23.25" customHeight="1">
      <c r="B5" s="144" t="s">
        <v>21</v>
      </c>
      <c r="C5" s="142">
        <f>IF(ISBLANK(Case!E27),"",Case!E27)</f>
        <v>66582</v>
      </c>
      <c r="D5" s="145">
        <v>40</v>
      </c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</row>
    <row r="6" spans="2:19" ht="23.25" customHeight="1">
      <c r="B6" s="144" t="s">
        <v>22</v>
      </c>
      <c r="C6" s="142">
        <f>IF(ISBLANK(Case!E28),"",Case!E28)</f>
        <v>11</v>
      </c>
      <c r="D6" s="145">
        <v>70</v>
      </c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</row>
    <row r="7" spans="2:19" ht="23.25" customHeight="1">
      <c r="B7" s="144" t="s">
        <v>23</v>
      </c>
      <c r="C7" s="142">
        <f>IF(ISBLANK(Case!E29),"",Case!E29)</f>
        <v>1228</v>
      </c>
      <c r="D7" s="145">
        <v>80</v>
      </c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</row>
    <row r="8" spans="2:19" ht="23.25" customHeight="1">
      <c r="B8" s="146">
        <v>1</v>
      </c>
      <c r="C8" s="142">
        <f>IF(ISBLANK(Case!E50),"",Case!E50)</f>
        <v>34</v>
      </c>
      <c r="D8" s="141">
        <v>5</v>
      </c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</row>
    <row r="9" spans="2:19" ht="23.25" customHeight="1">
      <c r="B9" s="146">
        <f t="shared" ref="B9:B72" si="0">B8+1</f>
        <v>2</v>
      </c>
      <c r="C9" s="142">
        <f>IF(ISBLANK(Case!E51),"",Case!E51)</f>
        <v>25</v>
      </c>
      <c r="D9" s="141">
        <v>5</v>
      </c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</row>
    <row r="10" spans="2:19" ht="23.25" customHeight="1">
      <c r="B10" s="146">
        <f t="shared" si="0"/>
        <v>3</v>
      </c>
      <c r="C10" s="142">
        <f>IF(ISBLANK(Case!E52),"",Case!E52)</f>
        <v>41</v>
      </c>
      <c r="D10" s="141">
        <v>5</v>
      </c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</row>
    <row r="11" spans="2:19" ht="23.25" customHeight="1">
      <c r="B11" s="146">
        <f t="shared" si="0"/>
        <v>4</v>
      </c>
      <c r="C11" s="142">
        <f>IF(ISBLANK(Case!E53),"",Case!E53)</f>
        <v>50</v>
      </c>
      <c r="D11" s="141">
        <v>5</v>
      </c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</row>
    <row r="12" spans="2:19" ht="23.25" customHeight="1">
      <c r="B12" s="146">
        <f t="shared" si="0"/>
        <v>5</v>
      </c>
      <c r="C12" s="142">
        <f>IF(ISBLANK(Case!E54),"",Case!E54)</f>
        <v>60</v>
      </c>
      <c r="D12" s="141">
        <v>5</v>
      </c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</row>
    <row r="13" spans="2:19" ht="23.25" customHeight="1">
      <c r="B13" s="146">
        <f t="shared" si="0"/>
        <v>6</v>
      </c>
      <c r="C13" s="142">
        <f>IF(ISBLANK(Case!E55),"",Case!E55)</f>
        <v>22</v>
      </c>
      <c r="D13" s="141">
        <v>5</v>
      </c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</row>
    <row r="14" spans="2:19" ht="23.25" customHeight="1">
      <c r="B14" s="146">
        <f t="shared" si="0"/>
        <v>7</v>
      </c>
      <c r="C14" s="142">
        <f>IF(ISBLANK(Case!E56),"",Case!E56)</f>
        <v>61</v>
      </c>
      <c r="D14" s="141">
        <v>5</v>
      </c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</row>
    <row r="15" spans="2:19" ht="23.25" customHeight="1">
      <c r="B15" s="146">
        <f t="shared" si="0"/>
        <v>8</v>
      </c>
      <c r="C15" s="142">
        <f>IF(ISBLANK(Case!E57),"",Case!E57)</f>
        <v>21</v>
      </c>
      <c r="D15" s="141">
        <v>5</v>
      </c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</row>
    <row r="16" spans="2:19" ht="23.25" customHeight="1">
      <c r="B16" s="146">
        <f t="shared" si="0"/>
        <v>9</v>
      </c>
      <c r="C16" s="142">
        <f>IF(ISBLANK(Case!E58),"",Case!E58)</f>
        <v>29</v>
      </c>
      <c r="D16" s="141">
        <v>5</v>
      </c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</row>
    <row r="17" spans="2:19" ht="23.25" customHeight="1">
      <c r="B17" s="146">
        <f t="shared" si="0"/>
        <v>10</v>
      </c>
      <c r="C17" s="142">
        <f>IF(ISBLANK(Case!E59),"",Case!E59)</f>
        <v>40</v>
      </c>
      <c r="D17" s="141">
        <v>5</v>
      </c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</row>
    <row r="18" spans="2:19" ht="23.25" customHeight="1">
      <c r="B18" s="146">
        <f t="shared" si="0"/>
        <v>11</v>
      </c>
      <c r="C18" s="142">
        <f>IF(ISBLANK(Case!E60),"",Case!E60)</f>
        <v>58</v>
      </c>
      <c r="D18" s="141">
        <v>5</v>
      </c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</row>
    <row r="19" spans="2:19" ht="23.25" customHeight="1">
      <c r="B19" s="146">
        <f t="shared" si="0"/>
        <v>12</v>
      </c>
      <c r="C19" s="142">
        <f>IF(ISBLANK(Case!E61),"",Case!E61)</f>
        <v>31</v>
      </c>
      <c r="D19" s="141">
        <v>5</v>
      </c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</row>
    <row r="20" spans="2:19" ht="23.25" customHeight="1">
      <c r="B20" s="146">
        <f t="shared" si="0"/>
        <v>13</v>
      </c>
      <c r="C20" s="142">
        <f>IF(ISBLANK(Case!E62),"",Case!E62)</f>
        <v>45</v>
      </c>
      <c r="D20" s="141">
        <v>5</v>
      </c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</row>
    <row r="21" spans="2:19" ht="23.25" customHeight="1">
      <c r="B21" s="146">
        <f t="shared" si="0"/>
        <v>14</v>
      </c>
      <c r="C21" s="142">
        <f>IF(ISBLANK(Case!E63),"",Case!E63)</f>
        <v>69</v>
      </c>
      <c r="D21" s="141">
        <v>5</v>
      </c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</row>
    <row r="22" spans="2:19" ht="23.25" customHeight="1">
      <c r="B22" s="146">
        <f t="shared" si="0"/>
        <v>15</v>
      </c>
      <c r="C22" s="142">
        <f>IF(ISBLANK(Case!E64),"",Case!E64)</f>
        <v>61</v>
      </c>
      <c r="D22" s="141">
        <v>5</v>
      </c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</row>
    <row r="23" spans="2:19" ht="23.25" customHeight="1">
      <c r="B23" s="146">
        <f t="shared" si="0"/>
        <v>16</v>
      </c>
      <c r="C23" s="142">
        <f>IF(ISBLANK(Case!E65),"",Case!E65)</f>
        <v>57</v>
      </c>
      <c r="D23" s="141">
        <v>5</v>
      </c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</row>
    <row r="24" spans="2:19" ht="23.25" customHeight="1">
      <c r="B24" s="146">
        <f t="shared" si="0"/>
        <v>17</v>
      </c>
      <c r="C24" s="142">
        <f>IF(ISBLANK(Case!E66),"",Case!E66)</f>
        <v>42</v>
      </c>
      <c r="D24" s="141">
        <v>5</v>
      </c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</row>
    <row r="25" spans="2:19" ht="23.25" customHeight="1">
      <c r="B25" s="146">
        <f t="shared" si="0"/>
        <v>18</v>
      </c>
      <c r="C25" s="142">
        <f>IF(ISBLANK(Case!E67),"",Case!E67)</f>
        <v>32</v>
      </c>
      <c r="D25" s="141">
        <v>5</v>
      </c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</row>
    <row r="26" spans="2:19" ht="23.25" customHeight="1">
      <c r="B26" s="146">
        <f t="shared" si="0"/>
        <v>19</v>
      </c>
      <c r="C26" s="142">
        <f>IF(ISBLANK(Case!E68),"",Case!E68)</f>
        <v>56</v>
      </c>
      <c r="D26" s="141">
        <v>5</v>
      </c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</row>
    <row r="27" spans="2:19" ht="23.25" customHeight="1">
      <c r="B27" s="146">
        <f t="shared" si="0"/>
        <v>20</v>
      </c>
      <c r="C27" s="142">
        <f>IF(ISBLANK(Case!E69),"",Case!E69)</f>
        <v>68</v>
      </c>
      <c r="D27" s="141">
        <v>5</v>
      </c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</row>
    <row r="28" spans="2:19" ht="23.25" customHeight="1">
      <c r="B28" s="146">
        <f t="shared" si="0"/>
        <v>21</v>
      </c>
      <c r="C28" s="142">
        <f>IF(ISBLANK(Case!E88),"",Case!E88)</f>
        <v>9</v>
      </c>
      <c r="D28" s="141">
        <v>5</v>
      </c>
    </row>
    <row r="29" spans="2:19" ht="23.25" customHeight="1">
      <c r="B29" s="146">
        <f t="shared" si="0"/>
        <v>22</v>
      </c>
      <c r="C29" s="142">
        <f>IF(ISBLANK(Case!E89),"",Case!E89)</f>
        <v>13</v>
      </c>
      <c r="D29" s="141">
        <v>5</v>
      </c>
    </row>
    <row r="30" spans="2:19" ht="23.25" customHeight="1">
      <c r="B30" s="146">
        <f t="shared" si="0"/>
        <v>23</v>
      </c>
      <c r="C30" s="142">
        <f>IF(ISBLANK(Case!E90),"",Case!E90)</f>
        <v>10</v>
      </c>
      <c r="D30" s="141">
        <v>5</v>
      </c>
    </row>
    <row r="31" spans="2:19" ht="23.25" customHeight="1">
      <c r="B31" s="146">
        <f t="shared" si="0"/>
        <v>24</v>
      </c>
      <c r="C31" s="142">
        <f>IF(ISBLANK(Case!E91),"",Case!E91)</f>
        <v>9</v>
      </c>
      <c r="D31" s="141">
        <v>5</v>
      </c>
    </row>
    <row r="32" spans="2:19" s="135" customFormat="1" ht="23.25" customHeight="1">
      <c r="B32" s="146">
        <f t="shared" si="0"/>
        <v>25</v>
      </c>
      <c r="C32" s="142">
        <f>IF(ISBLANK(Case!E92),"",Case!E92)</f>
        <v>5</v>
      </c>
      <c r="D32" s="141">
        <v>5</v>
      </c>
    </row>
    <row r="33" spans="2:4" s="135" customFormat="1" ht="23.25" customHeight="1">
      <c r="B33" s="146">
        <f t="shared" si="0"/>
        <v>26</v>
      </c>
      <c r="C33" s="142">
        <f>IF(ISBLANK(Case!E93),"",Case!E93)</f>
        <v>9</v>
      </c>
      <c r="D33" s="141">
        <v>5</v>
      </c>
    </row>
    <row r="34" spans="2:4" s="135" customFormat="1" ht="23.25" customHeight="1">
      <c r="B34" s="146">
        <f t="shared" si="0"/>
        <v>27</v>
      </c>
      <c r="C34" s="142">
        <f>IF(ISBLANK(Case!E94),"",Case!E94)</f>
        <v>5</v>
      </c>
      <c r="D34" s="141">
        <v>5</v>
      </c>
    </row>
    <row r="35" spans="2:4" s="135" customFormat="1" ht="23.25" customHeight="1">
      <c r="B35" s="146">
        <f t="shared" si="0"/>
        <v>28</v>
      </c>
      <c r="C35" s="142">
        <f>IF(ISBLANK(Case!E95),"",Case!E95)</f>
        <v>3</v>
      </c>
      <c r="D35" s="141">
        <v>5</v>
      </c>
    </row>
    <row r="36" spans="2:4" s="135" customFormat="1" ht="23.25" customHeight="1">
      <c r="B36" s="146">
        <f t="shared" si="0"/>
        <v>29</v>
      </c>
      <c r="C36" s="142">
        <f>IF(ISBLANK(Case!E96),"",Case!E96)</f>
        <v>3</v>
      </c>
      <c r="D36" s="141">
        <v>5</v>
      </c>
    </row>
    <row r="37" spans="2:4" s="135" customFormat="1" ht="23.25" customHeight="1">
      <c r="B37" s="146">
        <f t="shared" si="0"/>
        <v>30</v>
      </c>
      <c r="C37" s="142">
        <f>IF(ISBLANK(Case!E97),"",Case!E97)</f>
        <v>8</v>
      </c>
      <c r="D37" s="141">
        <v>5</v>
      </c>
    </row>
    <row r="38" spans="2:4" s="135" customFormat="1" ht="23.25" customHeight="1">
      <c r="B38" s="146">
        <f t="shared" si="0"/>
        <v>31</v>
      </c>
      <c r="C38" s="142">
        <f>IF(ISBLANK(Case!E98),"",Case!E98)</f>
        <v>5</v>
      </c>
      <c r="D38" s="141">
        <v>5</v>
      </c>
    </row>
    <row r="39" spans="2:4" s="135" customFormat="1" ht="23.25" customHeight="1">
      <c r="B39" s="146">
        <f t="shared" si="0"/>
        <v>32</v>
      </c>
      <c r="C39" s="142">
        <f>IF(ISBLANK(Case!E99),"",Case!E99)</f>
        <v>9</v>
      </c>
      <c r="D39" s="141">
        <v>5</v>
      </c>
    </row>
    <row r="40" spans="2:4" s="135" customFormat="1" ht="23.25" customHeight="1">
      <c r="B40" s="146">
        <f t="shared" si="0"/>
        <v>33</v>
      </c>
      <c r="C40" s="142">
        <f>IF(ISBLANK(Case!E100),"",Case!E100)</f>
        <v>9</v>
      </c>
      <c r="D40" s="141">
        <v>5</v>
      </c>
    </row>
    <row r="41" spans="2:4" s="135" customFormat="1" ht="23.25" customHeight="1">
      <c r="B41" s="146">
        <f t="shared" si="0"/>
        <v>34</v>
      </c>
      <c r="C41" s="142">
        <f>IF(ISBLANK(Case!E101),"",Case!E101)</f>
        <v>6</v>
      </c>
      <c r="D41" s="141">
        <v>5</v>
      </c>
    </row>
    <row r="42" spans="2:4" s="135" customFormat="1" ht="23.25" customHeight="1">
      <c r="B42" s="146">
        <f t="shared" si="0"/>
        <v>35</v>
      </c>
      <c r="C42" s="142">
        <f>IF(ISBLANK(Case!E102),"",Case!E102)</f>
        <v>6</v>
      </c>
      <c r="D42" s="141">
        <v>5</v>
      </c>
    </row>
    <row r="43" spans="2:4" s="135" customFormat="1" ht="23.25" customHeight="1">
      <c r="B43" s="146">
        <f t="shared" si="0"/>
        <v>36</v>
      </c>
      <c r="C43" s="142">
        <f>IF(ISBLANK(Case!E103),"",Case!E103)</f>
        <v>6</v>
      </c>
      <c r="D43" s="141">
        <v>5</v>
      </c>
    </row>
    <row r="44" spans="2:4" s="135" customFormat="1" ht="23.25" customHeight="1">
      <c r="B44" s="146">
        <f t="shared" si="0"/>
        <v>37</v>
      </c>
      <c r="C44" s="142">
        <f>IF(ISBLANK(Case!E104),"",Case!E104)</f>
        <v>7</v>
      </c>
      <c r="D44" s="141">
        <v>5</v>
      </c>
    </row>
    <row r="45" spans="2:4" s="135" customFormat="1" ht="23.25" customHeight="1">
      <c r="B45" s="146">
        <f t="shared" si="0"/>
        <v>38</v>
      </c>
      <c r="C45" s="142">
        <f>IF(ISBLANK(Case!E105),"",Case!E105)</f>
        <v>11</v>
      </c>
      <c r="D45" s="141">
        <v>5</v>
      </c>
    </row>
    <row r="46" spans="2:4" s="135" customFormat="1" ht="23.25" customHeight="1">
      <c r="B46" s="146">
        <f t="shared" si="0"/>
        <v>39</v>
      </c>
      <c r="C46" s="142">
        <f>IF(ISBLANK(Case!E106),"",Case!E106)</f>
        <v>7</v>
      </c>
      <c r="D46" s="141">
        <v>5</v>
      </c>
    </row>
    <row r="47" spans="2:4" s="135" customFormat="1" ht="23.25" customHeight="1">
      <c r="B47" s="146">
        <f t="shared" si="0"/>
        <v>40</v>
      </c>
      <c r="C47" s="142">
        <f>IF(ISBLANK(Case!E107),"",Case!E107)</f>
        <v>5</v>
      </c>
      <c r="D47" s="141">
        <v>5</v>
      </c>
    </row>
    <row r="48" spans="2:4" s="135" customFormat="1" ht="23.25" customHeight="1">
      <c r="B48" s="146">
        <f t="shared" si="0"/>
        <v>41</v>
      </c>
      <c r="C48" s="142">
        <f>IF(ISBLANK(Case!E129),"",Case!E129)</f>
        <v>2196</v>
      </c>
      <c r="D48" s="141">
        <v>6</v>
      </c>
    </row>
    <row r="49" spans="2:4" s="135" customFormat="1" ht="23.25" customHeight="1">
      <c r="B49" s="146">
        <f t="shared" si="0"/>
        <v>42</v>
      </c>
      <c r="C49" s="142">
        <f>IF(ISBLANK(Case!E130),"",Case!E130)</f>
        <v>3060</v>
      </c>
      <c r="D49" s="141">
        <v>6</v>
      </c>
    </row>
    <row r="50" spans="2:4" s="135" customFormat="1" ht="23.25" customHeight="1">
      <c r="B50" s="146">
        <f t="shared" si="0"/>
        <v>43</v>
      </c>
      <c r="C50" s="142">
        <f>IF(ISBLANK(Case!E131),"",Case!E131)</f>
        <v>3420</v>
      </c>
      <c r="D50" s="141">
        <v>6</v>
      </c>
    </row>
    <row r="51" spans="2:4" s="135" customFormat="1" ht="23.25" customHeight="1">
      <c r="B51" s="146">
        <f t="shared" si="0"/>
        <v>44</v>
      </c>
      <c r="C51" s="142">
        <f>IF(ISBLANK(Case!E132),"",Case!E132)</f>
        <v>1980</v>
      </c>
      <c r="D51" s="141">
        <v>6</v>
      </c>
    </row>
    <row r="52" spans="2:4" s="135" customFormat="1" ht="23.25" customHeight="1">
      <c r="B52" s="146">
        <f t="shared" si="0"/>
        <v>45</v>
      </c>
      <c r="C52" s="142">
        <f>IF(ISBLANK(Case!E133),"",Case!E133)</f>
        <v>1044</v>
      </c>
      <c r="D52" s="141">
        <v>6</v>
      </c>
    </row>
    <row r="53" spans="2:4" s="135" customFormat="1" ht="23.25" customHeight="1">
      <c r="B53" s="146">
        <f t="shared" si="0"/>
        <v>46</v>
      </c>
      <c r="C53" s="142">
        <f>IF(ISBLANK(Case!E134),"",Case!E134)</f>
        <v>2844</v>
      </c>
      <c r="D53" s="141">
        <v>6</v>
      </c>
    </row>
    <row r="54" spans="2:4" s="135" customFormat="1" ht="23.25" customHeight="1">
      <c r="B54" s="146">
        <f t="shared" si="0"/>
        <v>47</v>
      </c>
      <c r="C54" s="142">
        <f>IF(ISBLANK(Case!E135),"",Case!E135)</f>
        <v>2772</v>
      </c>
      <c r="D54" s="141">
        <v>6</v>
      </c>
    </row>
    <row r="55" spans="2:4" s="135" customFormat="1" ht="23.25" customHeight="1">
      <c r="B55" s="146">
        <f t="shared" si="0"/>
        <v>48</v>
      </c>
      <c r="C55" s="142">
        <f>IF(ISBLANK(Case!E136),"",Case!E136)</f>
        <v>2520</v>
      </c>
      <c r="D55" s="141">
        <v>6</v>
      </c>
    </row>
    <row r="56" spans="2:4" s="135" customFormat="1" ht="23.25" customHeight="1">
      <c r="B56" s="146">
        <f t="shared" si="0"/>
        <v>49</v>
      </c>
      <c r="C56" s="142">
        <f>IF(ISBLANK(Case!E137),"",Case!E137)</f>
        <v>2484</v>
      </c>
      <c r="D56" s="141">
        <v>6</v>
      </c>
    </row>
    <row r="57" spans="2:4" s="135" customFormat="1" ht="23.25" customHeight="1">
      <c r="B57" s="146">
        <f t="shared" si="0"/>
        <v>50</v>
      </c>
      <c r="C57" s="142">
        <f>IF(ISBLANK(Case!E138),"",Case!E138)</f>
        <v>3420</v>
      </c>
      <c r="D57" s="141">
        <v>6</v>
      </c>
    </row>
    <row r="58" spans="2:4" s="135" customFormat="1" ht="23.25" customHeight="1">
      <c r="B58" s="146">
        <f t="shared" si="0"/>
        <v>51</v>
      </c>
      <c r="C58" s="142">
        <f>IF(ISBLANK(Case!E139),"",Case!E139)</f>
        <v>2880</v>
      </c>
      <c r="D58" s="141">
        <v>6</v>
      </c>
    </row>
    <row r="59" spans="2:4" s="135" customFormat="1" ht="23.25" customHeight="1">
      <c r="B59" s="146">
        <f t="shared" si="0"/>
        <v>52</v>
      </c>
      <c r="C59" s="142">
        <f>IF(ISBLANK(Case!E140),"",Case!E140)</f>
        <v>2880</v>
      </c>
      <c r="D59" s="141">
        <v>6</v>
      </c>
    </row>
    <row r="60" spans="2:4" s="135" customFormat="1" ht="23.25" customHeight="1">
      <c r="B60" s="146">
        <f t="shared" si="0"/>
        <v>53</v>
      </c>
      <c r="C60" s="142">
        <f>IF(ISBLANK(Case!E141),"",Case!E141)</f>
        <v>3636</v>
      </c>
      <c r="D60" s="141">
        <v>6</v>
      </c>
    </row>
    <row r="61" spans="2:4" s="135" customFormat="1" ht="23.25" customHeight="1">
      <c r="B61" s="146">
        <f t="shared" si="0"/>
        <v>54</v>
      </c>
      <c r="C61" s="142">
        <f>IF(ISBLANK(Case!E142),"",Case!E142)</f>
        <v>2448</v>
      </c>
      <c r="D61" s="141">
        <v>6</v>
      </c>
    </row>
    <row r="62" spans="2:4" s="135" customFormat="1" ht="23.25" customHeight="1">
      <c r="B62" s="146">
        <f t="shared" si="0"/>
        <v>55</v>
      </c>
      <c r="C62" s="142">
        <f>IF(ISBLANK(Case!E143),"",Case!E143)</f>
        <v>1116</v>
      </c>
      <c r="D62" s="141">
        <v>6</v>
      </c>
    </row>
    <row r="63" spans="2:4" s="135" customFormat="1" ht="23.25" customHeight="1">
      <c r="B63" s="146">
        <f t="shared" si="0"/>
        <v>56</v>
      </c>
      <c r="C63" s="142">
        <f>IF(ISBLANK(Case!E144),"",Case!E144)</f>
        <v>3240</v>
      </c>
      <c r="D63" s="141">
        <v>6</v>
      </c>
    </row>
    <row r="64" spans="2:4" s="135" customFormat="1" ht="23.25" customHeight="1">
      <c r="B64" s="146">
        <f t="shared" si="0"/>
        <v>57</v>
      </c>
      <c r="C64" s="142">
        <f>IF(ISBLANK(Case!E145),"",Case!E145)</f>
        <v>2700</v>
      </c>
      <c r="D64" s="141">
        <v>6</v>
      </c>
    </row>
    <row r="65" spans="2:4" s="135" customFormat="1" ht="23.25" customHeight="1">
      <c r="B65" s="146">
        <f t="shared" si="0"/>
        <v>58</v>
      </c>
      <c r="C65" s="142">
        <f>IF(ISBLANK(Case!E146),"",Case!E146)</f>
        <v>1440</v>
      </c>
      <c r="D65" s="141">
        <v>6</v>
      </c>
    </row>
    <row r="66" spans="2:4" s="135" customFormat="1" ht="23.25" customHeight="1">
      <c r="B66" s="146">
        <f t="shared" si="0"/>
        <v>59</v>
      </c>
      <c r="C66" s="142">
        <f>IF(ISBLANK(Case!E147),"",Case!E147)</f>
        <v>3600</v>
      </c>
      <c r="D66" s="141">
        <v>6</v>
      </c>
    </row>
    <row r="67" spans="2:4" s="135" customFormat="1" ht="23.25" customHeight="1">
      <c r="B67" s="146">
        <f t="shared" si="0"/>
        <v>60</v>
      </c>
      <c r="C67" s="142">
        <f>IF(ISBLANK(Case!E148),"",Case!E148)</f>
        <v>2304</v>
      </c>
      <c r="D67" s="141">
        <v>6</v>
      </c>
    </row>
    <row r="68" spans="2:4" s="135" customFormat="1" ht="23.25" customHeight="1">
      <c r="B68" s="146">
        <f t="shared" si="0"/>
        <v>61</v>
      </c>
      <c r="C68" s="142">
        <f>IF(ISBLANK(Case!E168),"",Case!E168)</f>
        <v>3600</v>
      </c>
      <c r="D68" s="141">
        <v>7</v>
      </c>
    </row>
    <row r="69" spans="2:4" s="135" customFormat="1" ht="23.25" customHeight="1">
      <c r="B69" s="146">
        <f t="shared" si="0"/>
        <v>62</v>
      </c>
      <c r="C69" s="142">
        <f>IF(ISBLANK(Case!E169),"",Case!E169)</f>
        <v>1080</v>
      </c>
      <c r="D69" s="141">
        <v>7</v>
      </c>
    </row>
    <row r="70" spans="2:4" s="135" customFormat="1" ht="23.25" customHeight="1">
      <c r="B70" s="146">
        <f t="shared" si="0"/>
        <v>63</v>
      </c>
      <c r="C70" s="142">
        <f>IF(ISBLANK(Case!E170),"",Case!E170)</f>
        <v>1712</v>
      </c>
      <c r="D70" s="141">
        <v>7</v>
      </c>
    </row>
    <row r="71" spans="2:4" s="135" customFormat="1" ht="23.25" customHeight="1">
      <c r="B71" s="146">
        <f t="shared" si="0"/>
        <v>64</v>
      </c>
      <c r="C71" s="142">
        <f>IF(ISBLANK(Case!E171),"",Case!E171)</f>
        <v>2056</v>
      </c>
      <c r="D71" s="141">
        <v>7</v>
      </c>
    </row>
    <row r="72" spans="2:4" s="135" customFormat="1" ht="23.25" customHeight="1">
      <c r="B72" s="146">
        <f t="shared" si="0"/>
        <v>65</v>
      </c>
      <c r="C72" s="142">
        <f>IF(ISBLANK(Case!E172),"",Case!E172)</f>
        <v>3224</v>
      </c>
      <c r="D72" s="141">
        <v>7</v>
      </c>
    </row>
    <row r="73" spans="2:4" s="135" customFormat="1" ht="23.25" customHeight="1">
      <c r="B73" s="146">
        <f t="shared" ref="B73:B136" si="1">B72+1</f>
        <v>66</v>
      </c>
      <c r="C73" s="142">
        <f>IF(ISBLANK(Case!E173),"",Case!E173)</f>
        <v>3312</v>
      </c>
      <c r="D73" s="141">
        <v>7</v>
      </c>
    </row>
    <row r="74" spans="2:4" s="135" customFormat="1" ht="23.25" customHeight="1">
      <c r="B74" s="146">
        <f t="shared" si="1"/>
        <v>67</v>
      </c>
      <c r="C74" s="142">
        <f>IF(ISBLANK(Case!E174),"",Case!E174)</f>
        <v>2808</v>
      </c>
      <c r="D74" s="141">
        <v>7</v>
      </c>
    </row>
    <row r="75" spans="2:4" s="135" customFormat="1" ht="23.25" customHeight="1">
      <c r="B75" s="146">
        <f t="shared" si="1"/>
        <v>68</v>
      </c>
      <c r="C75" s="142">
        <f>IF(ISBLANK(Case!E175),"",Case!E175)</f>
        <v>1308</v>
      </c>
      <c r="D75" s="141">
        <v>7</v>
      </c>
    </row>
    <row r="76" spans="2:4" s="135" customFormat="1" ht="23.25" customHeight="1">
      <c r="B76" s="146">
        <f t="shared" si="1"/>
        <v>69</v>
      </c>
      <c r="C76" s="142">
        <f>IF(ISBLANK(Case!E176),"",Case!E176)</f>
        <v>3252</v>
      </c>
      <c r="D76" s="141">
        <v>7</v>
      </c>
    </row>
    <row r="77" spans="2:4" s="135" customFormat="1" ht="23.25" customHeight="1">
      <c r="B77" s="146">
        <f t="shared" si="1"/>
        <v>70</v>
      </c>
      <c r="C77" s="142">
        <f>IF(ISBLANK(Case!E177),"",Case!E177)</f>
        <v>3180</v>
      </c>
      <c r="D77" s="141">
        <v>7</v>
      </c>
    </row>
    <row r="78" spans="2:4" s="135" customFormat="1" ht="23.25" customHeight="1">
      <c r="B78" s="146">
        <f t="shared" si="1"/>
        <v>71</v>
      </c>
      <c r="C78" s="142">
        <f>IF(ISBLANK(Case!E178),"",Case!E178)</f>
        <v>2748</v>
      </c>
      <c r="D78" s="141">
        <v>7</v>
      </c>
    </row>
    <row r="79" spans="2:4" s="135" customFormat="1" ht="23.25" customHeight="1">
      <c r="B79" s="146">
        <f t="shared" si="1"/>
        <v>72</v>
      </c>
      <c r="C79" s="142">
        <f>IF(ISBLANK(Case!E179),"",Case!E179)</f>
        <v>2776</v>
      </c>
      <c r="D79" s="141">
        <v>7</v>
      </c>
    </row>
    <row r="80" spans="2:4" s="135" customFormat="1" ht="23.25" customHeight="1">
      <c r="B80" s="146">
        <f t="shared" si="1"/>
        <v>73</v>
      </c>
      <c r="C80" s="142">
        <f>IF(ISBLANK(Case!E180),"",Case!E180)</f>
        <v>2892</v>
      </c>
      <c r="D80" s="141">
        <v>7</v>
      </c>
    </row>
    <row r="81" spans="2:4" s="135" customFormat="1" ht="23.25" customHeight="1">
      <c r="B81" s="146">
        <f t="shared" si="1"/>
        <v>74</v>
      </c>
      <c r="C81" s="142">
        <f>IF(ISBLANK(Case!E181),"",Case!E181)</f>
        <v>3008</v>
      </c>
      <c r="D81" s="141">
        <v>7</v>
      </c>
    </row>
    <row r="82" spans="2:4" s="135" customFormat="1" ht="23.25" customHeight="1">
      <c r="B82" s="146">
        <f t="shared" si="1"/>
        <v>75</v>
      </c>
      <c r="C82" s="142">
        <f>IF(ISBLANK(Case!E182),"",Case!E182)</f>
        <v>2952</v>
      </c>
      <c r="D82" s="141">
        <v>7</v>
      </c>
    </row>
    <row r="83" spans="2:4" s="135" customFormat="1" ht="23.25" customHeight="1">
      <c r="B83" s="146">
        <f t="shared" si="1"/>
        <v>76</v>
      </c>
      <c r="C83" s="142">
        <f>IF(ISBLANK(Case!E183),"",Case!E183)</f>
        <v>2532</v>
      </c>
      <c r="D83" s="141">
        <v>7</v>
      </c>
    </row>
    <row r="84" spans="2:4" s="135" customFormat="1" ht="23.25" customHeight="1">
      <c r="B84" s="146">
        <f t="shared" si="1"/>
        <v>77</v>
      </c>
      <c r="C84" s="142">
        <f>IF(ISBLANK(Case!E184),"",Case!E184)</f>
        <v>1252</v>
      </c>
      <c r="D84" s="141">
        <v>7</v>
      </c>
    </row>
    <row r="85" spans="2:4" s="135" customFormat="1" ht="23.25" customHeight="1">
      <c r="B85" s="146">
        <f t="shared" si="1"/>
        <v>78</v>
      </c>
      <c r="C85" s="142">
        <f>IF(ISBLANK(Case!E185),"",Case!E185)</f>
        <v>2692</v>
      </c>
      <c r="D85" s="141">
        <v>7</v>
      </c>
    </row>
    <row r="86" spans="2:4" s="135" customFormat="1" ht="23.25" customHeight="1">
      <c r="B86" s="146">
        <f t="shared" si="1"/>
        <v>79</v>
      </c>
      <c r="C86" s="142">
        <f>IF(ISBLANK(Case!E186),"",Case!E186)</f>
        <v>1656</v>
      </c>
      <c r="D86" s="141">
        <v>7</v>
      </c>
    </row>
    <row r="87" spans="2:4" s="135" customFormat="1" ht="23.25" customHeight="1">
      <c r="B87" s="146">
        <f t="shared" si="1"/>
        <v>80</v>
      </c>
      <c r="C87" s="142">
        <f>IF(ISBLANK(Case!E187),"",Case!E187)</f>
        <v>1640</v>
      </c>
      <c r="D87" s="141">
        <v>7</v>
      </c>
    </row>
    <row r="88" spans="2:4" s="135" customFormat="1" ht="23.25" customHeight="1">
      <c r="B88" s="146">
        <f t="shared" si="1"/>
        <v>81</v>
      </c>
      <c r="C88" s="142">
        <f>IF(ISBLANK(Case!E206),"",Case!E206)</f>
        <v>1430</v>
      </c>
      <c r="D88" s="141">
        <v>9</v>
      </c>
    </row>
    <row r="89" spans="2:4" s="135" customFormat="1" ht="23.25" customHeight="1">
      <c r="B89" s="146">
        <f t="shared" si="1"/>
        <v>82</v>
      </c>
      <c r="C89" s="142">
        <f>IF(ISBLANK(Case!E207),"",Case!E207)</f>
        <v>1638</v>
      </c>
      <c r="D89" s="141">
        <v>9</v>
      </c>
    </row>
    <row r="90" spans="2:4" s="135" customFormat="1" ht="23.25" customHeight="1">
      <c r="B90" s="146">
        <f t="shared" si="1"/>
        <v>83</v>
      </c>
      <c r="C90" s="142">
        <f>IF(ISBLANK(Case!E208),"",Case!E208)</f>
        <v>1285</v>
      </c>
      <c r="D90" s="141">
        <v>9</v>
      </c>
    </row>
    <row r="91" spans="2:4" s="135" customFormat="1" ht="23.25" customHeight="1">
      <c r="B91" s="146">
        <f t="shared" si="1"/>
        <v>84</v>
      </c>
      <c r="C91" s="142">
        <f>IF(ISBLANK(Case!E209),"",Case!E209)</f>
        <v>1678</v>
      </c>
      <c r="D91" s="141">
        <v>9</v>
      </c>
    </row>
    <row r="92" spans="2:4" s="135" customFormat="1" ht="23.25" customHeight="1">
      <c r="B92" s="146">
        <f t="shared" si="1"/>
        <v>85</v>
      </c>
      <c r="C92" s="142">
        <f>IF(ISBLANK(Case!E210),"",Case!E210)</f>
        <v>1250</v>
      </c>
      <c r="D92" s="141">
        <v>9</v>
      </c>
    </row>
    <row r="93" spans="2:4" s="135" customFormat="1" ht="23.25" customHeight="1">
      <c r="B93" s="146">
        <f t="shared" si="1"/>
        <v>86</v>
      </c>
      <c r="C93" s="142">
        <f>IF(ISBLANK(Case!E211),"",Case!E211)</f>
        <v>1615</v>
      </c>
      <c r="D93" s="141">
        <v>9</v>
      </c>
    </row>
    <row r="94" spans="2:4" s="135" customFormat="1" ht="23.25" customHeight="1">
      <c r="B94" s="146">
        <f t="shared" si="1"/>
        <v>87</v>
      </c>
      <c r="C94" s="142">
        <f>IF(ISBLANK(Case!E212),"",Case!E212)</f>
        <v>1553</v>
      </c>
      <c r="D94" s="141">
        <v>9</v>
      </c>
    </row>
    <row r="95" spans="2:4" s="135" customFormat="1" ht="23.25" customHeight="1">
      <c r="B95" s="146">
        <f t="shared" si="1"/>
        <v>88</v>
      </c>
      <c r="C95" s="142">
        <f>IF(ISBLANK(Case!E213),"",Case!E213)</f>
        <v>1370</v>
      </c>
      <c r="D95" s="141">
        <v>9</v>
      </c>
    </row>
    <row r="96" spans="2:4" s="135" customFormat="1" ht="23.25" customHeight="1">
      <c r="B96" s="146">
        <f t="shared" si="1"/>
        <v>89</v>
      </c>
      <c r="C96" s="142">
        <f>IF(ISBLANK(Case!E214),"",Case!E214)</f>
        <v>1250</v>
      </c>
      <c r="D96" s="141">
        <v>9</v>
      </c>
    </row>
    <row r="97" spans="2:4" s="135" customFormat="1" ht="23.25" customHeight="1">
      <c r="B97" s="146">
        <f t="shared" si="1"/>
        <v>90</v>
      </c>
      <c r="C97" s="142">
        <f>IF(ISBLANK(Case!E215),"",Case!E215)</f>
        <v>1250</v>
      </c>
      <c r="D97" s="141">
        <v>9</v>
      </c>
    </row>
    <row r="98" spans="2:4" s="135" customFormat="1" ht="23.25" customHeight="1">
      <c r="B98" s="146">
        <f t="shared" si="1"/>
        <v>91</v>
      </c>
      <c r="C98" s="142">
        <f>IF(ISBLANK(Case!E216),"",Case!E216)</f>
        <v>1250</v>
      </c>
      <c r="D98" s="141">
        <v>9</v>
      </c>
    </row>
    <row r="99" spans="2:4" s="135" customFormat="1" ht="23.25" customHeight="1">
      <c r="B99" s="146">
        <f t="shared" si="1"/>
        <v>92</v>
      </c>
      <c r="C99" s="142">
        <f>IF(ISBLANK(Case!E217),"",Case!E217)</f>
        <v>1250</v>
      </c>
      <c r="D99" s="141">
        <v>9</v>
      </c>
    </row>
    <row r="100" spans="2:4" s="135" customFormat="1" ht="23.25" customHeight="1">
      <c r="B100" s="146">
        <f t="shared" si="1"/>
        <v>93</v>
      </c>
      <c r="C100" s="142">
        <f>IF(ISBLANK(Case!E218),"",Case!E218)</f>
        <v>1273</v>
      </c>
      <c r="D100" s="141">
        <v>9</v>
      </c>
    </row>
    <row r="101" spans="2:4" s="135" customFormat="1" ht="23.25" customHeight="1">
      <c r="B101" s="146">
        <f t="shared" si="1"/>
        <v>94</v>
      </c>
      <c r="C101" s="142">
        <f>IF(ISBLANK(Case!E219),"",Case!E219)</f>
        <v>1250</v>
      </c>
      <c r="D101" s="141">
        <v>9</v>
      </c>
    </row>
    <row r="102" spans="2:4" s="135" customFormat="1" ht="23.25" customHeight="1">
      <c r="B102" s="146">
        <f t="shared" si="1"/>
        <v>95</v>
      </c>
      <c r="C102" s="142">
        <f>IF(ISBLANK(Case!E220),"",Case!E220)</f>
        <v>1385</v>
      </c>
      <c r="D102" s="141">
        <v>9</v>
      </c>
    </row>
    <row r="103" spans="2:4" s="135" customFormat="1" ht="23.25" customHeight="1">
      <c r="B103" s="146">
        <f t="shared" si="1"/>
        <v>96</v>
      </c>
      <c r="C103" s="142">
        <f>IF(ISBLANK(Case!E221),"",Case!E221)</f>
        <v>1733</v>
      </c>
      <c r="D103" s="141">
        <v>9</v>
      </c>
    </row>
    <row r="104" spans="2:4" s="135" customFormat="1" ht="23.25" customHeight="1">
      <c r="B104" s="146">
        <f t="shared" si="1"/>
        <v>97</v>
      </c>
      <c r="C104" s="142">
        <f>IF(ISBLANK(Case!E222),"",Case!E222)</f>
        <v>1558</v>
      </c>
      <c r="D104" s="141">
        <v>9</v>
      </c>
    </row>
    <row r="105" spans="2:4" s="135" customFormat="1" ht="23.25" customHeight="1">
      <c r="B105" s="146">
        <f t="shared" si="1"/>
        <v>98</v>
      </c>
      <c r="C105" s="142">
        <f>IF(ISBLANK(Case!E223),"",Case!E223)</f>
        <v>1738</v>
      </c>
      <c r="D105" s="141">
        <v>9</v>
      </c>
    </row>
    <row r="106" spans="2:4" s="135" customFormat="1" ht="23.25" customHeight="1">
      <c r="B106" s="146">
        <f t="shared" si="1"/>
        <v>99</v>
      </c>
      <c r="C106" s="142">
        <f>IF(ISBLANK(Case!E224),"",Case!E224)</f>
        <v>1250</v>
      </c>
      <c r="D106" s="141">
        <v>9</v>
      </c>
    </row>
    <row r="107" spans="2:4" s="135" customFormat="1" ht="23.25" customHeight="1">
      <c r="B107" s="146">
        <f t="shared" si="1"/>
        <v>100</v>
      </c>
      <c r="C107" s="142">
        <f>IF(ISBLANK(Case!E225),"",Case!E225)</f>
        <v>1305</v>
      </c>
      <c r="D107" s="141">
        <v>9</v>
      </c>
    </row>
    <row r="108" spans="2:4" s="135" customFormat="1" ht="23.25" customHeight="1">
      <c r="B108" s="146">
        <f t="shared" si="1"/>
        <v>101</v>
      </c>
      <c r="C108" s="142">
        <f>IF(ISBLANK(Case!E243),"",Case!E243)</f>
        <v>7000</v>
      </c>
      <c r="D108" s="141">
        <v>8</v>
      </c>
    </row>
    <row r="109" spans="2:4" s="135" customFormat="1" ht="23.25" customHeight="1">
      <c r="B109" s="146">
        <f t="shared" si="1"/>
        <v>102</v>
      </c>
      <c r="C109" s="142">
        <f>IF(ISBLANK(Case!E244),"",Case!E244)</f>
        <v>2125</v>
      </c>
      <c r="D109" s="141">
        <v>8</v>
      </c>
    </row>
    <row r="110" spans="2:4" s="135" customFormat="1" ht="23.25" customHeight="1">
      <c r="B110" s="146">
        <f t="shared" si="1"/>
        <v>103</v>
      </c>
      <c r="C110" s="142">
        <f>IF(ISBLANK(Case!E245),"",Case!E245)</f>
        <v>13100</v>
      </c>
      <c r="D110" s="141">
        <v>8</v>
      </c>
    </row>
    <row r="111" spans="2:4" s="135" customFormat="1" ht="23.25" customHeight="1">
      <c r="B111" s="146">
        <f t="shared" si="1"/>
        <v>104</v>
      </c>
      <c r="C111" s="142">
        <f>IF(ISBLANK(Case!E246),"",Case!E246)</f>
        <v>19175</v>
      </c>
      <c r="D111" s="141">
        <v>8</v>
      </c>
    </row>
    <row r="112" spans="2:4" s="135" customFormat="1" ht="23.25" customHeight="1">
      <c r="B112" s="146">
        <f t="shared" si="1"/>
        <v>105</v>
      </c>
      <c r="C112" s="142">
        <f>IF(ISBLANK(Case!E247),"",Case!E247)</f>
        <v>11150</v>
      </c>
      <c r="D112" s="141">
        <v>8</v>
      </c>
    </row>
    <row r="113" spans="2:4" s="135" customFormat="1" ht="23.25" customHeight="1">
      <c r="B113" s="146">
        <f t="shared" si="1"/>
        <v>106</v>
      </c>
      <c r="C113" s="142">
        <f>IF(ISBLANK(Case!E248),"",Case!E248)</f>
        <v>18875</v>
      </c>
      <c r="D113" s="141">
        <v>8</v>
      </c>
    </row>
    <row r="114" spans="2:4" s="135" customFormat="1" ht="23.25" customHeight="1">
      <c r="B114" s="146">
        <f t="shared" si="1"/>
        <v>107</v>
      </c>
      <c r="C114" s="142">
        <f>IF(ISBLANK(Case!E249),"",Case!E249)</f>
        <v>6600</v>
      </c>
      <c r="D114" s="141">
        <v>8</v>
      </c>
    </row>
    <row r="115" spans="2:4" s="135" customFormat="1" ht="23.25" customHeight="1">
      <c r="B115" s="146">
        <f t="shared" si="1"/>
        <v>108</v>
      </c>
      <c r="C115" s="142">
        <f>IF(ISBLANK(Case!E250),"",Case!E250)</f>
        <v>4575</v>
      </c>
      <c r="D115" s="141">
        <v>8</v>
      </c>
    </row>
    <row r="116" spans="2:4" s="135" customFormat="1" ht="23.25" customHeight="1">
      <c r="B116" s="146">
        <f t="shared" si="1"/>
        <v>109</v>
      </c>
      <c r="C116" s="142">
        <f>IF(ISBLANK(Case!E251),"",Case!E251)</f>
        <v>14275</v>
      </c>
      <c r="D116" s="141">
        <v>8</v>
      </c>
    </row>
    <row r="117" spans="2:4" s="135" customFormat="1" ht="23.25" customHeight="1">
      <c r="B117" s="146">
        <f t="shared" si="1"/>
        <v>110</v>
      </c>
      <c r="C117" s="142">
        <f>IF(ISBLANK(Case!E252),"",Case!E252)</f>
        <v>0</v>
      </c>
      <c r="D117" s="141">
        <v>8</v>
      </c>
    </row>
    <row r="118" spans="2:4" s="135" customFormat="1" ht="23.25" customHeight="1">
      <c r="B118" s="146">
        <f t="shared" si="1"/>
        <v>111</v>
      </c>
      <c r="C118" s="142">
        <f>IF(ISBLANK(Case!E253),"",Case!E253)</f>
        <v>4200</v>
      </c>
      <c r="D118" s="141">
        <v>8</v>
      </c>
    </row>
    <row r="119" spans="2:4" s="135" customFormat="1" ht="23.25" customHeight="1">
      <c r="B119" s="146">
        <f t="shared" si="1"/>
        <v>112</v>
      </c>
      <c r="C119" s="142">
        <f>IF(ISBLANK(Case!E254),"",Case!E254)</f>
        <v>6475</v>
      </c>
      <c r="D119" s="141">
        <v>8</v>
      </c>
    </row>
    <row r="120" spans="2:4" s="135" customFormat="1" ht="23.25" customHeight="1">
      <c r="B120" s="146">
        <f t="shared" si="1"/>
        <v>113</v>
      </c>
      <c r="C120" s="142">
        <f>IF(ISBLANK(Case!E255),"",Case!E255)</f>
        <v>4125</v>
      </c>
      <c r="D120" s="141">
        <v>8</v>
      </c>
    </row>
    <row r="121" spans="2:4" s="135" customFormat="1" ht="23.25" customHeight="1">
      <c r="B121" s="146">
        <f t="shared" si="1"/>
        <v>114</v>
      </c>
      <c r="C121" s="142">
        <f>IF(ISBLANK(Case!E256),"",Case!E256)</f>
        <v>3650</v>
      </c>
      <c r="D121" s="141">
        <v>8</v>
      </c>
    </row>
    <row r="122" spans="2:4" s="135" customFormat="1" ht="23.25" customHeight="1">
      <c r="B122" s="146">
        <f t="shared" si="1"/>
        <v>115</v>
      </c>
      <c r="C122" s="142">
        <f>IF(ISBLANK(Case!E257),"",Case!E257)</f>
        <v>6225</v>
      </c>
      <c r="D122" s="141">
        <v>8</v>
      </c>
    </row>
    <row r="123" spans="2:4" s="135" customFormat="1" ht="23.25" customHeight="1">
      <c r="B123" s="146">
        <f t="shared" si="1"/>
        <v>116</v>
      </c>
      <c r="C123" s="142">
        <f>IF(ISBLANK(Case!E258),"",Case!E258)</f>
        <v>7775</v>
      </c>
      <c r="D123" s="141">
        <v>8</v>
      </c>
    </row>
    <row r="124" spans="2:4" s="135" customFormat="1" ht="23.25" customHeight="1">
      <c r="B124" s="146">
        <f t="shared" si="1"/>
        <v>117</v>
      </c>
      <c r="C124" s="142">
        <f>IF(ISBLANK(Case!E259),"",Case!E259)</f>
        <v>19625</v>
      </c>
      <c r="D124" s="141">
        <v>8</v>
      </c>
    </row>
    <row r="125" spans="2:4" s="135" customFormat="1" ht="23.25" customHeight="1">
      <c r="B125" s="146">
        <f t="shared" si="1"/>
        <v>118</v>
      </c>
      <c r="C125" s="142">
        <f>IF(ISBLANK(Case!E260),"",Case!E260)</f>
        <v>4125</v>
      </c>
      <c r="D125" s="141">
        <v>8</v>
      </c>
    </row>
    <row r="126" spans="2:4" s="135" customFormat="1" ht="23.25" customHeight="1">
      <c r="B126" s="146">
        <f t="shared" si="1"/>
        <v>119</v>
      </c>
      <c r="C126" s="142">
        <f>IF(ISBLANK(Case!E261),"",Case!E261)</f>
        <v>6875</v>
      </c>
      <c r="D126" s="141">
        <v>8</v>
      </c>
    </row>
    <row r="127" spans="2:4" s="135" customFormat="1" ht="23.25" customHeight="1">
      <c r="B127" s="146">
        <f t="shared" si="1"/>
        <v>120</v>
      </c>
      <c r="C127" s="142">
        <f>IF(ISBLANK(Case!E262),"",Case!E262)</f>
        <v>14500</v>
      </c>
      <c r="D127" s="141">
        <v>8</v>
      </c>
    </row>
    <row r="128" spans="2:4" s="135" customFormat="1" ht="23.25" customHeight="1">
      <c r="B128" s="146">
        <f t="shared" si="1"/>
        <v>121</v>
      </c>
      <c r="C128" s="142">
        <f>IF(ISBLANK(Case!E279),"",Case!E279)</f>
        <v>34</v>
      </c>
      <c r="D128" s="141">
        <v>10</v>
      </c>
    </row>
    <row r="129" spans="2:4" ht="23.25" customHeight="1">
      <c r="B129" s="146">
        <f t="shared" si="1"/>
        <v>122</v>
      </c>
      <c r="C129" s="142">
        <f>IF(ISBLANK(Case!E280),"",Case!E280)</f>
        <v>27</v>
      </c>
      <c r="D129" s="141">
        <v>10</v>
      </c>
    </row>
    <row r="130" spans="2:4" ht="23.25" customHeight="1">
      <c r="B130" s="146">
        <f t="shared" si="1"/>
        <v>123</v>
      </c>
      <c r="C130" s="142">
        <f>IF(ISBLANK(Case!E281),"",Case!E281)</f>
        <v>24</v>
      </c>
      <c r="D130" s="141">
        <v>10</v>
      </c>
    </row>
    <row r="131" spans="2:4" ht="23.25" customHeight="1">
      <c r="B131" s="146">
        <f t="shared" si="1"/>
        <v>124</v>
      </c>
      <c r="C131" s="142">
        <f>IF(ISBLANK(Case!E282),"",Case!E282)</f>
        <v>43</v>
      </c>
      <c r="D131" s="141">
        <v>10</v>
      </c>
    </row>
    <row r="132" spans="2:4" ht="23.25" customHeight="1">
      <c r="B132" s="146">
        <f t="shared" si="1"/>
        <v>125</v>
      </c>
      <c r="C132" s="142">
        <f>IF(ISBLANK(Case!E283),"",Case!E283)</f>
        <v>50</v>
      </c>
      <c r="D132" s="141">
        <v>10</v>
      </c>
    </row>
    <row r="133" spans="2:4" ht="23.25" customHeight="1">
      <c r="B133" s="146">
        <f t="shared" si="1"/>
        <v>126</v>
      </c>
      <c r="C133" s="142">
        <f>IF(ISBLANK(Case!E284),"",Case!E284)</f>
        <v>47</v>
      </c>
      <c r="D133" s="141">
        <v>10</v>
      </c>
    </row>
    <row r="134" spans="2:4" ht="23.25" customHeight="1">
      <c r="B134" s="146">
        <f t="shared" si="1"/>
        <v>127</v>
      </c>
      <c r="C134" s="142">
        <f>IF(ISBLANK(Case!E285),"",Case!E285)</f>
        <v>42</v>
      </c>
      <c r="D134" s="141">
        <v>10</v>
      </c>
    </row>
    <row r="135" spans="2:4" ht="23.25" customHeight="1">
      <c r="B135" s="146">
        <f t="shared" si="1"/>
        <v>128</v>
      </c>
      <c r="C135" s="142">
        <f>IF(ISBLANK(Case!E286),"",Case!E286)</f>
        <v>31</v>
      </c>
      <c r="D135" s="141">
        <v>10</v>
      </c>
    </row>
    <row r="136" spans="2:4" ht="23.25" customHeight="1">
      <c r="B136" s="146">
        <f t="shared" si="1"/>
        <v>129</v>
      </c>
      <c r="C136" s="142">
        <f>IF(ISBLANK(Case!E287),"",Case!E287)</f>
        <v>7</v>
      </c>
      <c r="D136" s="141">
        <v>10</v>
      </c>
    </row>
    <row r="137" spans="2:4" ht="23.25" customHeight="1">
      <c r="B137" s="146">
        <f t="shared" ref="B137:B147" si="2">B136+1</f>
        <v>130</v>
      </c>
      <c r="C137" s="142">
        <f>IF(ISBLANK(Case!E288),"",Case!E288)</f>
        <v>24</v>
      </c>
      <c r="D137" s="141">
        <v>10</v>
      </c>
    </row>
    <row r="138" spans="2:4" ht="23.25" customHeight="1">
      <c r="B138" s="146">
        <f t="shared" si="2"/>
        <v>131</v>
      </c>
      <c r="C138" s="142">
        <f>IF(ISBLANK(Case!E289),"",Case!E289)</f>
        <v>12</v>
      </c>
      <c r="D138" s="141">
        <v>10</v>
      </c>
    </row>
    <row r="139" spans="2:4" ht="23.25" customHeight="1">
      <c r="B139" s="146">
        <f t="shared" si="2"/>
        <v>132</v>
      </c>
      <c r="C139" s="142">
        <f>IF(ISBLANK(Case!E290),"",Case!E290)</f>
        <v>9</v>
      </c>
      <c r="D139" s="141">
        <v>10</v>
      </c>
    </row>
    <row r="140" spans="2:4" ht="23.25" customHeight="1">
      <c r="B140" s="146">
        <f t="shared" si="2"/>
        <v>133</v>
      </c>
      <c r="C140" s="142">
        <f>IF(ISBLANK(Case!E291),"",Case!E291)</f>
        <v>6</v>
      </c>
      <c r="D140" s="141">
        <v>10</v>
      </c>
    </row>
    <row r="141" spans="2:4" ht="23.25" customHeight="1">
      <c r="B141" s="146">
        <f t="shared" si="2"/>
        <v>134</v>
      </c>
      <c r="C141" s="142">
        <f>IF(ISBLANK(Case!E292),"",Case!E292)</f>
        <v>25</v>
      </c>
      <c r="D141" s="141">
        <v>10</v>
      </c>
    </row>
    <row r="142" spans="2:4" ht="23.25" customHeight="1">
      <c r="B142" s="146">
        <f t="shared" si="2"/>
        <v>135</v>
      </c>
      <c r="C142" s="142">
        <f>IF(ISBLANK(Case!E293),"",Case!E293)</f>
        <v>11</v>
      </c>
      <c r="D142" s="141">
        <v>10</v>
      </c>
    </row>
    <row r="143" spans="2:4" ht="23.25" customHeight="1">
      <c r="B143" s="146">
        <f t="shared" si="2"/>
        <v>136</v>
      </c>
      <c r="C143" s="142">
        <f>IF(ISBLANK(Case!E294),"",Case!E294)</f>
        <v>29</v>
      </c>
      <c r="D143" s="141">
        <v>10</v>
      </c>
    </row>
    <row r="144" spans="2:4" ht="23.25" customHeight="1">
      <c r="B144" s="146">
        <f t="shared" si="2"/>
        <v>137</v>
      </c>
      <c r="C144" s="142">
        <f>IF(ISBLANK(Case!E295),"",Case!E295)</f>
        <v>3</v>
      </c>
      <c r="D144" s="141">
        <v>10</v>
      </c>
    </row>
    <row r="145" spans="2:4" ht="23.25" customHeight="1">
      <c r="B145" s="146">
        <f t="shared" si="2"/>
        <v>138</v>
      </c>
      <c r="C145" s="142">
        <f>IF(ISBLANK(Case!E296),"",Case!E296)</f>
        <v>17</v>
      </c>
      <c r="D145" s="141">
        <v>10</v>
      </c>
    </row>
    <row r="146" spans="2:4" ht="23.25" customHeight="1">
      <c r="B146" s="146">
        <f t="shared" si="2"/>
        <v>139</v>
      </c>
      <c r="C146" s="142">
        <f>IF(ISBLANK(Case!E297),"",Case!E297)</f>
        <v>26</v>
      </c>
      <c r="D146" s="141">
        <v>10</v>
      </c>
    </row>
    <row r="147" spans="2:4" ht="23.25" customHeight="1">
      <c r="B147" s="146">
        <f t="shared" si="2"/>
        <v>140</v>
      </c>
      <c r="C147" s="142">
        <f>IF(ISBLANK(Case!E298),"",Case!E298)</f>
        <v>34</v>
      </c>
      <c r="D147" s="14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65DB-D3CF-4A91-B48F-FCE091E7AC9F}">
  <sheetPr codeName="Sheet4">
    <tabColor theme="8" tint="0.79998168889431442"/>
  </sheetPr>
  <dimension ref="A1:XX1000"/>
  <sheetViews>
    <sheetView showGridLines="0" zoomScale="70" zoomScaleNormal="70" workbookViewId="0"/>
  </sheetViews>
  <sheetFormatPr defaultColWidth="4.140625" defaultRowHeight="15"/>
  <cols>
    <col min="1" max="1" width="3.140625" customWidth="1"/>
    <col min="2" max="2" width="12.140625" customWidth="1"/>
    <col min="3" max="3" width="13" customWidth="1"/>
    <col min="4" max="4" width="9.7109375" customWidth="1"/>
    <col min="5" max="5" width="50.42578125" bestFit="1" customWidth="1"/>
    <col min="6" max="6" width="4.85546875" customWidth="1"/>
    <col min="7" max="10" width="21.28515625" customWidth="1"/>
    <col min="11" max="17" width="21.28515625" style="28" customWidth="1"/>
    <col min="18" max="20" width="4.140625" style="28"/>
    <col min="21" max="21" width="5.85546875" style="28" bestFit="1" customWidth="1"/>
    <col min="22" max="22" width="4.140625" style="28"/>
    <col min="23" max="23" width="6" style="28" bestFit="1" customWidth="1"/>
    <col min="24" max="24" width="4.140625" style="28"/>
    <col min="25" max="25" width="6" style="28" bestFit="1" customWidth="1"/>
    <col min="26" max="27" width="4.140625" style="28"/>
    <col min="28" max="28" width="8.42578125" style="28" bestFit="1" customWidth="1"/>
    <col min="29" max="30" width="4.140625" style="28"/>
    <col min="31" max="31" width="6.7109375" style="28" bestFit="1" customWidth="1"/>
    <col min="32" max="38" width="4.140625" style="28"/>
    <col min="39" max="39" width="8.28515625" style="28" bestFit="1" customWidth="1"/>
    <col min="40" max="40" width="5.7109375" style="28" bestFit="1" customWidth="1"/>
    <col min="41" max="41" width="4.42578125" style="28" bestFit="1" customWidth="1"/>
    <col min="42" max="42" width="4.140625" style="28"/>
    <col min="43" max="43" width="11.85546875" style="28" bestFit="1" customWidth="1"/>
    <col min="44" max="16384" width="4.140625" style="28"/>
  </cols>
  <sheetData>
    <row r="1" spans="1:16" s="34" customFormat="1" ht="15" customHeight="1">
      <c r="A1" s="34" t="s">
        <v>69</v>
      </c>
    </row>
    <row r="2" spans="1:16" s="34" customFormat="1" ht="33" customHeight="1">
      <c r="B2" s="35" t="s">
        <v>70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6" s="34" customFormat="1" ht="15" customHeight="1">
      <c r="B3" s="36"/>
      <c r="C3" s="36"/>
      <c r="D3" s="36"/>
      <c r="E3" s="37"/>
      <c r="F3" s="36"/>
      <c r="G3" s="36"/>
      <c r="H3" s="36"/>
      <c r="I3" s="36"/>
      <c r="J3" s="36"/>
      <c r="K3" s="36"/>
      <c r="L3" s="36"/>
      <c r="M3" s="36"/>
      <c r="N3" s="36"/>
    </row>
    <row r="4" spans="1:16" s="34" customFormat="1" ht="30" customHeight="1">
      <c r="B4" s="38" t="s">
        <v>209</v>
      </c>
      <c r="C4" s="38"/>
      <c r="D4" s="38"/>
      <c r="E4" s="38"/>
      <c r="F4" s="38"/>
      <c r="G4" s="38"/>
      <c r="H4" s="38"/>
      <c r="I4" s="38"/>
      <c r="J4" s="38"/>
      <c r="K4" s="39"/>
      <c r="L4" s="40" t="s">
        <v>71</v>
      </c>
      <c r="M4" s="41"/>
      <c r="O4"/>
      <c r="P4"/>
    </row>
    <row r="5" spans="1:16" s="34" customFormat="1" ht="30" customHeight="1">
      <c r="E5" s="42"/>
      <c r="K5" s="39"/>
      <c r="L5" s="43" t="s">
        <v>27</v>
      </c>
      <c r="M5" s="44"/>
      <c r="O5"/>
      <c r="P5"/>
    </row>
    <row r="6" spans="1:16" s="34" customFormat="1" ht="30" customHeight="1">
      <c r="E6" s="42"/>
      <c r="K6" s="39"/>
      <c r="M6" s="39"/>
    </row>
    <row r="7" spans="1:16" s="34" customFormat="1" ht="30" customHeight="1">
      <c r="E7" s="42"/>
      <c r="K7" s="39"/>
      <c r="L7" s="40" t="s">
        <v>72</v>
      </c>
      <c r="M7" s="41"/>
    </row>
    <row r="8" spans="1:16" s="34" customFormat="1" ht="30" customHeight="1">
      <c r="E8" s="42"/>
      <c r="K8" s="39"/>
      <c r="L8" s="43" t="s">
        <v>217</v>
      </c>
      <c r="M8" s="44"/>
    </row>
    <row r="9" spans="1:16" s="34" customFormat="1" ht="30" customHeight="1">
      <c r="E9" s="42"/>
      <c r="K9" s="39"/>
      <c r="L9" s="43" t="s">
        <v>218</v>
      </c>
      <c r="M9" s="44"/>
    </row>
    <row r="10" spans="1:16" s="34" customFormat="1" ht="30" customHeight="1">
      <c r="E10" s="42"/>
      <c r="K10" s="39"/>
      <c r="L10" s="43" t="s">
        <v>219</v>
      </c>
      <c r="M10" s="44"/>
    </row>
    <row r="11" spans="1:16" s="34" customFormat="1" ht="30" customHeight="1">
      <c r="E11" s="42"/>
      <c r="K11" s="39"/>
      <c r="L11" s="43" t="s">
        <v>220</v>
      </c>
      <c r="M11" s="44"/>
    </row>
    <row r="12" spans="1:16" s="34" customFormat="1" ht="30" customHeight="1">
      <c r="E12" s="42"/>
      <c r="K12" s="39"/>
      <c r="L12" s="39"/>
      <c r="M12" s="39"/>
      <c r="N12" s="39"/>
    </row>
    <row r="13" spans="1:16" s="34" customFormat="1" ht="15" customHeight="1">
      <c r="E13" s="42"/>
      <c r="K13" s="45"/>
      <c r="L13" s="45"/>
      <c r="M13" s="45"/>
      <c r="N13" s="45"/>
    </row>
    <row r="14" spans="1:16" s="34" customFormat="1" ht="30" customHeight="1">
      <c r="B14" s="46" t="s">
        <v>1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</row>
    <row r="15" spans="1:16" s="34" customFormat="1" ht="15" customHeight="1">
      <c r="B15" s="106" t="s">
        <v>63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8"/>
    </row>
    <row r="16" spans="1:16" s="34" customFormat="1" ht="15" customHeight="1">
      <c r="B16" s="107" t="s">
        <v>64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0"/>
    </row>
    <row r="17" spans="1:16" s="34" customFormat="1" ht="15" customHeight="1">
      <c r="B17" s="107" t="s">
        <v>65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</row>
    <row r="18" spans="1:16" s="34" customFormat="1" ht="15" customHeight="1">
      <c r="B18" s="51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3"/>
    </row>
    <row r="19" spans="1:16" s="34" customFormat="1" ht="15" customHeight="1"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</row>
    <row r="20" spans="1:16" s="34" customFormat="1" ht="30" customHeight="1">
      <c r="B20" s="55" t="s">
        <v>17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</row>
    <row r="21" spans="1:16" s="8" customFormat="1" ht="15" customHeight="1">
      <c r="A21" s="6"/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6" customFormat="1" ht="15.75">
      <c r="B22" s="118" t="s">
        <v>226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6" customFormat="1" ht="15" customHeight="1" thickBot="1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6" s="8" customFormat="1" ht="30" customHeight="1" thickBot="1">
      <c r="A24" s="6"/>
      <c r="B24" s="56" t="s">
        <v>2</v>
      </c>
      <c r="C24" s="76" t="s">
        <v>26</v>
      </c>
      <c r="D24" s="56" t="s">
        <v>4</v>
      </c>
      <c r="E24" s="56" t="s">
        <v>5</v>
      </c>
      <c r="F24" s="13"/>
      <c r="G24" s="73" t="s">
        <v>18</v>
      </c>
      <c r="H24" s="74"/>
      <c r="I24" s="74"/>
      <c r="J24" s="74"/>
      <c r="K24" s="74"/>
      <c r="L24" s="74"/>
      <c r="M24" s="74"/>
      <c r="N24" s="75"/>
    </row>
    <row r="25" spans="1:16" s="8" customFormat="1" ht="33.75" customHeight="1">
      <c r="A25" s="6"/>
      <c r="B25" s="2" t="s">
        <v>19</v>
      </c>
      <c r="C25" s="11">
        <v>1</v>
      </c>
      <c r="D25" s="12">
        <v>30</v>
      </c>
      <c r="E25" s="1">
        <v>6</v>
      </c>
      <c r="F25" s="14"/>
      <c r="G25" s="175" t="s">
        <v>227</v>
      </c>
      <c r="H25" s="176"/>
      <c r="I25" s="176"/>
      <c r="J25" s="176"/>
      <c r="K25" s="176"/>
      <c r="L25" s="176"/>
      <c r="M25" s="176"/>
      <c r="N25" s="177"/>
    </row>
    <row r="26" spans="1:16" s="8" customFormat="1" ht="33.75" customHeight="1">
      <c r="A26" s="6"/>
      <c r="B26" s="2" t="s">
        <v>20</v>
      </c>
      <c r="C26" s="11">
        <v>2</v>
      </c>
      <c r="D26" s="12">
        <v>30</v>
      </c>
      <c r="E26" s="4">
        <v>145</v>
      </c>
      <c r="F26" s="14"/>
      <c r="G26" s="178" t="s">
        <v>228</v>
      </c>
      <c r="H26" s="179"/>
      <c r="I26" s="179"/>
      <c r="J26" s="179"/>
      <c r="K26" s="179"/>
      <c r="L26" s="179"/>
      <c r="M26" s="179"/>
      <c r="N26" s="180"/>
    </row>
    <row r="27" spans="1:16" s="8" customFormat="1" ht="33.75" customHeight="1">
      <c r="A27" s="6"/>
      <c r="B27" s="2" t="s">
        <v>21</v>
      </c>
      <c r="C27" s="11">
        <v>5</v>
      </c>
      <c r="D27" s="12">
        <v>40</v>
      </c>
      <c r="E27" s="1">
        <v>66582</v>
      </c>
      <c r="F27" s="14"/>
      <c r="G27" s="178" t="s">
        <v>163</v>
      </c>
      <c r="H27" s="179"/>
      <c r="I27" s="179"/>
      <c r="J27" s="179"/>
      <c r="K27" s="179"/>
      <c r="L27" s="179"/>
      <c r="M27" s="179"/>
      <c r="N27" s="180"/>
    </row>
    <row r="28" spans="1:16" s="8" customFormat="1" ht="33.75" customHeight="1">
      <c r="A28" s="6"/>
      <c r="B28" s="2" t="s">
        <v>22</v>
      </c>
      <c r="C28" s="11">
        <v>5</v>
      </c>
      <c r="D28" s="12">
        <v>70</v>
      </c>
      <c r="E28" s="1">
        <v>11</v>
      </c>
      <c r="F28" s="14"/>
      <c r="G28" s="181" t="s">
        <v>162</v>
      </c>
      <c r="H28" s="182"/>
      <c r="I28" s="182"/>
      <c r="J28" s="182"/>
      <c r="K28" s="182"/>
      <c r="L28" s="182"/>
      <c r="M28" s="182"/>
      <c r="N28" s="183"/>
    </row>
    <row r="29" spans="1:16" s="8" customFormat="1" ht="33.75" customHeight="1">
      <c r="A29" s="6"/>
      <c r="B29" s="2" t="s">
        <v>23</v>
      </c>
      <c r="C29" s="11">
        <v>7</v>
      </c>
      <c r="D29" s="12">
        <v>80</v>
      </c>
      <c r="E29" s="4">
        <v>1228</v>
      </c>
      <c r="F29" s="14"/>
      <c r="G29" s="181" t="s">
        <v>164</v>
      </c>
      <c r="H29" s="182"/>
      <c r="I29" s="182"/>
      <c r="J29" s="182"/>
      <c r="K29" s="182"/>
      <c r="L29" s="182"/>
      <c r="M29" s="182"/>
      <c r="N29" s="183"/>
    </row>
    <row r="30" spans="1:16" customFormat="1" ht="15" customHeight="1"/>
    <row r="31" spans="1:16" s="34" customFormat="1" ht="30" customHeight="1">
      <c r="B31" s="55" t="s">
        <v>73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/>
      <c r="P31"/>
    </row>
    <row r="32" spans="1:16" customFormat="1" ht="15" customHeight="1" thickBot="1"/>
    <row r="33" spans="2:15" customFormat="1" ht="22.5" customHeight="1" thickBot="1">
      <c r="B33" s="105" t="s">
        <v>6</v>
      </c>
      <c r="C33" s="5" t="s">
        <v>190</v>
      </c>
    </row>
    <row r="34" spans="2:15" s="36" customFormat="1" ht="15" customHeight="1"/>
    <row r="35" spans="2:15" s="36" customFormat="1" ht="15" customHeight="1">
      <c r="B35" s="123" t="s">
        <v>224</v>
      </c>
      <c r="C35" s="122"/>
    </row>
    <row r="36" spans="2:15" s="119" customFormat="1" ht="15" customHeight="1">
      <c r="B36" s="121" t="s">
        <v>216</v>
      </c>
      <c r="C36" s="124"/>
    </row>
    <row r="37" spans="2:15" s="119" customFormat="1" ht="15" customHeight="1">
      <c r="B37" s="123"/>
      <c r="C37" s="124"/>
    </row>
    <row r="38" spans="2:15" s="119" customFormat="1" ht="15" customHeight="1">
      <c r="B38" s="123" t="s">
        <v>225</v>
      </c>
      <c r="C38" s="124"/>
    </row>
    <row r="39" spans="2:15" s="119" customFormat="1" ht="15" customHeight="1">
      <c r="B39" s="123"/>
      <c r="C39" s="124"/>
    </row>
    <row r="40" spans="2:15" s="119" customFormat="1" ht="15" customHeight="1">
      <c r="B40" s="123" t="s">
        <v>189</v>
      </c>
      <c r="C40" s="124" t="s">
        <v>191</v>
      </c>
    </row>
    <row r="41" spans="2:15" s="119" customFormat="1" ht="15" customHeight="1">
      <c r="B41" s="123"/>
      <c r="C41" s="124" t="s">
        <v>192</v>
      </c>
    </row>
    <row r="42" spans="2:15" s="119" customFormat="1" ht="15" customHeight="1">
      <c r="B42" s="123"/>
      <c r="C42" s="124" t="s">
        <v>193</v>
      </c>
    </row>
    <row r="43" spans="2:15" s="119" customFormat="1" ht="15" customHeight="1">
      <c r="B43" s="123"/>
      <c r="C43" s="124"/>
    </row>
    <row r="44" spans="2:15" s="119" customFormat="1" ht="15" customHeight="1">
      <c r="B44" s="123" t="s">
        <v>237</v>
      </c>
      <c r="C44" s="124"/>
    </row>
    <row r="45" spans="2:15" s="36" customFormat="1" ht="15" customHeight="1" thickBot="1"/>
    <row r="46" spans="2:15" ht="22.5" customHeight="1" thickBot="1">
      <c r="B46" s="56" t="s">
        <v>2</v>
      </c>
      <c r="C46" s="76" t="s">
        <v>3</v>
      </c>
      <c r="D46" s="56" t="s">
        <v>4</v>
      </c>
      <c r="E46" s="108" t="s">
        <v>5</v>
      </c>
      <c r="G46" s="109" t="s">
        <v>28</v>
      </c>
      <c r="H46" s="92"/>
      <c r="I46" s="92"/>
      <c r="J46" s="92"/>
      <c r="K46" s="92"/>
      <c r="L46" s="92"/>
      <c r="M46" s="92"/>
      <c r="N46" s="92"/>
      <c r="O46" s="93"/>
    </row>
    <row r="47" spans="2:15" ht="15" customHeight="1"/>
    <row r="48" spans="2:15" ht="22.5" customHeight="1">
      <c r="B48" s="11" t="s">
        <v>7</v>
      </c>
      <c r="C48" s="2">
        <v>1</v>
      </c>
      <c r="D48" s="15">
        <v>0</v>
      </c>
      <c r="E48" s="1">
        <v>16</v>
      </c>
      <c r="F48" s="14"/>
      <c r="G48" s="71" t="s">
        <v>52</v>
      </c>
      <c r="H48" s="96"/>
      <c r="I48" s="96"/>
      <c r="J48" s="97"/>
      <c r="K48" s="98"/>
      <c r="L48" s="99"/>
      <c r="M48" s="99"/>
      <c r="N48" s="99"/>
      <c r="O48" s="100"/>
    </row>
    <row r="49" spans="2:15" ht="15" customHeight="1">
      <c r="G49" s="70"/>
      <c r="H49" s="103"/>
      <c r="I49" s="103"/>
      <c r="J49" s="104"/>
      <c r="K49" s="102"/>
      <c r="L49" s="102"/>
      <c r="M49" s="102"/>
      <c r="N49" s="102"/>
      <c r="O49" s="102"/>
    </row>
    <row r="50" spans="2:15" ht="22.5" customHeight="1">
      <c r="B50" s="2">
        <v>1</v>
      </c>
      <c r="C50" s="2">
        <v>1</v>
      </c>
      <c r="D50" s="3">
        <v>5</v>
      </c>
      <c r="E50" s="1">
        <v>34</v>
      </c>
      <c r="F50" s="14"/>
      <c r="G50" s="71" t="s">
        <v>81</v>
      </c>
      <c r="H50" s="96"/>
      <c r="I50" s="96"/>
      <c r="J50" s="97"/>
      <c r="K50" s="101"/>
      <c r="L50" s="99"/>
      <c r="M50" s="99"/>
      <c r="N50" s="99"/>
      <c r="O50" s="100"/>
    </row>
    <row r="51" spans="2:15" ht="22.5" customHeight="1">
      <c r="B51" s="2">
        <v>2</v>
      </c>
      <c r="C51" s="2">
        <v>1</v>
      </c>
      <c r="D51" s="3">
        <v>5</v>
      </c>
      <c r="E51" s="1">
        <v>25</v>
      </c>
      <c r="F51" s="14"/>
      <c r="G51" s="71" t="s">
        <v>82</v>
      </c>
      <c r="H51" s="96"/>
      <c r="I51" s="96"/>
      <c r="J51" s="97"/>
      <c r="K51" s="99"/>
      <c r="L51" s="99"/>
      <c r="M51" s="99"/>
      <c r="N51" s="99"/>
      <c r="O51" s="100"/>
    </row>
    <row r="52" spans="2:15" ht="22.5" customHeight="1">
      <c r="B52" s="2">
        <v>3</v>
      </c>
      <c r="C52" s="2">
        <v>1</v>
      </c>
      <c r="D52" s="3">
        <v>5</v>
      </c>
      <c r="E52" s="1">
        <v>41</v>
      </c>
      <c r="F52" s="14"/>
      <c r="G52" s="71" t="s">
        <v>83</v>
      </c>
      <c r="H52" s="96"/>
      <c r="I52" s="96"/>
      <c r="J52" s="97"/>
      <c r="K52" s="99"/>
      <c r="L52" s="99"/>
      <c r="M52" s="99"/>
      <c r="N52" s="99"/>
      <c r="O52" s="100"/>
    </row>
    <row r="53" spans="2:15" ht="22.5" customHeight="1">
      <c r="B53" s="2">
        <v>4</v>
      </c>
      <c r="C53" s="2">
        <v>1</v>
      </c>
      <c r="D53" s="3">
        <v>5</v>
      </c>
      <c r="E53" s="1">
        <v>50</v>
      </c>
      <c r="F53" s="14"/>
      <c r="G53" s="71" t="s">
        <v>84</v>
      </c>
      <c r="H53" s="96"/>
      <c r="I53" s="96"/>
      <c r="J53" s="97"/>
      <c r="K53" s="99"/>
      <c r="L53" s="99"/>
      <c r="M53" s="99"/>
      <c r="N53" s="99"/>
      <c r="O53" s="100"/>
    </row>
    <row r="54" spans="2:15" ht="22.5" customHeight="1">
      <c r="B54" s="2">
        <v>5</v>
      </c>
      <c r="C54" s="2">
        <v>1</v>
      </c>
      <c r="D54" s="3">
        <v>5</v>
      </c>
      <c r="E54" s="1">
        <v>60</v>
      </c>
      <c r="F54" s="14"/>
      <c r="G54" s="71" t="s">
        <v>85</v>
      </c>
      <c r="H54" s="96"/>
      <c r="I54" s="96"/>
      <c r="J54" s="97"/>
      <c r="K54" s="99"/>
      <c r="L54" s="99"/>
      <c r="M54" s="99"/>
      <c r="N54" s="99"/>
      <c r="O54" s="100"/>
    </row>
    <row r="55" spans="2:15" ht="22.5" customHeight="1">
      <c r="B55" s="2">
        <v>6</v>
      </c>
      <c r="C55" s="2">
        <v>1</v>
      </c>
      <c r="D55" s="3">
        <v>5</v>
      </c>
      <c r="E55" s="1">
        <v>22</v>
      </c>
      <c r="F55" s="14"/>
      <c r="G55" s="71" t="s">
        <v>86</v>
      </c>
      <c r="H55" s="96"/>
      <c r="I55" s="96"/>
      <c r="J55" s="97"/>
      <c r="K55" s="99"/>
      <c r="L55" s="99"/>
      <c r="M55" s="99"/>
      <c r="N55" s="99"/>
      <c r="O55" s="100"/>
    </row>
    <row r="56" spans="2:15" ht="22.5" customHeight="1">
      <c r="B56" s="2">
        <v>7</v>
      </c>
      <c r="C56" s="2">
        <v>1</v>
      </c>
      <c r="D56" s="3">
        <v>5</v>
      </c>
      <c r="E56" s="1">
        <v>61</v>
      </c>
      <c r="F56" s="14"/>
      <c r="G56" s="71" t="s">
        <v>53</v>
      </c>
      <c r="H56" s="96"/>
      <c r="I56" s="96"/>
      <c r="J56" s="97"/>
      <c r="K56" s="99"/>
      <c r="L56" s="99"/>
      <c r="M56" s="99"/>
      <c r="N56" s="99"/>
      <c r="O56" s="100"/>
    </row>
    <row r="57" spans="2:15" ht="22.5" customHeight="1">
      <c r="B57" s="2">
        <v>8</v>
      </c>
      <c r="C57" s="2">
        <v>1</v>
      </c>
      <c r="D57" s="3">
        <v>5</v>
      </c>
      <c r="E57" s="1">
        <v>21</v>
      </c>
      <c r="F57" s="14"/>
      <c r="G57" s="71" t="s">
        <v>87</v>
      </c>
      <c r="H57" s="96"/>
      <c r="I57" s="96"/>
      <c r="J57" s="97"/>
      <c r="K57" s="99"/>
      <c r="L57" s="99"/>
      <c r="M57" s="99"/>
      <c r="N57" s="99"/>
      <c r="O57" s="100"/>
    </row>
    <row r="58" spans="2:15" ht="22.5" customHeight="1">
      <c r="B58" s="2">
        <v>9</v>
      </c>
      <c r="C58" s="2">
        <v>1</v>
      </c>
      <c r="D58" s="3">
        <v>5</v>
      </c>
      <c r="E58" s="1">
        <v>29</v>
      </c>
      <c r="F58" s="14"/>
      <c r="G58" s="71" t="s">
        <v>50</v>
      </c>
      <c r="H58" s="96"/>
      <c r="I58" s="96"/>
      <c r="J58" s="97"/>
      <c r="K58" s="99"/>
      <c r="L58" s="99"/>
      <c r="M58" s="99"/>
      <c r="N58" s="99"/>
      <c r="O58" s="100"/>
    </row>
    <row r="59" spans="2:15" ht="22.5" customHeight="1">
      <c r="B59" s="2">
        <v>10</v>
      </c>
      <c r="C59" s="2">
        <v>1</v>
      </c>
      <c r="D59" s="3">
        <v>5</v>
      </c>
      <c r="E59" s="1">
        <v>40</v>
      </c>
      <c r="F59" s="14"/>
      <c r="G59" s="71" t="s">
        <v>51</v>
      </c>
      <c r="H59" s="96"/>
      <c r="I59" s="96"/>
      <c r="J59" s="97"/>
      <c r="K59" s="99"/>
      <c r="L59" s="99"/>
      <c r="M59" s="99"/>
      <c r="N59" s="99"/>
      <c r="O59" s="100"/>
    </row>
    <row r="60" spans="2:15" ht="22.5" customHeight="1">
      <c r="B60" s="2">
        <v>11</v>
      </c>
      <c r="C60" s="2">
        <v>1</v>
      </c>
      <c r="D60" s="3">
        <v>5</v>
      </c>
      <c r="E60" s="1">
        <v>58</v>
      </c>
      <c r="F60" s="14"/>
      <c r="G60" s="71" t="s">
        <v>88</v>
      </c>
      <c r="H60" s="96"/>
      <c r="I60" s="96"/>
      <c r="J60" s="97"/>
      <c r="K60" s="99"/>
      <c r="L60" s="99"/>
      <c r="M60" s="99"/>
      <c r="N60" s="99"/>
      <c r="O60" s="100"/>
    </row>
    <row r="61" spans="2:15" ht="22.5" customHeight="1">
      <c r="B61" s="2">
        <v>12</v>
      </c>
      <c r="C61" s="2">
        <v>1</v>
      </c>
      <c r="D61" s="3">
        <v>5</v>
      </c>
      <c r="E61" s="1">
        <v>31</v>
      </c>
      <c r="F61" s="14"/>
      <c r="G61" s="71" t="s">
        <v>89</v>
      </c>
      <c r="H61" s="96"/>
      <c r="I61" s="96"/>
      <c r="J61" s="97"/>
      <c r="K61" s="99"/>
      <c r="L61" s="99"/>
      <c r="M61" s="99"/>
      <c r="N61" s="99"/>
      <c r="O61" s="100"/>
    </row>
    <row r="62" spans="2:15" ht="22.5" customHeight="1">
      <c r="B62" s="2">
        <v>13</v>
      </c>
      <c r="C62" s="2">
        <v>1</v>
      </c>
      <c r="D62" s="3">
        <v>5</v>
      </c>
      <c r="E62" s="1">
        <v>45</v>
      </c>
      <c r="F62" s="14"/>
      <c r="G62" s="71" t="s">
        <v>90</v>
      </c>
      <c r="H62" s="96"/>
      <c r="I62" s="96"/>
      <c r="J62" s="97"/>
      <c r="K62" s="99"/>
      <c r="L62" s="99"/>
      <c r="M62" s="99"/>
      <c r="N62" s="99"/>
      <c r="O62" s="100"/>
    </row>
    <row r="63" spans="2:15" ht="22.5" customHeight="1">
      <c r="B63" s="2">
        <v>14</v>
      </c>
      <c r="C63" s="2">
        <v>1</v>
      </c>
      <c r="D63" s="3">
        <v>5</v>
      </c>
      <c r="E63" s="1">
        <v>69</v>
      </c>
      <c r="F63" s="14"/>
      <c r="G63" s="71" t="s">
        <v>91</v>
      </c>
      <c r="H63" s="96"/>
      <c r="I63" s="96"/>
      <c r="J63" s="97"/>
      <c r="K63" s="99"/>
      <c r="L63" s="99"/>
      <c r="M63" s="99"/>
      <c r="N63" s="99"/>
      <c r="O63" s="100"/>
    </row>
    <row r="64" spans="2:15" ht="22.5" customHeight="1">
      <c r="B64" s="2">
        <v>15</v>
      </c>
      <c r="C64" s="2">
        <v>1</v>
      </c>
      <c r="D64" s="3">
        <v>5</v>
      </c>
      <c r="E64" s="1">
        <v>61</v>
      </c>
      <c r="F64" s="14"/>
      <c r="G64" s="71" t="s">
        <v>53</v>
      </c>
      <c r="H64" s="96"/>
      <c r="I64" s="96"/>
      <c r="J64" s="97"/>
      <c r="K64" s="99"/>
      <c r="L64" s="99"/>
      <c r="M64" s="99"/>
      <c r="N64" s="99"/>
      <c r="O64" s="100"/>
    </row>
    <row r="65" spans="1:15" ht="22.5" customHeight="1">
      <c r="B65" s="2">
        <v>16</v>
      </c>
      <c r="C65" s="2">
        <v>1</v>
      </c>
      <c r="D65" s="3">
        <v>5</v>
      </c>
      <c r="E65" s="1">
        <v>57</v>
      </c>
      <c r="F65" s="14"/>
      <c r="G65" s="71" t="s">
        <v>92</v>
      </c>
      <c r="H65" s="96"/>
      <c r="I65" s="96"/>
      <c r="J65" s="97"/>
      <c r="K65" s="99"/>
      <c r="L65" s="99"/>
      <c r="M65" s="99"/>
      <c r="N65" s="99"/>
      <c r="O65" s="100"/>
    </row>
    <row r="66" spans="1:15" ht="22.5" customHeight="1">
      <c r="B66" s="2">
        <v>17</v>
      </c>
      <c r="C66" s="2">
        <v>1</v>
      </c>
      <c r="D66" s="3">
        <v>5</v>
      </c>
      <c r="E66" s="1">
        <v>42</v>
      </c>
      <c r="F66" s="14"/>
      <c r="G66" s="71" t="s">
        <v>93</v>
      </c>
      <c r="H66" s="96"/>
      <c r="I66" s="96"/>
      <c r="J66" s="97"/>
      <c r="K66" s="99"/>
      <c r="L66" s="99"/>
      <c r="M66" s="99"/>
      <c r="N66" s="99"/>
      <c r="O66" s="100"/>
    </row>
    <row r="67" spans="1:15" ht="22.5" customHeight="1">
      <c r="B67" s="2">
        <v>18</v>
      </c>
      <c r="C67" s="2">
        <v>1</v>
      </c>
      <c r="D67" s="3">
        <v>5</v>
      </c>
      <c r="E67" s="1">
        <v>32</v>
      </c>
      <c r="F67" s="14"/>
      <c r="G67" s="71" t="s">
        <v>80</v>
      </c>
      <c r="H67" s="96"/>
      <c r="I67" s="96"/>
      <c r="J67" s="97"/>
      <c r="K67" s="99"/>
      <c r="L67" s="99"/>
      <c r="M67" s="99"/>
      <c r="N67" s="99"/>
      <c r="O67" s="100"/>
    </row>
    <row r="68" spans="1:15" ht="22.5" customHeight="1">
      <c r="B68" s="2">
        <v>19</v>
      </c>
      <c r="C68" s="2">
        <v>1</v>
      </c>
      <c r="D68" s="3">
        <v>5</v>
      </c>
      <c r="E68" s="1">
        <v>56</v>
      </c>
      <c r="F68" s="14"/>
      <c r="G68" s="71" t="s">
        <v>94</v>
      </c>
      <c r="H68" s="96"/>
      <c r="I68" s="96"/>
      <c r="J68" s="97"/>
      <c r="K68" s="99"/>
      <c r="L68" s="99"/>
      <c r="M68" s="99"/>
      <c r="N68" s="99"/>
      <c r="O68" s="100"/>
    </row>
    <row r="69" spans="1:15" ht="22.5" customHeight="1">
      <c r="B69" s="2">
        <v>20</v>
      </c>
      <c r="C69" s="2">
        <v>1</v>
      </c>
      <c r="D69" s="3">
        <v>5</v>
      </c>
      <c r="E69" s="1">
        <v>68</v>
      </c>
      <c r="F69" s="14"/>
      <c r="G69" s="71" t="s">
        <v>54</v>
      </c>
      <c r="H69" s="96"/>
      <c r="I69" s="96"/>
      <c r="J69" s="97"/>
      <c r="K69" s="99"/>
      <c r="L69" s="99"/>
      <c r="M69" s="99"/>
      <c r="N69" s="99"/>
      <c r="O69" s="100"/>
    </row>
    <row r="70" spans="1:15" ht="15" customHeight="1" thickBot="1"/>
    <row r="71" spans="1:15" ht="22.5" customHeight="1" thickBot="1">
      <c r="B71" s="105" t="s">
        <v>8</v>
      </c>
      <c r="C71" s="77" t="s">
        <v>0</v>
      </c>
    </row>
    <row r="72" spans="1:15" s="119" customFormat="1" ht="1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</row>
    <row r="73" spans="1:15" s="119" customFormat="1" ht="15" customHeight="1">
      <c r="A73" s="36"/>
      <c r="B73" s="121" t="s">
        <v>62</v>
      </c>
      <c r="C73" s="122"/>
      <c r="D73" s="36"/>
      <c r="E73" s="36"/>
      <c r="F73" s="36"/>
      <c r="G73" s="36"/>
      <c r="H73" s="36"/>
      <c r="I73" s="36"/>
      <c r="J73" s="36"/>
    </row>
    <row r="74" spans="1:15" s="119" customFormat="1" ht="15" customHeight="1">
      <c r="A74" s="36"/>
      <c r="B74" s="123" t="s">
        <v>222</v>
      </c>
      <c r="C74" s="122"/>
      <c r="D74" s="36"/>
      <c r="E74" s="36"/>
      <c r="F74" s="36"/>
      <c r="G74" s="36"/>
      <c r="H74" s="36"/>
      <c r="I74" s="36"/>
      <c r="J74" s="36"/>
    </row>
    <row r="75" spans="1:15" s="119" customFormat="1" ht="15" customHeight="1" thickBot="1">
      <c r="A75" s="36"/>
      <c r="B75" s="123"/>
      <c r="C75" s="122"/>
      <c r="D75" s="36"/>
      <c r="E75" s="36"/>
      <c r="F75" s="36"/>
      <c r="G75" s="36"/>
      <c r="H75" s="36"/>
      <c r="I75" s="125"/>
      <c r="J75" s="126"/>
    </row>
    <row r="76" spans="1:15" s="119" customFormat="1" ht="15" customHeight="1">
      <c r="A76" s="36"/>
      <c r="B76" s="123" t="s">
        <v>223</v>
      </c>
      <c r="C76" s="122"/>
      <c r="D76" s="36"/>
      <c r="E76" s="36"/>
      <c r="F76" s="36"/>
      <c r="G76" s="36"/>
      <c r="H76" s="36"/>
      <c r="I76" s="127" t="s">
        <v>79</v>
      </c>
      <c r="J76" s="128" t="s">
        <v>167</v>
      </c>
    </row>
    <row r="77" spans="1:15" s="119" customFormat="1" ht="15" customHeight="1">
      <c r="A77" s="36"/>
      <c r="B77" s="123"/>
      <c r="C77" s="122"/>
      <c r="D77" s="36"/>
      <c r="E77" s="36"/>
      <c r="F77" s="36"/>
      <c r="G77" s="36"/>
      <c r="H77" s="36"/>
      <c r="I77" s="129" t="s">
        <v>77</v>
      </c>
      <c r="J77" s="130" t="s">
        <v>166</v>
      </c>
    </row>
    <row r="78" spans="1:15" s="119" customFormat="1" ht="15" customHeight="1">
      <c r="B78" s="123" t="s">
        <v>189</v>
      </c>
      <c r="C78" s="124" t="s">
        <v>194</v>
      </c>
      <c r="I78" s="129" t="s">
        <v>78</v>
      </c>
      <c r="J78" s="130" t="s">
        <v>165</v>
      </c>
    </row>
    <row r="79" spans="1:15" s="119" customFormat="1" ht="15" customHeight="1">
      <c r="B79" s="123"/>
      <c r="C79" s="124" t="s">
        <v>195</v>
      </c>
    </row>
    <row r="80" spans="1:15" s="119" customFormat="1" ht="15" customHeight="1">
      <c r="B80" s="123"/>
      <c r="C80" s="124" t="s">
        <v>196</v>
      </c>
    </row>
    <row r="81" spans="1:10" s="119" customFormat="1" ht="15" customHeight="1">
      <c r="B81" s="123"/>
      <c r="C81" s="124"/>
    </row>
    <row r="82" spans="1:10" s="119" customFormat="1" ht="15" customHeight="1">
      <c r="B82" s="123" t="s">
        <v>236</v>
      </c>
      <c r="C82" s="124"/>
    </row>
    <row r="83" spans="1:10" s="119" customFormat="1" ht="15" customHeight="1" thickBot="1">
      <c r="A83" s="36"/>
      <c r="B83" s="36"/>
      <c r="C83" s="36"/>
      <c r="D83" s="36"/>
      <c r="E83" s="36"/>
      <c r="F83" s="36"/>
      <c r="G83" s="36"/>
      <c r="H83" s="36"/>
      <c r="I83" s="36"/>
      <c r="J83" s="36"/>
    </row>
    <row r="84" spans="1:10" ht="22.5" customHeight="1" thickBot="1">
      <c r="B84" s="56" t="s">
        <v>2</v>
      </c>
      <c r="C84" s="76" t="s">
        <v>3</v>
      </c>
      <c r="D84" s="56" t="s">
        <v>4</v>
      </c>
      <c r="E84" s="108" t="s">
        <v>5</v>
      </c>
      <c r="G84" s="110" t="s">
        <v>56</v>
      </c>
      <c r="H84" s="92"/>
      <c r="I84" s="92"/>
      <c r="J84" s="92"/>
    </row>
    <row r="85" spans="1:10" ht="15" customHeight="1">
      <c r="J85" s="28"/>
    </row>
    <row r="86" spans="1:10" ht="22.5" customHeight="1">
      <c r="B86" s="11" t="s">
        <v>9</v>
      </c>
      <c r="C86" s="2">
        <v>2</v>
      </c>
      <c r="D86" s="15">
        <v>0</v>
      </c>
      <c r="E86" s="1">
        <v>7</v>
      </c>
      <c r="F86" s="14"/>
      <c r="G86" s="71" t="s">
        <v>168</v>
      </c>
      <c r="H86" s="58"/>
      <c r="I86" s="58"/>
      <c r="J86" s="72"/>
    </row>
    <row r="87" spans="1:10" ht="15" customHeight="1">
      <c r="G87" s="70"/>
      <c r="H87" s="16"/>
      <c r="I87" s="16"/>
      <c r="J87" s="16"/>
    </row>
    <row r="88" spans="1:10" ht="22.5" customHeight="1">
      <c r="B88" s="2">
        <v>21</v>
      </c>
      <c r="C88" s="2">
        <v>2</v>
      </c>
      <c r="D88" s="3">
        <v>5</v>
      </c>
      <c r="E88" s="1">
        <v>9</v>
      </c>
      <c r="F88" s="14"/>
      <c r="G88" s="71" t="s">
        <v>169</v>
      </c>
      <c r="H88" s="58"/>
      <c r="I88" s="58"/>
      <c r="J88" s="72"/>
    </row>
    <row r="89" spans="1:10" ht="22.5" customHeight="1">
      <c r="B89" s="2">
        <v>22</v>
      </c>
      <c r="C89" s="2">
        <v>2</v>
      </c>
      <c r="D89" s="3">
        <v>5</v>
      </c>
      <c r="E89" s="1">
        <v>13</v>
      </c>
      <c r="F89" s="14"/>
      <c r="G89" s="71" t="s">
        <v>170</v>
      </c>
      <c r="H89" s="58"/>
      <c r="I89" s="58"/>
      <c r="J89" s="72"/>
    </row>
    <row r="90" spans="1:10" ht="22.5" customHeight="1">
      <c r="B90" s="2">
        <v>23</v>
      </c>
      <c r="C90" s="2">
        <v>2</v>
      </c>
      <c r="D90" s="3">
        <v>5</v>
      </c>
      <c r="E90" s="1">
        <v>10</v>
      </c>
      <c r="F90" s="14"/>
      <c r="G90" s="71" t="s">
        <v>171</v>
      </c>
      <c r="H90" s="58"/>
      <c r="I90" s="58"/>
      <c r="J90" s="72"/>
    </row>
    <row r="91" spans="1:10" ht="22.5" customHeight="1">
      <c r="B91" s="2">
        <v>24</v>
      </c>
      <c r="C91" s="2">
        <v>2</v>
      </c>
      <c r="D91" s="3">
        <v>5</v>
      </c>
      <c r="E91" s="1">
        <v>9</v>
      </c>
      <c r="F91" s="14"/>
      <c r="G91" s="71" t="s">
        <v>172</v>
      </c>
      <c r="H91" s="58"/>
      <c r="I91" s="58"/>
      <c r="J91" s="72"/>
    </row>
    <row r="92" spans="1:10" ht="22.5" customHeight="1">
      <c r="B92" s="2">
        <v>25</v>
      </c>
      <c r="C92" s="2">
        <v>2</v>
      </c>
      <c r="D92" s="3">
        <v>5</v>
      </c>
      <c r="E92" s="1">
        <v>5</v>
      </c>
      <c r="F92" s="14"/>
      <c r="G92" s="71" t="s">
        <v>173</v>
      </c>
      <c r="H92" s="58"/>
      <c r="I92" s="58"/>
      <c r="J92" s="72"/>
    </row>
    <row r="93" spans="1:10" ht="22.5" customHeight="1">
      <c r="B93" s="2">
        <v>26</v>
      </c>
      <c r="C93" s="2">
        <v>2</v>
      </c>
      <c r="D93" s="3">
        <v>5</v>
      </c>
      <c r="E93" s="1">
        <v>9</v>
      </c>
      <c r="F93" s="14"/>
      <c r="G93" s="71" t="s">
        <v>174</v>
      </c>
      <c r="H93" s="58"/>
      <c r="I93" s="58"/>
      <c r="J93" s="72"/>
    </row>
    <row r="94" spans="1:10" ht="22.5" customHeight="1">
      <c r="B94" s="2">
        <v>27</v>
      </c>
      <c r="C94" s="2">
        <v>2</v>
      </c>
      <c r="D94" s="3">
        <v>5</v>
      </c>
      <c r="E94" s="1">
        <v>5</v>
      </c>
      <c r="F94" s="14"/>
      <c r="G94" s="71" t="s">
        <v>175</v>
      </c>
      <c r="H94" s="58"/>
      <c r="I94" s="58"/>
      <c r="J94" s="72"/>
    </row>
    <row r="95" spans="1:10" ht="22.5" customHeight="1">
      <c r="B95" s="2">
        <v>28</v>
      </c>
      <c r="C95" s="2">
        <v>2</v>
      </c>
      <c r="D95" s="3">
        <v>5</v>
      </c>
      <c r="E95" s="1">
        <v>3</v>
      </c>
      <c r="F95" s="14"/>
      <c r="G95" s="71" t="s">
        <v>176</v>
      </c>
      <c r="H95" s="58"/>
      <c r="I95" s="58"/>
      <c r="J95" s="72"/>
    </row>
    <row r="96" spans="1:10" ht="22.5" customHeight="1">
      <c r="B96" s="2">
        <v>29</v>
      </c>
      <c r="C96" s="2">
        <v>2</v>
      </c>
      <c r="D96" s="3">
        <v>5</v>
      </c>
      <c r="E96" s="1">
        <v>3</v>
      </c>
      <c r="F96" s="14"/>
      <c r="G96" s="71" t="s">
        <v>177</v>
      </c>
      <c r="H96" s="58"/>
      <c r="I96" s="58"/>
      <c r="J96" s="72"/>
    </row>
    <row r="97" spans="1:11" ht="22.5" customHeight="1">
      <c r="B97" s="2">
        <v>30</v>
      </c>
      <c r="C97" s="2">
        <v>2</v>
      </c>
      <c r="D97" s="3">
        <v>5</v>
      </c>
      <c r="E97" s="1">
        <v>8</v>
      </c>
      <c r="F97" s="14"/>
      <c r="G97" s="71" t="s">
        <v>178</v>
      </c>
      <c r="H97" s="58"/>
      <c r="I97" s="58"/>
      <c r="J97" s="72"/>
    </row>
    <row r="98" spans="1:11" ht="22.5" customHeight="1">
      <c r="B98" s="2">
        <v>31</v>
      </c>
      <c r="C98" s="2">
        <v>2</v>
      </c>
      <c r="D98" s="3">
        <v>5</v>
      </c>
      <c r="E98" s="1">
        <v>5</v>
      </c>
      <c r="F98" s="14"/>
      <c r="G98" s="71" t="s">
        <v>179</v>
      </c>
      <c r="H98" s="58"/>
      <c r="I98" s="58"/>
      <c r="J98" s="72"/>
    </row>
    <row r="99" spans="1:11" ht="22.5" customHeight="1">
      <c r="B99" s="2">
        <v>32</v>
      </c>
      <c r="C99" s="2">
        <v>2</v>
      </c>
      <c r="D99" s="3">
        <v>5</v>
      </c>
      <c r="E99" s="1">
        <v>9</v>
      </c>
      <c r="F99" s="14"/>
      <c r="G99" s="71" t="s">
        <v>180</v>
      </c>
      <c r="H99" s="58"/>
      <c r="I99" s="58"/>
      <c r="J99" s="72"/>
    </row>
    <row r="100" spans="1:11" ht="22.5" customHeight="1">
      <c r="B100" s="2">
        <v>33</v>
      </c>
      <c r="C100" s="2">
        <v>2</v>
      </c>
      <c r="D100" s="3">
        <v>5</v>
      </c>
      <c r="E100" s="1">
        <v>9</v>
      </c>
      <c r="F100" s="14"/>
      <c r="G100" s="71" t="s">
        <v>181</v>
      </c>
      <c r="H100" s="58"/>
      <c r="I100" s="58"/>
      <c r="J100" s="72"/>
    </row>
    <row r="101" spans="1:11" ht="22.5" customHeight="1">
      <c r="B101" s="2">
        <v>34</v>
      </c>
      <c r="C101" s="2">
        <v>2</v>
      </c>
      <c r="D101" s="3">
        <v>5</v>
      </c>
      <c r="E101" s="1">
        <v>6</v>
      </c>
      <c r="F101" s="14"/>
      <c r="G101" s="71" t="s">
        <v>182</v>
      </c>
      <c r="H101" s="58"/>
      <c r="I101" s="58"/>
      <c r="J101" s="72"/>
    </row>
    <row r="102" spans="1:11" ht="22.5" customHeight="1">
      <c r="B102" s="2">
        <v>35</v>
      </c>
      <c r="C102" s="2">
        <v>2</v>
      </c>
      <c r="D102" s="3">
        <v>5</v>
      </c>
      <c r="E102" s="1">
        <v>6</v>
      </c>
      <c r="F102" s="14"/>
      <c r="G102" s="71" t="s">
        <v>183</v>
      </c>
      <c r="H102" s="58"/>
      <c r="I102" s="58"/>
      <c r="J102" s="72"/>
    </row>
    <row r="103" spans="1:11" ht="22.5" customHeight="1">
      <c r="B103" s="2">
        <v>36</v>
      </c>
      <c r="C103" s="2">
        <v>2</v>
      </c>
      <c r="D103" s="3">
        <v>5</v>
      </c>
      <c r="E103" s="1">
        <v>6</v>
      </c>
      <c r="F103" s="14"/>
      <c r="G103" s="71" t="s">
        <v>184</v>
      </c>
      <c r="H103" s="58"/>
      <c r="I103" s="58"/>
      <c r="J103" s="72"/>
    </row>
    <row r="104" spans="1:11" ht="22.5" customHeight="1">
      <c r="B104" s="2">
        <v>37</v>
      </c>
      <c r="C104" s="2">
        <v>2</v>
      </c>
      <c r="D104" s="3">
        <v>5</v>
      </c>
      <c r="E104" s="1">
        <v>7</v>
      </c>
      <c r="F104" s="14"/>
      <c r="G104" s="71" t="s">
        <v>185</v>
      </c>
      <c r="H104" s="58"/>
      <c r="I104" s="58"/>
      <c r="J104" s="72"/>
    </row>
    <row r="105" spans="1:11" ht="22.5" customHeight="1">
      <c r="B105" s="2">
        <v>38</v>
      </c>
      <c r="C105" s="2">
        <v>2</v>
      </c>
      <c r="D105" s="3">
        <v>5</v>
      </c>
      <c r="E105" s="1">
        <v>11</v>
      </c>
      <c r="F105" s="14"/>
      <c r="G105" s="71" t="s">
        <v>186</v>
      </c>
      <c r="H105" s="58"/>
      <c r="I105" s="58"/>
      <c r="J105" s="72"/>
    </row>
    <row r="106" spans="1:11" ht="22.5" customHeight="1">
      <c r="B106" s="2">
        <v>39</v>
      </c>
      <c r="C106" s="2">
        <v>2</v>
      </c>
      <c r="D106" s="3">
        <v>5</v>
      </c>
      <c r="E106" s="1">
        <v>7</v>
      </c>
      <c r="F106" s="14"/>
      <c r="G106" s="71" t="s">
        <v>187</v>
      </c>
      <c r="H106" s="58"/>
      <c r="I106" s="58"/>
      <c r="J106" s="72"/>
    </row>
    <row r="107" spans="1:11" ht="22.5" customHeight="1">
      <c r="B107" s="2">
        <v>40</v>
      </c>
      <c r="C107" s="2">
        <v>2</v>
      </c>
      <c r="D107" s="3">
        <v>5</v>
      </c>
      <c r="E107" s="1">
        <v>5</v>
      </c>
      <c r="F107" s="14"/>
      <c r="G107" s="71" t="s">
        <v>188</v>
      </c>
      <c r="H107" s="58"/>
      <c r="I107" s="58"/>
      <c r="J107" s="72"/>
    </row>
    <row r="108" spans="1:11" ht="15" customHeight="1" thickBot="1"/>
    <row r="109" spans="1:11" ht="22.5" customHeight="1" thickBot="1">
      <c r="B109" s="105" t="s">
        <v>10</v>
      </c>
      <c r="C109" s="78" t="s">
        <v>11</v>
      </c>
      <c r="J109" s="28"/>
      <c r="K109" s="29"/>
    </row>
    <row r="110" spans="1:11" s="119" customFormat="1" ht="15" customHeight="1">
      <c r="A110" s="36"/>
      <c r="B110" s="36"/>
      <c r="C110" s="36"/>
      <c r="D110" s="36"/>
      <c r="E110" s="36"/>
      <c r="F110" s="36"/>
      <c r="G110" s="36"/>
      <c r="H110" s="36"/>
      <c r="I110" s="36"/>
    </row>
    <row r="111" spans="1:11" s="119" customFormat="1" ht="15" customHeight="1">
      <c r="A111" s="36"/>
      <c r="B111" s="121" t="s">
        <v>95</v>
      </c>
      <c r="C111" s="122"/>
      <c r="D111" s="36"/>
      <c r="E111" s="36"/>
      <c r="F111" s="36"/>
      <c r="G111" s="36"/>
      <c r="H111" s="36"/>
      <c r="I111" s="36"/>
      <c r="J111" s="36"/>
    </row>
    <row r="112" spans="1:11" s="119" customFormat="1" ht="15" customHeight="1">
      <c r="A112" s="36"/>
      <c r="B112" s="121" t="s">
        <v>67</v>
      </c>
      <c r="C112" s="122"/>
      <c r="D112" s="36"/>
      <c r="E112" s="36"/>
      <c r="F112" s="36"/>
      <c r="G112" s="36"/>
      <c r="H112" s="36"/>
      <c r="I112" s="36"/>
      <c r="J112" s="36"/>
    </row>
    <row r="113" spans="1:12" s="119" customFormat="1" ht="15" customHeight="1">
      <c r="A113" s="36"/>
      <c r="B113" s="123" t="s">
        <v>66</v>
      </c>
      <c r="C113" s="122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1:12" s="119" customFormat="1" ht="15" customHeight="1">
      <c r="A114" s="36"/>
      <c r="B114" s="123"/>
      <c r="C114" s="122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1:12" s="119" customFormat="1" ht="15" customHeight="1">
      <c r="A115" s="36"/>
      <c r="B115" s="123" t="s">
        <v>74</v>
      </c>
      <c r="C115" s="121" t="s">
        <v>96</v>
      </c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1:12" s="119" customFormat="1" ht="15" customHeight="1">
      <c r="A116" s="36"/>
      <c r="B116" s="123"/>
      <c r="C116" s="121" t="s">
        <v>97</v>
      </c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1:12" s="119" customFormat="1" ht="15" customHeight="1">
      <c r="A117" s="36"/>
      <c r="B117" s="123"/>
      <c r="C117" s="122" t="s">
        <v>98</v>
      </c>
      <c r="D117" s="36"/>
      <c r="E117" s="36"/>
      <c r="F117" s="36"/>
      <c r="G117" s="36"/>
      <c r="H117" s="36"/>
      <c r="I117" s="36"/>
      <c r="J117" s="36"/>
    </row>
    <row r="118" spans="1:12" s="119" customFormat="1" ht="15" customHeight="1">
      <c r="A118" s="36"/>
      <c r="B118" s="123"/>
      <c r="C118" s="122"/>
      <c r="D118" s="36"/>
      <c r="E118" s="36"/>
      <c r="F118" s="36"/>
      <c r="G118" s="36"/>
      <c r="H118" s="36"/>
      <c r="I118" s="36"/>
      <c r="J118" s="36"/>
    </row>
    <row r="119" spans="1:12" s="119" customFormat="1" ht="15" customHeight="1">
      <c r="B119" s="123" t="s">
        <v>189</v>
      </c>
      <c r="C119" s="124" t="s">
        <v>197</v>
      </c>
    </row>
    <row r="120" spans="1:12" s="119" customFormat="1" ht="15" customHeight="1">
      <c r="B120" s="123"/>
      <c r="C120" s="124" t="s">
        <v>198</v>
      </c>
    </row>
    <row r="121" spans="1:12" s="119" customFormat="1" ht="15" customHeight="1">
      <c r="B121" s="123"/>
      <c r="C121" s="124" t="s">
        <v>199</v>
      </c>
    </row>
    <row r="122" spans="1:12" s="119" customFormat="1" ht="15" customHeight="1">
      <c r="B122" s="123"/>
      <c r="C122" s="124"/>
    </row>
    <row r="123" spans="1:12" s="119" customFormat="1" ht="15" customHeight="1">
      <c r="B123" s="123" t="s">
        <v>235</v>
      </c>
      <c r="C123" s="124"/>
    </row>
    <row r="124" spans="1:12" s="119" customFormat="1" ht="15" customHeight="1" thickBo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</row>
    <row r="125" spans="1:12" ht="22.5" customHeight="1" thickBot="1">
      <c r="B125" s="111" t="s">
        <v>2</v>
      </c>
      <c r="C125" s="112" t="s">
        <v>3</v>
      </c>
      <c r="D125" s="111" t="s">
        <v>4</v>
      </c>
      <c r="E125" s="113" t="s">
        <v>5</v>
      </c>
      <c r="G125" s="114" t="s">
        <v>55</v>
      </c>
      <c r="H125" s="94"/>
      <c r="I125" s="95"/>
      <c r="J125" s="28"/>
    </row>
    <row r="126" spans="1:12" ht="15" customHeight="1">
      <c r="I126" s="28"/>
      <c r="J126" s="28"/>
    </row>
    <row r="127" spans="1:12" ht="22.5" customHeight="1">
      <c r="B127" s="11" t="s">
        <v>12</v>
      </c>
      <c r="C127" s="2">
        <v>3</v>
      </c>
      <c r="D127" s="15">
        <v>0</v>
      </c>
      <c r="E127" s="63">
        <v>1080</v>
      </c>
      <c r="F127" s="14"/>
      <c r="G127" s="64" t="s">
        <v>99</v>
      </c>
      <c r="H127" s="59"/>
      <c r="I127" s="57"/>
      <c r="J127" s="28"/>
    </row>
    <row r="128" spans="1:12" ht="15" customHeight="1">
      <c r="E128" s="9"/>
      <c r="G128" s="30"/>
      <c r="H128" s="30"/>
      <c r="I128" s="28"/>
      <c r="J128" s="28"/>
    </row>
    <row r="129" spans="2:10" ht="22.5" customHeight="1">
      <c r="B129" s="2">
        <v>41</v>
      </c>
      <c r="C129" s="2">
        <v>3</v>
      </c>
      <c r="D129" s="3">
        <v>6</v>
      </c>
      <c r="E129" s="63">
        <v>2196</v>
      </c>
      <c r="F129" s="14"/>
      <c r="G129" s="64" t="s">
        <v>100</v>
      </c>
      <c r="H129" s="59"/>
      <c r="I129" s="57"/>
      <c r="J129" s="28"/>
    </row>
    <row r="130" spans="2:10" ht="22.5" customHeight="1">
      <c r="B130" s="2">
        <v>42</v>
      </c>
      <c r="C130" s="2">
        <v>3</v>
      </c>
      <c r="D130" s="3">
        <v>6</v>
      </c>
      <c r="E130" s="63">
        <v>3060</v>
      </c>
      <c r="F130" s="14"/>
      <c r="G130" s="64" t="s">
        <v>101</v>
      </c>
      <c r="H130" s="59"/>
      <c r="I130" s="57"/>
      <c r="J130" s="28"/>
    </row>
    <row r="131" spans="2:10" ht="22.5" customHeight="1">
      <c r="B131" s="2">
        <v>43</v>
      </c>
      <c r="C131" s="2">
        <v>3</v>
      </c>
      <c r="D131" s="3">
        <v>6</v>
      </c>
      <c r="E131" s="63">
        <v>3420</v>
      </c>
      <c r="F131" s="14"/>
      <c r="G131" s="64" t="s">
        <v>102</v>
      </c>
      <c r="H131" s="59"/>
      <c r="I131" s="57"/>
      <c r="J131" s="28"/>
    </row>
    <row r="132" spans="2:10" ht="22.5" customHeight="1">
      <c r="B132" s="2">
        <v>44</v>
      </c>
      <c r="C132" s="2">
        <v>3</v>
      </c>
      <c r="D132" s="3">
        <v>6</v>
      </c>
      <c r="E132" s="63">
        <v>1980</v>
      </c>
      <c r="F132" s="14"/>
      <c r="G132" s="64" t="s">
        <v>103</v>
      </c>
      <c r="H132" s="59"/>
      <c r="I132" s="57"/>
      <c r="J132" s="28"/>
    </row>
    <row r="133" spans="2:10" ht="22.5" customHeight="1">
      <c r="B133" s="2">
        <v>45</v>
      </c>
      <c r="C133" s="2">
        <v>3</v>
      </c>
      <c r="D133" s="3">
        <v>6</v>
      </c>
      <c r="E133" s="63">
        <v>1044</v>
      </c>
      <c r="F133" s="14"/>
      <c r="G133" s="64" t="s">
        <v>104</v>
      </c>
      <c r="H133" s="59"/>
      <c r="I133" s="57"/>
      <c r="J133" s="28"/>
    </row>
    <row r="134" spans="2:10" ht="22.5" customHeight="1">
      <c r="B134" s="2">
        <v>46</v>
      </c>
      <c r="C134" s="2">
        <v>3</v>
      </c>
      <c r="D134" s="3">
        <v>6</v>
      </c>
      <c r="E134" s="63">
        <v>2844</v>
      </c>
      <c r="F134" s="14"/>
      <c r="G134" s="64" t="s">
        <v>105</v>
      </c>
      <c r="H134" s="59"/>
      <c r="I134" s="57"/>
      <c r="J134" s="28"/>
    </row>
    <row r="135" spans="2:10" ht="22.5" customHeight="1">
      <c r="B135" s="2">
        <v>47</v>
      </c>
      <c r="C135" s="2">
        <v>3</v>
      </c>
      <c r="D135" s="3">
        <v>6</v>
      </c>
      <c r="E135" s="63">
        <v>2772</v>
      </c>
      <c r="F135" s="14"/>
      <c r="G135" s="64" t="s">
        <v>106</v>
      </c>
      <c r="H135" s="59"/>
      <c r="I135" s="57"/>
      <c r="J135" s="28"/>
    </row>
    <row r="136" spans="2:10" ht="22.5" customHeight="1">
      <c r="B136" s="2">
        <v>48</v>
      </c>
      <c r="C136" s="2">
        <v>3</v>
      </c>
      <c r="D136" s="3">
        <v>6</v>
      </c>
      <c r="E136" s="63">
        <v>2520</v>
      </c>
      <c r="F136" s="14"/>
      <c r="G136" s="64" t="s">
        <v>107</v>
      </c>
      <c r="H136" s="59"/>
      <c r="I136" s="57"/>
      <c r="J136" s="28"/>
    </row>
    <row r="137" spans="2:10" ht="22.5" customHeight="1">
      <c r="B137" s="2">
        <v>49</v>
      </c>
      <c r="C137" s="2">
        <v>3</v>
      </c>
      <c r="D137" s="3">
        <v>6</v>
      </c>
      <c r="E137" s="63">
        <v>2484</v>
      </c>
      <c r="F137" s="14"/>
      <c r="G137" s="64" t="s">
        <v>108</v>
      </c>
      <c r="H137" s="59"/>
      <c r="I137" s="57"/>
      <c r="J137" s="28"/>
    </row>
    <row r="138" spans="2:10" ht="22.5" customHeight="1">
      <c r="B138" s="2">
        <v>50</v>
      </c>
      <c r="C138" s="2">
        <v>3</v>
      </c>
      <c r="D138" s="3">
        <v>6</v>
      </c>
      <c r="E138" s="63">
        <v>3420</v>
      </c>
      <c r="F138" s="14"/>
      <c r="G138" s="64" t="s">
        <v>109</v>
      </c>
      <c r="H138" s="59"/>
      <c r="I138" s="57"/>
      <c r="J138" s="28"/>
    </row>
    <row r="139" spans="2:10" ht="22.5" customHeight="1">
      <c r="B139" s="2">
        <v>51</v>
      </c>
      <c r="C139" s="2">
        <v>3</v>
      </c>
      <c r="D139" s="3">
        <v>6</v>
      </c>
      <c r="E139" s="63">
        <v>2880</v>
      </c>
      <c r="F139" s="14"/>
      <c r="G139" s="64" t="s">
        <v>110</v>
      </c>
      <c r="H139" s="59"/>
      <c r="I139" s="57"/>
      <c r="J139" s="28"/>
    </row>
    <row r="140" spans="2:10" ht="22.5" customHeight="1">
      <c r="B140" s="2">
        <v>52</v>
      </c>
      <c r="C140" s="2">
        <v>3</v>
      </c>
      <c r="D140" s="3">
        <v>6</v>
      </c>
      <c r="E140" s="63">
        <v>2880</v>
      </c>
      <c r="F140" s="14"/>
      <c r="G140" s="64" t="s">
        <v>111</v>
      </c>
      <c r="H140" s="59"/>
      <c r="I140" s="57"/>
      <c r="J140" s="28"/>
    </row>
    <row r="141" spans="2:10" ht="22.5" customHeight="1">
      <c r="B141" s="2">
        <v>53</v>
      </c>
      <c r="C141" s="2">
        <v>3</v>
      </c>
      <c r="D141" s="3">
        <v>6</v>
      </c>
      <c r="E141" s="63">
        <v>3636</v>
      </c>
      <c r="F141" s="14"/>
      <c r="G141" s="64" t="s">
        <v>112</v>
      </c>
      <c r="H141" s="59"/>
      <c r="I141" s="57"/>
      <c r="J141" s="28"/>
    </row>
    <row r="142" spans="2:10" ht="22.5" customHeight="1">
      <c r="B142" s="2">
        <v>54</v>
      </c>
      <c r="C142" s="2">
        <v>3</v>
      </c>
      <c r="D142" s="3">
        <v>6</v>
      </c>
      <c r="E142" s="63">
        <v>2448</v>
      </c>
      <c r="F142" s="14"/>
      <c r="G142" s="64" t="s">
        <v>113</v>
      </c>
      <c r="H142" s="59"/>
      <c r="I142" s="57"/>
      <c r="J142" s="28"/>
    </row>
    <row r="143" spans="2:10" ht="22.5" customHeight="1">
      <c r="B143" s="2">
        <v>55</v>
      </c>
      <c r="C143" s="2">
        <v>3</v>
      </c>
      <c r="D143" s="3">
        <v>6</v>
      </c>
      <c r="E143" s="63">
        <v>1116</v>
      </c>
      <c r="F143" s="14"/>
      <c r="G143" s="64" t="s">
        <v>114</v>
      </c>
      <c r="H143" s="59"/>
      <c r="I143" s="57"/>
      <c r="J143" s="28"/>
    </row>
    <row r="144" spans="2:10" ht="22.5" customHeight="1">
      <c r="B144" s="2">
        <v>56</v>
      </c>
      <c r="C144" s="2">
        <v>3</v>
      </c>
      <c r="D144" s="3">
        <v>6</v>
      </c>
      <c r="E144" s="63">
        <v>3240</v>
      </c>
      <c r="F144" s="14"/>
      <c r="G144" s="64" t="s">
        <v>115</v>
      </c>
      <c r="H144" s="59"/>
      <c r="I144" s="57"/>
      <c r="J144" s="28"/>
    </row>
    <row r="145" spans="1:10" ht="22.5" customHeight="1">
      <c r="B145" s="2">
        <v>57</v>
      </c>
      <c r="C145" s="2">
        <v>3</v>
      </c>
      <c r="D145" s="3">
        <v>6</v>
      </c>
      <c r="E145" s="63">
        <v>2700</v>
      </c>
      <c r="F145" s="14"/>
      <c r="G145" s="64" t="s">
        <v>116</v>
      </c>
      <c r="H145" s="59"/>
      <c r="I145" s="57"/>
      <c r="J145" s="28"/>
    </row>
    <row r="146" spans="1:10" ht="22.5" customHeight="1">
      <c r="B146" s="2">
        <v>58</v>
      </c>
      <c r="C146" s="2">
        <v>3</v>
      </c>
      <c r="D146" s="3">
        <v>6</v>
      </c>
      <c r="E146" s="63">
        <v>1440</v>
      </c>
      <c r="F146" s="14"/>
      <c r="G146" s="64" t="s">
        <v>117</v>
      </c>
      <c r="H146" s="59"/>
      <c r="I146" s="57"/>
      <c r="J146" s="28"/>
    </row>
    <row r="147" spans="1:10" ht="22.5" customHeight="1">
      <c r="B147" s="2">
        <v>59</v>
      </c>
      <c r="C147" s="2">
        <v>3</v>
      </c>
      <c r="D147" s="3">
        <v>6</v>
      </c>
      <c r="E147" s="63">
        <v>3600</v>
      </c>
      <c r="F147" s="14"/>
      <c r="G147" s="64" t="s">
        <v>118</v>
      </c>
      <c r="H147" s="59"/>
      <c r="I147" s="57"/>
      <c r="J147" s="28"/>
    </row>
    <row r="148" spans="1:10" ht="22.5" customHeight="1">
      <c r="B148" s="2">
        <v>60</v>
      </c>
      <c r="C148" s="2">
        <v>3</v>
      </c>
      <c r="D148" s="3">
        <v>6</v>
      </c>
      <c r="E148" s="63">
        <v>2304</v>
      </c>
      <c r="F148" s="14"/>
      <c r="G148" s="64" t="s">
        <v>119</v>
      </c>
      <c r="H148" s="59"/>
      <c r="I148" s="57"/>
      <c r="J148" s="28"/>
    </row>
    <row r="149" spans="1:10" ht="15" customHeight="1" thickBot="1"/>
    <row r="150" spans="1:10" ht="22.5" customHeight="1" thickBot="1">
      <c r="B150" s="105" t="s">
        <v>13</v>
      </c>
      <c r="C150" s="78" t="s">
        <v>11</v>
      </c>
    </row>
    <row r="151" spans="1:10" s="119" customFormat="1" ht="1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</row>
    <row r="152" spans="1:10" s="119" customFormat="1" ht="15" customHeight="1">
      <c r="A152" s="36"/>
      <c r="B152" s="121" t="s">
        <v>120</v>
      </c>
      <c r="C152" s="122"/>
      <c r="D152" s="36"/>
      <c r="E152" s="36"/>
      <c r="F152" s="36"/>
      <c r="G152" s="36"/>
      <c r="H152" s="36"/>
      <c r="I152" s="36"/>
      <c r="J152" s="36"/>
    </row>
    <row r="153" spans="1:10" s="119" customFormat="1" ht="15" customHeight="1">
      <c r="A153" s="36"/>
      <c r="B153" s="123" t="s">
        <v>121</v>
      </c>
      <c r="C153" s="122"/>
      <c r="D153" s="36"/>
      <c r="E153" s="36"/>
      <c r="F153" s="36"/>
      <c r="G153" s="36"/>
      <c r="H153" s="36"/>
      <c r="I153" s="36"/>
      <c r="J153" s="36"/>
    </row>
    <row r="154" spans="1:10" s="119" customFormat="1" ht="15" customHeight="1">
      <c r="A154" s="36"/>
      <c r="B154" s="121" t="s">
        <v>127</v>
      </c>
      <c r="C154" s="122"/>
      <c r="D154" s="36"/>
      <c r="E154" s="36"/>
      <c r="F154" s="36"/>
      <c r="G154" s="36"/>
      <c r="H154" s="36"/>
      <c r="I154" s="36"/>
      <c r="J154" s="36"/>
    </row>
    <row r="155" spans="1:10" s="119" customFormat="1" ht="15" customHeight="1">
      <c r="A155" s="36"/>
      <c r="B155" s="123"/>
      <c r="C155" s="122"/>
      <c r="D155" s="36"/>
      <c r="E155" s="36"/>
      <c r="F155" s="36"/>
      <c r="G155" s="36"/>
      <c r="H155" s="36"/>
      <c r="I155" s="36"/>
      <c r="J155" s="36"/>
    </row>
    <row r="156" spans="1:10" s="119" customFormat="1" ht="15" customHeight="1">
      <c r="A156" s="36"/>
      <c r="B156" s="123" t="s">
        <v>75</v>
      </c>
      <c r="C156" s="121" t="s">
        <v>123</v>
      </c>
      <c r="D156" s="36"/>
      <c r="E156" s="36"/>
      <c r="F156" s="36"/>
      <c r="G156" s="36"/>
      <c r="H156" s="36"/>
      <c r="I156" s="36"/>
      <c r="J156" s="36"/>
    </row>
    <row r="157" spans="1:10" s="119" customFormat="1" ht="15" customHeight="1">
      <c r="A157" s="36"/>
      <c r="B157" s="123"/>
      <c r="C157" s="122" t="s">
        <v>124</v>
      </c>
      <c r="D157" s="36"/>
      <c r="E157" s="36"/>
      <c r="F157" s="36"/>
      <c r="G157" s="36"/>
      <c r="H157" s="36"/>
      <c r="I157" s="36"/>
      <c r="J157" s="36"/>
    </row>
    <row r="158" spans="1:10" s="119" customFormat="1" ht="15" customHeight="1">
      <c r="A158" s="36"/>
      <c r="B158" s="123"/>
      <c r="C158" s="122" t="s">
        <v>125</v>
      </c>
      <c r="D158" s="36"/>
      <c r="E158" s="36"/>
      <c r="F158" s="36"/>
      <c r="G158" s="36"/>
      <c r="H158" s="36"/>
      <c r="I158" s="36"/>
      <c r="J158" s="36"/>
    </row>
    <row r="159" spans="1:10" s="119" customFormat="1" ht="1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</row>
    <row r="160" spans="1:10" s="119" customFormat="1" ht="15" customHeight="1">
      <c r="B160" s="123" t="s">
        <v>189</v>
      </c>
      <c r="C160" s="124" t="s">
        <v>200</v>
      </c>
    </row>
    <row r="161" spans="1:10" s="119" customFormat="1" ht="15" customHeight="1">
      <c r="B161" s="123"/>
      <c r="C161" s="124" t="s">
        <v>201</v>
      </c>
    </row>
    <row r="162" spans="1:10" s="119" customFormat="1" ht="15" customHeight="1">
      <c r="B162" s="123"/>
      <c r="C162" s="124" t="s">
        <v>202</v>
      </c>
    </row>
    <row r="163" spans="1:10" s="119" customFormat="1" ht="15" customHeight="1" thickBot="1">
      <c r="A163" s="36"/>
      <c r="B163" s="123"/>
      <c r="C163" s="122"/>
      <c r="D163" s="36"/>
      <c r="E163" s="36"/>
      <c r="F163" s="36"/>
      <c r="G163" s="36"/>
      <c r="H163" s="36"/>
      <c r="I163" s="36"/>
      <c r="J163" s="36"/>
    </row>
    <row r="164" spans="1:10" ht="22.5" customHeight="1" thickBot="1">
      <c r="B164" s="111" t="s">
        <v>2</v>
      </c>
      <c r="C164" s="112" t="s">
        <v>3</v>
      </c>
      <c r="D164" s="111" t="s">
        <v>4</v>
      </c>
      <c r="E164" s="113" t="s">
        <v>5</v>
      </c>
      <c r="G164" s="111" t="s">
        <v>122</v>
      </c>
    </row>
    <row r="165" spans="1:10" ht="15" customHeight="1"/>
    <row r="166" spans="1:10" ht="22.5" customHeight="1">
      <c r="B166" s="11" t="s">
        <v>14</v>
      </c>
      <c r="C166" s="2">
        <v>4</v>
      </c>
      <c r="D166" s="15">
        <v>0</v>
      </c>
      <c r="E166" s="61">
        <v>2056</v>
      </c>
      <c r="F166" s="14"/>
      <c r="G166" s="117" t="s">
        <v>126</v>
      </c>
      <c r="H166" s="32"/>
      <c r="I166" s="32"/>
    </row>
    <row r="167" spans="1:10" ht="15" customHeight="1">
      <c r="E167" s="62"/>
      <c r="G167" s="60"/>
    </row>
    <row r="168" spans="1:10" ht="22.5" customHeight="1">
      <c r="B168" s="2">
        <v>61</v>
      </c>
      <c r="C168" s="2">
        <v>4</v>
      </c>
      <c r="D168" s="3">
        <v>7</v>
      </c>
      <c r="E168" s="61">
        <v>3600</v>
      </c>
      <c r="F168" s="14"/>
      <c r="G168" s="115" t="s">
        <v>128</v>
      </c>
      <c r="H168" s="32"/>
      <c r="I168" s="32"/>
    </row>
    <row r="169" spans="1:10" ht="22.5" customHeight="1">
      <c r="B169" s="2">
        <v>62</v>
      </c>
      <c r="C169" s="2">
        <v>4</v>
      </c>
      <c r="D169" s="3">
        <v>7</v>
      </c>
      <c r="E169" s="61">
        <v>1080</v>
      </c>
      <c r="F169" s="14"/>
      <c r="G169" s="115" t="s">
        <v>129</v>
      </c>
      <c r="H169" s="32"/>
      <c r="I169" s="32"/>
    </row>
    <row r="170" spans="1:10" ht="22.5" customHeight="1">
      <c r="B170" s="2">
        <v>63</v>
      </c>
      <c r="C170" s="2">
        <v>4</v>
      </c>
      <c r="D170" s="3">
        <v>7</v>
      </c>
      <c r="E170" s="61">
        <v>1712</v>
      </c>
      <c r="F170" s="14"/>
      <c r="G170" s="115" t="s">
        <v>130</v>
      </c>
      <c r="H170" s="32"/>
      <c r="I170" s="32"/>
    </row>
    <row r="171" spans="1:10" ht="22.5" customHeight="1">
      <c r="B171" s="2">
        <v>64</v>
      </c>
      <c r="C171" s="2">
        <v>4</v>
      </c>
      <c r="D171" s="3">
        <v>7</v>
      </c>
      <c r="E171" s="61">
        <v>2056</v>
      </c>
      <c r="F171" s="14"/>
      <c r="G171" s="115" t="s">
        <v>126</v>
      </c>
      <c r="H171" s="32"/>
      <c r="I171" s="32"/>
    </row>
    <row r="172" spans="1:10" ht="22.5" customHeight="1">
      <c r="B172" s="2">
        <v>65</v>
      </c>
      <c r="C172" s="2">
        <v>4</v>
      </c>
      <c r="D172" s="3">
        <v>7</v>
      </c>
      <c r="E172" s="61">
        <v>3224</v>
      </c>
      <c r="F172" s="14"/>
      <c r="G172" s="115" t="s">
        <v>131</v>
      </c>
      <c r="H172" s="32"/>
      <c r="I172" s="32"/>
    </row>
    <row r="173" spans="1:10" ht="22.5" customHeight="1">
      <c r="B173" s="2">
        <v>66</v>
      </c>
      <c r="C173" s="2">
        <v>4</v>
      </c>
      <c r="D173" s="3">
        <v>7</v>
      </c>
      <c r="E173" s="61">
        <v>3312</v>
      </c>
      <c r="F173" s="14"/>
      <c r="G173" s="115" t="s">
        <v>132</v>
      </c>
      <c r="H173" s="32"/>
      <c r="I173" s="32"/>
    </row>
    <row r="174" spans="1:10" ht="22.5" customHeight="1">
      <c r="B174" s="2">
        <v>67</v>
      </c>
      <c r="C174" s="2">
        <v>4</v>
      </c>
      <c r="D174" s="3">
        <v>7</v>
      </c>
      <c r="E174" s="61">
        <v>2808</v>
      </c>
      <c r="F174" s="14"/>
      <c r="G174" s="115" t="s">
        <v>133</v>
      </c>
      <c r="H174" s="32"/>
      <c r="I174" s="32"/>
    </row>
    <row r="175" spans="1:10" ht="22.5" customHeight="1">
      <c r="B175" s="2">
        <v>68</v>
      </c>
      <c r="C175" s="2">
        <v>4</v>
      </c>
      <c r="D175" s="3">
        <v>7</v>
      </c>
      <c r="E175" s="61">
        <v>1308</v>
      </c>
      <c r="F175" s="14"/>
      <c r="G175" s="115" t="s">
        <v>134</v>
      </c>
      <c r="H175" s="32"/>
      <c r="I175" s="32"/>
    </row>
    <row r="176" spans="1:10" ht="22.5" customHeight="1">
      <c r="B176" s="2">
        <v>69</v>
      </c>
      <c r="C176" s="2">
        <v>4</v>
      </c>
      <c r="D176" s="3">
        <v>7</v>
      </c>
      <c r="E176" s="61">
        <v>3252</v>
      </c>
      <c r="F176" s="14"/>
      <c r="G176" s="115" t="s">
        <v>135</v>
      </c>
      <c r="H176" s="32"/>
      <c r="I176" s="32"/>
    </row>
    <row r="177" spans="1:15" ht="22.5" customHeight="1">
      <c r="B177" s="2">
        <v>70</v>
      </c>
      <c r="C177" s="2">
        <v>4</v>
      </c>
      <c r="D177" s="3">
        <v>7</v>
      </c>
      <c r="E177" s="61">
        <v>3180</v>
      </c>
      <c r="F177" s="14"/>
      <c r="G177" s="115" t="s">
        <v>136</v>
      </c>
      <c r="H177" s="32"/>
      <c r="I177" s="32"/>
    </row>
    <row r="178" spans="1:15" ht="22.5" customHeight="1">
      <c r="B178" s="2">
        <v>71</v>
      </c>
      <c r="C178" s="2">
        <v>4</v>
      </c>
      <c r="D178" s="3">
        <v>7</v>
      </c>
      <c r="E178" s="61">
        <v>2748</v>
      </c>
      <c r="F178" s="14"/>
      <c r="G178" s="115" t="s">
        <v>137</v>
      </c>
      <c r="H178" s="32"/>
      <c r="I178" s="32"/>
    </row>
    <row r="179" spans="1:15" ht="22.5" customHeight="1">
      <c r="B179" s="2">
        <v>72</v>
      </c>
      <c r="C179" s="2">
        <v>4</v>
      </c>
      <c r="D179" s="3">
        <v>7</v>
      </c>
      <c r="E179" s="61">
        <v>2776</v>
      </c>
      <c r="F179" s="14"/>
      <c r="G179" s="115" t="s">
        <v>138</v>
      </c>
      <c r="H179" s="32"/>
      <c r="I179" s="32"/>
    </row>
    <row r="180" spans="1:15" ht="22.5" customHeight="1">
      <c r="B180" s="2">
        <v>73</v>
      </c>
      <c r="C180" s="2">
        <v>4</v>
      </c>
      <c r="D180" s="3">
        <v>7</v>
      </c>
      <c r="E180" s="61">
        <v>2892</v>
      </c>
      <c r="F180" s="14"/>
      <c r="G180" s="115" t="s">
        <v>139</v>
      </c>
      <c r="H180" s="32"/>
      <c r="I180" s="32"/>
    </row>
    <row r="181" spans="1:15" ht="22.5" customHeight="1">
      <c r="B181" s="2">
        <v>74</v>
      </c>
      <c r="C181" s="2">
        <v>4</v>
      </c>
      <c r="D181" s="3">
        <v>7</v>
      </c>
      <c r="E181" s="61">
        <v>3008</v>
      </c>
      <c r="F181" s="14"/>
      <c r="G181" s="115" t="s">
        <v>140</v>
      </c>
      <c r="H181" s="32"/>
      <c r="I181" s="32"/>
    </row>
    <row r="182" spans="1:15" ht="22.5" customHeight="1">
      <c r="B182" s="2">
        <v>75</v>
      </c>
      <c r="C182" s="2">
        <v>4</v>
      </c>
      <c r="D182" s="3">
        <v>7</v>
      </c>
      <c r="E182" s="61">
        <v>2952</v>
      </c>
      <c r="F182" s="14"/>
      <c r="G182" s="115" t="s">
        <v>141</v>
      </c>
      <c r="H182" s="32"/>
      <c r="I182" s="32"/>
    </row>
    <row r="183" spans="1:15" ht="22.5" customHeight="1">
      <c r="B183" s="2">
        <v>76</v>
      </c>
      <c r="C183" s="2">
        <v>4</v>
      </c>
      <c r="D183" s="3">
        <v>7</v>
      </c>
      <c r="E183" s="61">
        <v>2532</v>
      </c>
      <c r="F183" s="14"/>
      <c r="G183" s="115" t="s">
        <v>142</v>
      </c>
      <c r="H183" s="32"/>
      <c r="I183" s="32"/>
    </row>
    <row r="184" spans="1:15" ht="22.5" customHeight="1">
      <c r="B184" s="2">
        <v>77</v>
      </c>
      <c r="C184" s="2">
        <v>4</v>
      </c>
      <c r="D184" s="3">
        <v>7</v>
      </c>
      <c r="E184" s="61">
        <v>1252</v>
      </c>
      <c r="F184" s="14"/>
      <c r="G184" s="115" t="s">
        <v>143</v>
      </c>
      <c r="H184" s="32"/>
      <c r="I184" s="32"/>
    </row>
    <row r="185" spans="1:15" ht="22.5" customHeight="1">
      <c r="B185" s="2">
        <v>78</v>
      </c>
      <c r="C185" s="2">
        <v>4</v>
      </c>
      <c r="D185" s="3">
        <v>7</v>
      </c>
      <c r="E185" s="61">
        <v>2692</v>
      </c>
      <c r="F185" s="14"/>
      <c r="G185" s="115" t="s">
        <v>144</v>
      </c>
      <c r="H185" s="32"/>
      <c r="I185" s="32"/>
    </row>
    <row r="186" spans="1:15" ht="22.5" customHeight="1">
      <c r="B186" s="2">
        <v>79</v>
      </c>
      <c r="C186" s="2">
        <v>4</v>
      </c>
      <c r="D186" s="3">
        <v>7</v>
      </c>
      <c r="E186" s="61">
        <v>1656</v>
      </c>
      <c r="F186" s="14"/>
      <c r="G186" s="115" t="s">
        <v>145</v>
      </c>
      <c r="H186" s="32"/>
      <c r="I186" s="32"/>
    </row>
    <row r="187" spans="1:15" ht="22.5" customHeight="1">
      <c r="B187" s="2">
        <v>80</v>
      </c>
      <c r="C187" s="2">
        <v>4</v>
      </c>
      <c r="D187" s="3">
        <v>7</v>
      </c>
      <c r="E187" s="61">
        <v>1640</v>
      </c>
      <c r="F187" s="14"/>
      <c r="G187" s="115" t="s">
        <v>146</v>
      </c>
      <c r="H187" s="32"/>
      <c r="I187" s="32"/>
    </row>
    <row r="188" spans="1:15" ht="15" customHeight="1" thickBot="1"/>
    <row r="189" spans="1:15" ht="22.5" customHeight="1" thickBot="1">
      <c r="B189" s="105" t="s">
        <v>15</v>
      </c>
      <c r="C189" s="79" t="s">
        <v>68</v>
      </c>
    </row>
    <row r="190" spans="1:15" s="119" customFormat="1" ht="1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L190" s="36"/>
      <c r="M190" s="36"/>
      <c r="N190" s="120"/>
      <c r="O190" s="36"/>
    </row>
    <row r="191" spans="1:15" s="119" customFormat="1" ht="15" customHeight="1">
      <c r="A191" s="36"/>
      <c r="B191" s="121" t="s">
        <v>149</v>
      </c>
      <c r="C191" s="122"/>
      <c r="D191" s="36"/>
      <c r="E191" s="36"/>
      <c r="F191" s="36"/>
      <c r="G191" s="36"/>
      <c r="H191" s="36"/>
      <c r="I191" s="36"/>
      <c r="J191" s="36"/>
    </row>
    <row r="192" spans="1:15" s="119" customFormat="1" ht="15" customHeight="1">
      <c r="A192" s="36"/>
      <c r="B192" s="121" t="s">
        <v>210</v>
      </c>
      <c r="C192" s="122"/>
      <c r="D192" s="36"/>
      <c r="E192" s="36"/>
      <c r="F192" s="36"/>
      <c r="G192" s="36"/>
      <c r="H192" s="36"/>
      <c r="I192" s="36"/>
      <c r="J192" s="36"/>
    </row>
    <row r="193" spans="1:10" s="119" customFormat="1" ht="15" customHeight="1">
      <c r="A193" s="36"/>
      <c r="B193" s="123" t="s">
        <v>221</v>
      </c>
      <c r="C193" s="122"/>
      <c r="D193" s="36"/>
      <c r="E193" s="36"/>
      <c r="F193" s="36"/>
      <c r="G193" s="36"/>
      <c r="H193" s="36"/>
      <c r="I193" s="36"/>
      <c r="J193" s="36"/>
    </row>
    <row r="194" spans="1:10" s="119" customFormat="1" ht="15" customHeight="1">
      <c r="A194" s="36"/>
      <c r="B194" s="123"/>
      <c r="C194" s="122"/>
      <c r="D194" s="36"/>
      <c r="E194" s="36"/>
      <c r="F194" s="36"/>
      <c r="G194" s="36"/>
      <c r="H194" s="36"/>
      <c r="I194" s="36"/>
      <c r="J194" s="36"/>
    </row>
    <row r="195" spans="1:10" s="119" customFormat="1" ht="15" customHeight="1">
      <c r="A195" s="36"/>
      <c r="B195" s="123" t="s">
        <v>150</v>
      </c>
      <c r="C195" s="121" t="s">
        <v>151</v>
      </c>
      <c r="D195" s="36"/>
      <c r="E195" s="36"/>
      <c r="F195" s="36"/>
      <c r="G195" s="36"/>
      <c r="H195" s="36"/>
      <c r="I195" s="36"/>
      <c r="J195" s="36"/>
    </row>
    <row r="196" spans="1:10" s="119" customFormat="1" ht="15" customHeight="1">
      <c r="A196" s="36"/>
      <c r="B196" s="123"/>
      <c r="C196" s="121" t="s">
        <v>152</v>
      </c>
      <c r="D196" s="36"/>
      <c r="E196" s="36"/>
      <c r="F196" s="36"/>
      <c r="G196" s="36"/>
      <c r="H196" s="36"/>
      <c r="I196" s="36"/>
      <c r="J196" s="36"/>
    </row>
    <row r="197" spans="1:10" s="119" customFormat="1" ht="1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</row>
    <row r="198" spans="1:10" s="119" customFormat="1" ht="15" customHeight="1">
      <c r="B198" s="123" t="s">
        <v>189</v>
      </c>
      <c r="C198" s="124" t="s">
        <v>203</v>
      </c>
    </row>
    <row r="199" spans="1:10" s="119" customFormat="1" ht="15" customHeight="1">
      <c r="B199" s="123"/>
      <c r="C199" s="124" t="s">
        <v>204</v>
      </c>
    </row>
    <row r="200" spans="1:10" s="119" customFormat="1" ht="15" customHeight="1">
      <c r="B200" s="123"/>
      <c r="C200" s="124" t="s">
        <v>205</v>
      </c>
    </row>
    <row r="201" spans="1:10" s="119" customFormat="1" ht="15" customHeight="1" thickBot="1">
      <c r="A201" s="36"/>
      <c r="B201" s="123"/>
      <c r="C201" s="122"/>
      <c r="D201" s="36"/>
      <c r="E201" s="36"/>
      <c r="F201" s="36"/>
      <c r="G201" s="36"/>
      <c r="H201" s="36"/>
      <c r="I201" s="36"/>
      <c r="J201" s="36"/>
    </row>
    <row r="202" spans="1:10" ht="22.5" customHeight="1" thickBot="1">
      <c r="B202" s="111" t="s">
        <v>2</v>
      </c>
      <c r="C202" s="112" t="s">
        <v>3</v>
      </c>
      <c r="D202" s="111" t="s">
        <v>4</v>
      </c>
      <c r="E202" s="113" t="s">
        <v>5</v>
      </c>
      <c r="G202" s="111" t="s">
        <v>148</v>
      </c>
    </row>
    <row r="203" spans="1:10" ht="15" customHeight="1"/>
    <row r="204" spans="1:10" ht="22.5" customHeight="1">
      <c r="B204" s="11" t="s">
        <v>16</v>
      </c>
      <c r="C204" s="2">
        <v>5</v>
      </c>
      <c r="D204" s="15">
        <v>0</v>
      </c>
      <c r="E204" s="63">
        <v>1738</v>
      </c>
      <c r="F204" s="14"/>
      <c r="G204" s="115">
        <v>1001</v>
      </c>
      <c r="H204" s="32"/>
      <c r="I204" s="32"/>
    </row>
    <row r="205" spans="1:10" ht="15" customHeight="1">
      <c r="E205" s="9"/>
      <c r="G205" s="60"/>
      <c r="H205" s="30"/>
      <c r="I205" s="30"/>
    </row>
    <row r="206" spans="1:10" ht="22.5" customHeight="1">
      <c r="B206" s="2">
        <v>81</v>
      </c>
      <c r="C206" s="2">
        <v>5</v>
      </c>
      <c r="D206" s="3">
        <v>9</v>
      </c>
      <c r="E206" s="63">
        <v>1430</v>
      </c>
      <c r="F206" s="14"/>
      <c r="G206" s="115">
        <v>1014</v>
      </c>
      <c r="H206" s="32"/>
      <c r="I206" s="32"/>
    </row>
    <row r="207" spans="1:10" ht="22.5" customHeight="1">
      <c r="B207" s="2">
        <v>82</v>
      </c>
      <c r="C207" s="2">
        <v>5</v>
      </c>
      <c r="D207" s="3">
        <v>9</v>
      </c>
      <c r="E207" s="63">
        <v>1638</v>
      </c>
      <c r="F207" s="14"/>
      <c r="G207" s="115">
        <v>1075</v>
      </c>
      <c r="H207" s="32"/>
      <c r="I207" s="32"/>
    </row>
    <row r="208" spans="1:10" ht="22.5" customHeight="1">
      <c r="B208" s="2">
        <v>83</v>
      </c>
      <c r="C208" s="2">
        <v>5</v>
      </c>
      <c r="D208" s="3">
        <v>9</v>
      </c>
      <c r="E208" s="63">
        <v>1285</v>
      </c>
      <c r="F208" s="14"/>
      <c r="G208" s="115">
        <v>1036</v>
      </c>
      <c r="H208" s="32"/>
      <c r="I208" s="32"/>
    </row>
    <row r="209" spans="2:9" ht="22.5" customHeight="1">
      <c r="B209" s="2">
        <v>84</v>
      </c>
      <c r="C209" s="2">
        <v>5</v>
      </c>
      <c r="D209" s="3">
        <v>9</v>
      </c>
      <c r="E209" s="63">
        <v>1678</v>
      </c>
      <c r="F209" s="14"/>
      <c r="G209" s="115">
        <v>1089</v>
      </c>
      <c r="H209" s="32"/>
      <c r="I209" s="32"/>
    </row>
    <row r="210" spans="2:9" ht="22.5" customHeight="1">
      <c r="B210" s="2">
        <v>85</v>
      </c>
      <c r="C210" s="2">
        <v>5</v>
      </c>
      <c r="D210" s="3">
        <v>9</v>
      </c>
      <c r="E210" s="63">
        <v>1250</v>
      </c>
      <c r="F210" s="14"/>
      <c r="G210" s="115">
        <v>1050</v>
      </c>
      <c r="H210" s="32"/>
      <c r="I210" s="32"/>
    </row>
    <row r="211" spans="2:9" ht="22.5" customHeight="1">
      <c r="B211" s="2">
        <v>86</v>
      </c>
      <c r="C211" s="2">
        <v>5</v>
      </c>
      <c r="D211" s="3">
        <v>9</v>
      </c>
      <c r="E211" s="63">
        <v>1615</v>
      </c>
      <c r="F211" s="14"/>
      <c r="G211" s="115">
        <v>1058</v>
      </c>
      <c r="H211" s="32"/>
      <c r="I211" s="32"/>
    </row>
    <row r="212" spans="2:9" ht="22.5" customHeight="1">
      <c r="B212" s="2">
        <v>87</v>
      </c>
      <c r="C212" s="2">
        <v>5</v>
      </c>
      <c r="D212" s="3">
        <v>9</v>
      </c>
      <c r="E212" s="63">
        <v>1553</v>
      </c>
      <c r="F212" s="14"/>
      <c r="G212" s="115">
        <v>1012</v>
      </c>
      <c r="H212" s="32"/>
      <c r="I212" s="32"/>
    </row>
    <row r="213" spans="2:9" ht="22.5" customHeight="1">
      <c r="B213" s="2">
        <v>88</v>
      </c>
      <c r="C213" s="2">
        <v>5</v>
      </c>
      <c r="D213" s="3">
        <v>9</v>
      </c>
      <c r="E213" s="63">
        <v>1370</v>
      </c>
      <c r="F213" s="14"/>
      <c r="G213" s="115">
        <v>1037</v>
      </c>
      <c r="H213" s="32"/>
      <c r="I213" s="32"/>
    </row>
    <row r="214" spans="2:9" ht="22.5" customHeight="1">
      <c r="B214" s="2">
        <v>89</v>
      </c>
      <c r="C214" s="2">
        <v>5</v>
      </c>
      <c r="D214" s="3">
        <v>9</v>
      </c>
      <c r="E214" s="63">
        <v>1250</v>
      </c>
      <c r="F214" s="14"/>
      <c r="G214" s="115">
        <v>1030</v>
      </c>
      <c r="H214" s="32"/>
      <c r="I214" s="32"/>
    </row>
    <row r="215" spans="2:9" ht="22.5" customHeight="1">
      <c r="B215" s="2">
        <v>90</v>
      </c>
      <c r="C215" s="2">
        <v>5</v>
      </c>
      <c r="D215" s="3">
        <v>9</v>
      </c>
      <c r="E215" s="63">
        <v>1250</v>
      </c>
      <c r="F215" s="14"/>
      <c r="G215" s="115">
        <v>1076</v>
      </c>
      <c r="H215" s="32"/>
      <c r="I215" s="32"/>
    </row>
    <row r="216" spans="2:9" ht="22.5" customHeight="1">
      <c r="B216" s="2">
        <v>91</v>
      </c>
      <c r="C216" s="2">
        <v>5</v>
      </c>
      <c r="D216" s="3">
        <v>9</v>
      </c>
      <c r="E216" s="63">
        <v>1250</v>
      </c>
      <c r="F216" s="14"/>
      <c r="G216" s="115">
        <v>1029</v>
      </c>
      <c r="H216" s="32"/>
      <c r="I216" s="32"/>
    </row>
    <row r="217" spans="2:9" ht="22.5" customHeight="1">
      <c r="B217" s="2">
        <v>92</v>
      </c>
      <c r="C217" s="2">
        <v>5</v>
      </c>
      <c r="D217" s="3">
        <v>9</v>
      </c>
      <c r="E217" s="63">
        <v>1250</v>
      </c>
      <c r="F217" s="14"/>
      <c r="G217" s="115">
        <v>1017</v>
      </c>
      <c r="H217" s="32"/>
      <c r="I217" s="32"/>
    </row>
    <row r="218" spans="2:9" ht="22.5" customHeight="1">
      <c r="B218" s="2">
        <v>93</v>
      </c>
      <c r="C218" s="2">
        <v>5</v>
      </c>
      <c r="D218" s="3">
        <v>9</v>
      </c>
      <c r="E218" s="63">
        <v>1273</v>
      </c>
      <c r="F218" s="14"/>
      <c r="G218" s="115">
        <v>1061</v>
      </c>
      <c r="H218" s="32"/>
      <c r="I218" s="32"/>
    </row>
    <row r="219" spans="2:9" ht="22.5" customHeight="1">
      <c r="B219" s="2">
        <v>94</v>
      </c>
      <c r="C219" s="2">
        <v>5</v>
      </c>
      <c r="D219" s="3">
        <v>9</v>
      </c>
      <c r="E219" s="63">
        <v>1250</v>
      </c>
      <c r="F219" s="14"/>
      <c r="G219" s="115">
        <v>1048</v>
      </c>
      <c r="H219" s="32"/>
      <c r="I219" s="32"/>
    </row>
    <row r="220" spans="2:9" ht="22.5" customHeight="1">
      <c r="B220" s="2">
        <v>95</v>
      </c>
      <c r="C220" s="2">
        <v>5</v>
      </c>
      <c r="D220" s="3">
        <v>9</v>
      </c>
      <c r="E220" s="63">
        <v>1385</v>
      </c>
      <c r="F220" s="14"/>
      <c r="G220" s="115">
        <v>1016</v>
      </c>
      <c r="H220" s="32"/>
      <c r="I220" s="32"/>
    </row>
    <row r="221" spans="2:9" ht="22.5" customHeight="1">
      <c r="B221" s="2">
        <v>96</v>
      </c>
      <c r="C221" s="2">
        <v>5</v>
      </c>
      <c r="D221" s="3">
        <v>9</v>
      </c>
      <c r="E221" s="63">
        <v>1733</v>
      </c>
      <c r="F221" s="14"/>
      <c r="G221" s="115">
        <v>1084</v>
      </c>
      <c r="H221" s="32"/>
      <c r="I221" s="32"/>
    </row>
    <row r="222" spans="2:9" ht="22.5" customHeight="1">
      <c r="B222" s="2">
        <v>97</v>
      </c>
      <c r="C222" s="2">
        <v>5</v>
      </c>
      <c r="D222" s="3">
        <v>9</v>
      </c>
      <c r="E222" s="63">
        <v>1558</v>
      </c>
      <c r="F222" s="14"/>
      <c r="G222" s="115">
        <v>1038</v>
      </c>
      <c r="H222" s="32"/>
      <c r="I222" s="32"/>
    </row>
    <row r="223" spans="2:9" ht="22.5" customHeight="1">
      <c r="B223" s="2">
        <v>98</v>
      </c>
      <c r="C223" s="2">
        <v>5</v>
      </c>
      <c r="D223" s="3">
        <v>9</v>
      </c>
      <c r="E223" s="63">
        <v>1738</v>
      </c>
      <c r="F223" s="14"/>
      <c r="G223" s="115">
        <v>1004</v>
      </c>
      <c r="H223" s="32"/>
      <c r="I223" s="32"/>
    </row>
    <row r="224" spans="2:9" ht="22.5" customHeight="1">
      <c r="B224" s="2">
        <v>99</v>
      </c>
      <c r="C224" s="2">
        <v>5</v>
      </c>
      <c r="D224" s="3">
        <v>9</v>
      </c>
      <c r="E224" s="63">
        <v>1250</v>
      </c>
      <c r="F224" s="14"/>
      <c r="G224" s="115">
        <v>1066</v>
      </c>
      <c r="H224" s="32"/>
      <c r="I224" s="32"/>
    </row>
    <row r="225" spans="1:63" ht="22.5" customHeight="1">
      <c r="B225" s="2">
        <v>100</v>
      </c>
      <c r="C225" s="2">
        <v>5</v>
      </c>
      <c r="D225" s="3">
        <v>9</v>
      </c>
      <c r="E225" s="63">
        <v>1305</v>
      </c>
      <c r="F225" s="14"/>
      <c r="G225" s="115">
        <v>1064</v>
      </c>
      <c r="H225" s="32"/>
      <c r="I225" s="32"/>
    </row>
    <row r="226" spans="1:63" ht="15.75" thickBot="1"/>
    <row r="227" spans="1:63" ht="22.5" customHeight="1" thickBot="1">
      <c r="B227" s="105" t="s">
        <v>24</v>
      </c>
      <c r="C227" s="78" t="s">
        <v>11</v>
      </c>
    </row>
    <row r="228" spans="1:63" s="119" customFormat="1" ht="1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</row>
    <row r="229" spans="1:63" s="119" customFormat="1" ht="15" customHeight="1">
      <c r="A229" s="36"/>
      <c r="B229" s="121" t="s">
        <v>153</v>
      </c>
      <c r="C229" s="122"/>
      <c r="D229" s="36"/>
      <c r="E229" s="36"/>
      <c r="F229" s="36"/>
      <c r="G229" s="36"/>
      <c r="H229" s="36"/>
      <c r="I229" s="36"/>
      <c r="J229" s="36"/>
    </row>
    <row r="230" spans="1:63" s="119" customFormat="1" ht="15" customHeight="1">
      <c r="A230" s="36"/>
      <c r="B230" s="123" t="s">
        <v>154</v>
      </c>
      <c r="C230" s="122"/>
      <c r="D230" s="36"/>
      <c r="E230" s="36"/>
      <c r="F230" s="36"/>
      <c r="G230" s="36"/>
      <c r="H230" s="36"/>
      <c r="I230" s="36"/>
      <c r="J230" s="36"/>
    </row>
    <row r="231" spans="1:63" s="119" customFormat="1" ht="15" customHeight="1">
      <c r="A231" s="36"/>
      <c r="B231" s="123"/>
      <c r="C231" s="122"/>
      <c r="D231" s="36"/>
      <c r="E231" s="36"/>
      <c r="F231" s="36"/>
      <c r="G231" s="36"/>
      <c r="H231" s="36"/>
      <c r="I231" s="36"/>
      <c r="J231" s="36"/>
    </row>
    <row r="232" spans="1:63" s="119" customFormat="1" ht="15" customHeight="1">
      <c r="B232" s="123" t="s">
        <v>76</v>
      </c>
      <c r="C232" s="121" t="s">
        <v>215</v>
      </c>
    </row>
    <row r="233" spans="1:63" s="119" customFormat="1" ht="15" customHeight="1">
      <c r="B233" s="123"/>
      <c r="C233" s="124" t="s">
        <v>156</v>
      </c>
    </row>
    <row r="234" spans="1:63" s="119" customFormat="1" ht="1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</row>
    <row r="235" spans="1:63" s="119" customFormat="1" ht="15" customHeight="1">
      <c r="B235" s="123" t="s">
        <v>189</v>
      </c>
      <c r="C235" s="124" t="s">
        <v>211</v>
      </c>
    </row>
    <row r="236" spans="1:63" s="119" customFormat="1" ht="15" customHeight="1">
      <c r="B236" s="123"/>
      <c r="C236" s="124" t="s">
        <v>206</v>
      </c>
    </row>
    <row r="237" spans="1:63" s="119" customFormat="1" ht="15" customHeight="1">
      <c r="B237" s="123"/>
      <c r="C237" s="124" t="s">
        <v>207</v>
      </c>
    </row>
    <row r="238" spans="1:63" s="132" customFormat="1" ht="15" customHeight="1" thickBot="1">
      <c r="A238" s="131"/>
      <c r="B238" s="131"/>
      <c r="C238" s="131"/>
      <c r="D238" s="131"/>
      <c r="E238" s="131"/>
      <c r="F238" s="131"/>
      <c r="G238" s="131"/>
      <c r="H238" s="131"/>
      <c r="I238" s="131"/>
      <c r="J238" s="131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/>
      <c r="AZ238" s="119"/>
      <c r="BA238" s="119"/>
      <c r="BB238" s="119"/>
      <c r="BC238" s="119"/>
      <c r="BD238" s="119"/>
      <c r="BE238" s="119"/>
      <c r="BF238" s="119"/>
      <c r="BG238" s="119"/>
      <c r="BH238" s="119"/>
      <c r="BI238" s="119"/>
      <c r="BJ238" s="119"/>
      <c r="BK238" s="119"/>
    </row>
    <row r="239" spans="1:63" ht="22.5" customHeight="1" thickBot="1">
      <c r="B239" s="111" t="s">
        <v>2</v>
      </c>
      <c r="C239" s="112" t="s">
        <v>3</v>
      </c>
      <c r="D239" s="111" t="s">
        <v>4</v>
      </c>
      <c r="E239" s="113" t="s">
        <v>5</v>
      </c>
      <c r="G239" s="111" t="s">
        <v>155</v>
      </c>
      <c r="J239" s="28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</row>
    <row r="240" spans="1:63" ht="15" customHeight="1"/>
    <row r="241" spans="2:42" ht="22.5" customHeight="1">
      <c r="B241" s="11" t="s">
        <v>25</v>
      </c>
      <c r="C241" s="2">
        <v>6</v>
      </c>
      <c r="D241" s="15">
        <v>0</v>
      </c>
      <c r="E241" s="63">
        <v>28725</v>
      </c>
      <c r="F241" s="14"/>
      <c r="G241" s="116">
        <v>45628</v>
      </c>
      <c r="I241" s="28"/>
    </row>
    <row r="242" spans="2:42" ht="15" customHeight="1">
      <c r="E242" s="9"/>
      <c r="G242" s="65"/>
    </row>
    <row r="243" spans="2:42" ht="22.5" customHeight="1">
      <c r="B243" s="2">
        <v>101</v>
      </c>
      <c r="C243" s="2">
        <v>6</v>
      </c>
      <c r="D243" s="3">
        <v>8</v>
      </c>
      <c r="E243" s="63">
        <v>7000</v>
      </c>
      <c r="F243" s="14"/>
      <c r="G243" s="116">
        <v>45629</v>
      </c>
      <c r="H243" s="32"/>
    </row>
    <row r="244" spans="2:42" ht="22.5" customHeight="1">
      <c r="B244" s="2">
        <v>102</v>
      </c>
      <c r="C244" s="2">
        <v>6</v>
      </c>
      <c r="D244" s="3">
        <v>8</v>
      </c>
      <c r="E244" s="63">
        <v>2125</v>
      </c>
      <c r="F244" s="14"/>
      <c r="G244" s="116">
        <v>45630</v>
      </c>
      <c r="H244" s="32"/>
      <c r="J244" s="28"/>
      <c r="AP244" s="33"/>
    </row>
    <row r="245" spans="2:42" ht="22.5" customHeight="1">
      <c r="B245" s="2">
        <v>103</v>
      </c>
      <c r="C245" s="2">
        <v>6</v>
      </c>
      <c r="D245" s="3">
        <v>8</v>
      </c>
      <c r="E245" s="63">
        <v>13100</v>
      </c>
      <c r="F245" s="14"/>
      <c r="G245" s="116">
        <v>45631</v>
      </c>
      <c r="H245" s="32"/>
      <c r="J245" s="28"/>
      <c r="AP245" s="33"/>
    </row>
    <row r="246" spans="2:42" ht="22.5" customHeight="1">
      <c r="B246" s="2">
        <v>104</v>
      </c>
      <c r="C246" s="2">
        <v>6</v>
      </c>
      <c r="D246" s="3">
        <v>8</v>
      </c>
      <c r="E246" s="63">
        <v>19175</v>
      </c>
      <c r="F246" s="14"/>
      <c r="G246" s="116">
        <v>45632</v>
      </c>
      <c r="H246" s="32"/>
      <c r="J246" s="28"/>
      <c r="AP246" s="33"/>
    </row>
    <row r="247" spans="2:42" ht="22.5" customHeight="1">
      <c r="B247" s="2">
        <v>105</v>
      </c>
      <c r="C247" s="2">
        <v>6</v>
      </c>
      <c r="D247" s="3">
        <v>8</v>
      </c>
      <c r="E247" s="63">
        <v>11150</v>
      </c>
      <c r="F247" s="14"/>
      <c r="G247" s="116">
        <v>45633</v>
      </c>
      <c r="H247" s="32"/>
      <c r="J247" s="28"/>
      <c r="AP247" s="33"/>
    </row>
    <row r="248" spans="2:42" ht="22.5" customHeight="1">
      <c r="B248" s="2">
        <v>106</v>
      </c>
      <c r="C248" s="2">
        <v>6</v>
      </c>
      <c r="D248" s="3">
        <v>8</v>
      </c>
      <c r="E248" s="63">
        <v>18875</v>
      </c>
      <c r="F248" s="14"/>
      <c r="G248" s="116">
        <v>45634</v>
      </c>
      <c r="H248" s="32"/>
      <c r="J248" s="28"/>
      <c r="AP248" s="33"/>
    </row>
    <row r="249" spans="2:42" ht="22.5" customHeight="1">
      <c r="B249" s="2">
        <v>107</v>
      </c>
      <c r="C249" s="2">
        <v>6</v>
      </c>
      <c r="D249" s="3">
        <v>8</v>
      </c>
      <c r="E249" s="63">
        <v>6600</v>
      </c>
      <c r="F249" s="14"/>
      <c r="G249" s="116">
        <v>45635</v>
      </c>
      <c r="H249" s="32"/>
      <c r="J249" s="28"/>
      <c r="AP249" s="33"/>
    </row>
    <row r="250" spans="2:42" ht="22.5" customHeight="1">
      <c r="B250" s="2">
        <v>108</v>
      </c>
      <c r="C250" s="2">
        <v>6</v>
      </c>
      <c r="D250" s="3">
        <v>8</v>
      </c>
      <c r="E250" s="63">
        <v>4575</v>
      </c>
      <c r="F250" s="14"/>
      <c r="G250" s="116">
        <v>45636</v>
      </c>
      <c r="H250" s="32"/>
      <c r="J250" s="28"/>
      <c r="AP250" s="33"/>
    </row>
    <row r="251" spans="2:42" ht="22.5" customHeight="1">
      <c r="B251" s="2">
        <v>109</v>
      </c>
      <c r="C251" s="2">
        <v>6</v>
      </c>
      <c r="D251" s="3">
        <v>8</v>
      </c>
      <c r="E251" s="63">
        <v>14275</v>
      </c>
      <c r="F251" s="14"/>
      <c r="G251" s="116">
        <v>45637</v>
      </c>
      <c r="H251" s="32"/>
      <c r="J251" s="28"/>
      <c r="AP251" s="33"/>
    </row>
    <row r="252" spans="2:42" ht="22.5" customHeight="1">
      <c r="B252" s="2">
        <v>110</v>
      </c>
      <c r="C252" s="2">
        <v>6</v>
      </c>
      <c r="D252" s="3">
        <v>8</v>
      </c>
      <c r="E252" s="63">
        <v>0</v>
      </c>
      <c r="F252" s="14"/>
      <c r="G252" s="116">
        <v>45638</v>
      </c>
      <c r="H252" s="32"/>
      <c r="J252" s="28"/>
      <c r="AP252" s="33"/>
    </row>
    <row r="253" spans="2:42" ht="22.5" customHeight="1">
      <c r="B253" s="2">
        <v>111</v>
      </c>
      <c r="C253" s="2">
        <v>6</v>
      </c>
      <c r="D253" s="3">
        <v>8</v>
      </c>
      <c r="E253" s="63">
        <v>4200</v>
      </c>
      <c r="F253" s="14"/>
      <c r="G253" s="116">
        <v>45639</v>
      </c>
      <c r="H253" s="32"/>
      <c r="J253" s="28"/>
      <c r="AP253" s="33"/>
    </row>
    <row r="254" spans="2:42" ht="22.5" customHeight="1">
      <c r="B254" s="2">
        <v>112</v>
      </c>
      <c r="C254" s="2">
        <v>6</v>
      </c>
      <c r="D254" s="3">
        <v>8</v>
      </c>
      <c r="E254" s="63">
        <v>6475</v>
      </c>
      <c r="F254" s="14"/>
      <c r="G254" s="116">
        <v>45640</v>
      </c>
      <c r="H254" s="32"/>
      <c r="J254" s="28"/>
      <c r="AP254" s="33"/>
    </row>
    <row r="255" spans="2:42" ht="22.5" customHeight="1">
      <c r="B255" s="2">
        <v>113</v>
      </c>
      <c r="C255" s="2">
        <v>6</v>
      </c>
      <c r="D255" s="3">
        <v>8</v>
      </c>
      <c r="E255" s="63">
        <v>4125</v>
      </c>
      <c r="F255" s="14"/>
      <c r="G255" s="116">
        <v>45641</v>
      </c>
      <c r="H255" s="32"/>
      <c r="J255" s="28"/>
      <c r="AP255" s="33"/>
    </row>
    <row r="256" spans="2:42" ht="22.5" customHeight="1">
      <c r="B256" s="2">
        <v>114</v>
      </c>
      <c r="C256" s="2">
        <v>6</v>
      </c>
      <c r="D256" s="3">
        <v>8</v>
      </c>
      <c r="E256" s="63">
        <v>3650</v>
      </c>
      <c r="F256" s="14"/>
      <c r="G256" s="116">
        <v>45642</v>
      </c>
      <c r="H256" s="32"/>
      <c r="J256" s="28"/>
      <c r="AP256" s="33"/>
    </row>
    <row r="257" spans="1:43" ht="22.5" customHeight="1">
      <c r="B257" s="2">
        <v>115</v>
      </c>
      <c r="C257" s="2">
        <v>6</v>
      </c>
      <c r="D257" s="3">
        <v>8</v>
      </c>
      <c r="E257" s="63">
        <v>6225</v>
      </c>
      <c r="F257" s="14"/>
      <c r="G257" s="116">
        <v>45643</v>
      </c>
      <c r="H257" s="32"/>
      <c r="J257" s="28"/>
      <c r="AP257" s="33"/>
    </row>
    <row r="258" spans="1:43" ht="22.5" customHeight="1">
      <c r="B258" s="2">
        <v>116</v>
      </c>
      <c r="C258" s="2">
        <v>6</v>
      </c>
      <c r="D258" s="3">
        <v>8</v>
      </c>
      <c r="E258" s="63">
        <v>7775</v>
      </c>
      <c r="F258" s="14"/>
      <c r="G258" s="116">
        <v>45644</v>
      </c>
      <c r="H258" s="32"/>
      <c r="J258" s="28"/>
      <c r="AP258" s="33"/>
    </row>
    <row r="259" spans="1:43" ht="22.5" customHeight="1">
      <c r="B259" s="2">
        <v>117</v>
      </c>
      <c r="C259" s="2">
        <v>6</v>
      </c>
      <c r="D259" s="3">
        <v>8</v>
      </c>
      <c r="E259" s="63">
        <v>19625</v>
      </c>
      <c r="F259" s="14"/>
      <c r="G259" s="116">
        <v>45645</v>
      </c>
      <c r="H259" s="32"/>
      <c r="J259" s="28"/>
      <c r="AP259" s="33"/>
    </row>
    <row r="260" spans="1:43" ht="22.5" customHeight="1">
      <c r="B260" s="2">
        <v>118</v>
      </c>
      <c r="C260" s="2">
        <v>6</v>
      </c>
      <c r="D260" s="3">
        <v>8</v>
      </c>
      <c r="E260" s="63">
        <v>4125</v>
      </c>
      <c r="F260" s="14"/>
      <c r="G260" s="116">
        <v>45646</v>
      </c>
      <c r="H260" s="32"/>
      <c r="J260" s="28"/>
      <c r="AP260" s="33"/>
    </row>
    <row r="261" spans="1:43" ht="22.5" customHeight="1">
      <c r="B261" s="2">
        <v>119</v>
      </c>
      <c r="C261" s="2">
        <v>6</v>
      </c>
      <c r="D261" s="3">
        <v>8</v>
      </c>
      <c r="E261" s="63">
        <v>6875</v>
      </c>
      <c r="F261" s="14"/>
      <c r="G261" s="116">
        <v>45649</v>
      </c>
      <c r="H261" s="32"/>
      <c r="J261" s="28"/>
      <c r="AP261" s="33"/>
    </row>
    <row r="262" spans="1:43" ht="22.5" customHeight="1">
      <c r="B262" s="2">
        <v>120</v>
      </c>
      <c r="C262" s="2">
        <v>6</v>
      </c>
      <c r="D262" s="3">
        <v>8</v>
      </c>
      <c r="E262" s="63">
        <v>14500</v>
      </c>
      <c r="F262" s="14"/>
      <c r="G262" s="116">
        <v>45650</v>
      </c>
      <c r="H262" s="32"/>
      <c r="J262" s="28"/>
      <c r="AP262" s="33"/>
    </row>
    <row r="263" spans="1:43" ht="15" customHeight="1" thickBot="1">
      <c r="AQ263" s="33"/>
    </row>
    <row r="264" spans="1:43" ht="22.5" customHeight="1" thickBot="1">
      <c r="B264" s="105" t="s">
        <v>58</v>
      </c>
      <c r="C264" s="80" t="s">
        <v>59</v>
      </c>
    </row>
    <row r="265" spans="1:43" s="119" customFormat="1" ht="1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</row>
    <row r="266" spans="1:43" s="119" customFormat="1" ht="15" customHeight="1">
      <c r="A266" s="36"/>
      <c r="B266" s="121" t="s">
        <v>157</v>
      </c>
      <c r="C266" s="122"/>
      <c r="D266" s="36"/>
      <c r="E266" s="36"/>
      <c r="F266" s="36"/>
      <c r="G266" s="36"/>
      <c r="H266" s="36"/>
      <c r="I266" s="36"/>
      <c r="J266" s="36"/>
    </row>
    <row r="267" spans="1:43" s="119" customFormat="1" ht="15" customHeight="1">
      <c r="A267" s="36"/>
      <c r="B267" s="123" t="s">
        <v>158</v>
      </c>
      <c r="C267" s="122"/>
      <c r="D267" s="36"/>
      <c r="E267" s="36"/>
      <c r="F267" s="36"/>
      <c r="G267" s="36"/>
      <c r="H267" s="36"/>
      <c r="I267" s="36"/>
      <c r="J267" s="36"/>
    </row>
    <row r="268" spans="1:43" s="119" customFormat="1" ht="15" customHeight="1">
      <c r="A268" s="36"/>
      <c r="B268" s="123"/>
      <c r="C268" s="122"/>
      <c r="D268" s="36"/>
      <c r="E268" s="36"/>
      <c r="F268" s="36"/>
      <c r="G268" s="36"/>
      <c r="H268" s="36"/>
      <c r="I268" s="36"/>
      <c r="J268" s="36"/>
    </row>
    <row r="269" spans="1:43" s="119" customFormat="1" ht="15" customHeight="1">
      <c r="A269" s="36"/>
      <c r="B269" s="123" t="s">
        <v>159</v>
      </c>
      <c r="C269" s="121" t="s">
        <v>160</v>
      </c>
      <c r="D269" s="36"/>
      <c r="E269" s="36"/>
      <c r="F269" s="36"/>
      <c r="G269" s="36"/>
      <c r="H269" s="36"/>
      <c r="I269" s="36"/>
      <c r="J269" s="36"/>
    </row>
    <row r="270" spans="1:43" s="119" customFormat="1" ht="1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</row>
    <row r="271" spans="1:43" s="119" customFormat="1" ht="15" customHeight="1">
      <c r="B271" s="123" t="s">
        <v>189</v>
      </c>
      <c r="C271" s="124" t="s">
        <v>212</v>
      </c>
    </row>
    <row r="272" spans="1:43" s="119" customFormat="1" ht="15" customHeight="1">
      <c r="B272" s="123"/>
      <c r="C272" s="124" t="s">
        <v>213</v>
      </c>
    </row>
    <row r="273" spans="1:63" s="119" customFormat="1" ht="15" customHeight="1">
      <c r="B273" s="123"/>
      <c r="C273" s="124" t="s">
        <v>214</v>
      </c>
    </row>
    <row r="274" spans="1:63" s="132" customFormat="1" ht="15" customHeight="1" thickBot="1">
      <c r="A274" s="131"/>
      <c r="B274" s="131"/>
      <c r="C274" s="131"/>
      <c r="D274" s="131"/>
      <c r="E274" s="131"/>
      <c r="F274" s="131"/>
      <c r="G274" s="131"/>
      <c r="H274" s="131"/>
      <c r="I274" s="131"/>
      <c r="J274" s="131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  <c r="AA274" s="119"/>
      <c r="AB274" s="119"/>
      <c r="AC274" s="119"/>
      <c r="AD274" s="119"/>
      <c r="AE274" s="119"/>
      <c r="AF274" s="119"/>
      <c r="AG274" s="119"/>
      <c r="AH274" s="119"/>
      <c r="AI274" s="119"/>
      <c r="AJ274" s="119"/>
      <c r="AK274" s="119"/>
      <c r="AL274" s="119"/>
      <c r="AM274" s="119"/>
      <c r="AN274" s="119"/>
      <c r="AO274" s="119"/>
      <c r="AP274" s="119"/>
      <c r="AQ274" s="119"/>
      <c r="AR274" s="119"/>
      <c r="AS274" s="119"/>
      <c r="AT274" s="119"/>
      <c r="AU274" s="119"/>
      <c r="AV274" s="119"/>
      <c r="AW274" s="119"/>
      <c r="AX274" s="119"/>
      <c r="AY274" s="119"/>
      <c r="AZ274" s="119"/>
      <c r="BA274" s="119"/>
      <c r="BB274" s="119"/>
      <c r="BC274" s="119"/>
      <c r="BD274" s="119"/>
      <c r="BE274" s="119"/>
      <c r="BF274" s="119"/>
      <c r="BG274" s="119"/>
      <c r="BH274" s="119"/>
      <c r="BI274" s="119"/>
      <c r="BJ274" s="119"/>
      <c r="BK274" s="119"/>
    </row>
    <row r="275" spans="1:63" ht="22.5" customHeight="1" thickBot="1">
      <c r="B275" s="111" t="s">
        <v>2</v>
      </c>
      <c r="C275" s="112" t="s">
        <v>3</v>
      </c>
      <c r="D275" s="111" t="s">
        <v>4</v>
      </c>
      <c r="E275" s="113" t="s">
        <v>5</v>
      </c>
      <c r="G275" s="111" t="s">
        <v>161</v>
      </c>
    </row>
    <row r="276" spans="1:63" ht="15" customHeight="1"/>
    <row r="277" spans="1:63" ht="22.5" customHeight="1">
      <c r="B277" s="11" t="s">
        <v>208</v>
      </c>
      <c r="C277" s="2">
        <v>7</v>
      </c>
      <c r="D277" s="15">
        <v>0</v>
      </c>
      <c r="E277" s="1">
        <v>37</v>
      </c>
      <c r="F277" s="14"/>
      <c r="G277" s="115">
        <v>0</v>
      </c>
      <c r="H277" s="32"/>
      <c r="I277" s="32"/>
    </row>
    <row r="278" spans="1:63" ht="15" customHeight="1">
      <c r="G278" s="60"/>
      <c r="H278" s="30"/>
      <c r="I278" s="30"/>
    </row>
    <row r="279" spans="1:63" ht="22.5" customHeight="1">
      <c r="B279" s="2">
        <v>121</v>
      </c>
      <c r="C279" s="2">
        <v>7</v>
      </c>
      <c r="D279" s="3">
        <v>10</v>
      </c>
      <c r="E279" s="1">
        <v>34</v>
      </c>
      <c r="F279" s="14"/>
      <c r="G279" s="115">
        <v>1</v>
      </c>
      <c r="H279" s="32"/>
      <c r="I279" s="32"/>
    </row>
    <row r="280" spans="1:63" ht="22.5" customHeight="1">
      <c r="B280" s="2">
        <v>122</v>
      </c>
      <c r="C280" s="2">
        <v>7</v>
      </c>
      <c r="D280" s="3">
        <v>10</v>
      </c>
      <c r="E280" s="1">
        <v>27</v>
      </c>
      <c r="F280" s="14"/>
      <c r="G280" s="115">
        <v>2</v>
      </c>
      <c r="H280" s="32"/>
      <c r="I280" s="32"/>
    </row>
    <row r="281" spans="1:63" ht="22.5" customHeight="1">
      <c r="B281" s="2">
        <v>123</v>
      </c>
      <c r="C281" s="2">
        <v>7</v>
      </c>
      <c r="D281" s="3">
        <v>10</v>
      </c>
      <c r="E281" s="1">
        <v>24</v>
      </c>
      <c r="F281" s="14"/>
      <c r="G281" s="115">
        <v>3</v>
      </c>
      <c r="H281" s="32"/>
      <c r="I281" s="32"/>
    </row>
    <row r="282" spans="1:63" ht="22.5" customHeight="1">
      <c r="B282" s="2">
        <v>124</v>
      </c>
      <c r="C282" s="2">
        <v>7</v>
      </c>
      <c r="D282" s="3">
        <v>10</v>
      </c>
      <c r="E282" s="1">
        <v>43</v>
      </c>
      <c r="F282" s="14"/>
      <c r="G282" s="115">
        <v>4</v>
      </c>
      <c r="H282" s="32"/>
      <c r="I282" s="32"/>
    </row>
    <row r="283" spans="1:63" ht="22.5" customHeight="1">
      <c r="B283" s="2">
        <v>125</v>
      </c>
      <c r="C283" s="2">
        <v>7</v>
      </c>
      <c r="D283" s="3">
        <v>10</v>
      </c>
      <c r="E283" s="1">
        <v>50</v>
      </c>
      <c r="F283" s="14"/>
      <c r="G283" s="115">
        <v>5</v>
      </c>
      <c r="H283" s="32"/>
      <c r="I283" s="32"/>
    </row>
    <row r="284" spans="1:63" ht="22.5" customHeight="1">
      <c r="B284" s="2">
        <v>126</v>
      </c>
      <c r="C284" s="2">
        <v>7</v>
      </c>
      <c r="D284" s="3">
        <v>10</v>
      </c>
      <c r="E284" s="1">
        <v>47</v>
      </c>
      <c r="F284" s="14"/>
      <c r="G284" s="115">
        <v>6</v>
      </c>
      <c r="H284" s="32"/>
      <c r="I284" s="32"/>
    </row>
    <row r="285" spans="1:63" ht="22.5" customHeight="1">
      <c r="B285" s="2">
        <v>127</v>
      </c>
      <c r="C285" s="2">
        <v>7</v>
      </c>
      <c r="D285" s="3">
        <v>10</v>
      </c>
      <c r="E285" s="1">
        <v>42</v>
      </c>
      <c r="F285" s="14"/>
      <c r="G285" s="115">
        <v>7</v>
      </c>
      <c r="H285" s="32"/>
      <c r="I285" s="32"/>
    </row>
    <row r="286" spans="1:63" ht="22.5" customHeight="1">
      <c r="B286" s="2">
        <v>128</v>
      </c>
      <c r="C286" s="2">
        <v>7</v>
      </c>
      <c r="D286" s="3">
        <v>10</v>
      </c>
      <c r="E286" s="1">
        <v>31</v>
      </c>
      <c r="F286" s="14"/>
      <c r="G286" s="115">
        <v>8</v>
      </c>
      <c r="H286" s="32"/>
      <c r="I286" s="32"/>
    </row>
    <row r="287" spans="1:63" ht="22.5" customHeight="1">
      <c r="B287" s="2">
        <v>129</v>
      </c>
      <c r="C287" s="2">
        <v>7</v>
      </c>
      <c r="D287" s="3">
        <v>10</v>
      </c>
      <c r="E287" s="1">
        <v>7</v>
      </c>
      <c r="F287" s="14"/>
      <c r="G287" s="115">
        <v>9</v>
      </c>
      <c r="H287" s="32"/>
      <c r="I287" s="32"/>
    </row>
    <row r="288" spans="1:63" ht="22.5" customHeight="1">
      <c r="B288" s="2">
        <v>130</v>
      </c>
      <c r="C288" s="2">
        <v>7</v>
      </c>
      <c r="D288" s="3">
        <v>10</v>
      </c>
      <c r="E288" s="1">
        <v>24</v>
      </c>
      <c r="F288" s="14"/>
      <c r="G288" s="115">
        <v>10</v>
      </c>
      <c r="H288" s="32"/>
      <c r="I288" s="32"/>
    </row>
    <row r="289" spans="2:9" ht="22.5" customHeight="1">
      <c r="B289" s="2">
        <v>131</v>
      </c>
      <c r="C289" s="2">
        <v>7</v>
      </c>
      <c r="D289" s="3">
        <v>10</v>
      </c>
      <c r="E289" s="1">
        <v>12</v>
      </c>
      <c r="F289" s="14"/>
      <c r="G289" s="115">
        <v>11</v>
      </c>
      <c r="H289" s="32"/>
      <c r="I289" s="32"/>
    </row>
    <row r="290" spans="2:9" ht="22.5" customHeight="1">
      <c r="B290" s="2">
        <v>132</v>
      </c>
      <c r="C290" s="2">
        <v>7</v>
      </c>
      <c r="D290" s="3">
        <v>10</v>
      </c>
      <c r="E290" s="1">
        <v>9</v>
      </c>
      <c r="F290" s="14"/>
      <c r="G290" s="115">
        <v>12</v>
      </c>
      <c r="H290" s="32"/>
      <c r="I290" s="32"/>
    </row>
    <row r="291" spans="2:9" ht="22.5" customHeight="1">
      <c r="B291" s="2">
        <v>133</v>
      </c>
      <c r="C291" s="2">
        <v>7</v>
      </c>
      <c r="D291" s="3">
        <v>10</v>
      </c>
      <c r="E291" s="1">
        <v>6</v>
      </c>
      <c r="F291" s="14"/>
      <c r="G291" s="115">
        <v>13</v>
      </c>
      <c r="H291" s="32"/>
      <c r="I291" s="32"/>
    </row>
    <row r="292" spans="2:9" ht="22.5" customHeight="1">
      <c r="B292" s="2">
        <v>134</v>
      </c>
      <c r="C292" s="2">
        <v>7</v>
      </c>
      <c r="D292" s="3">
        <v>10</v>
      </c>
      <c r="E292" s="1">
        <v>25</v>
      </c>
      <c r="F292" s="14"/>
      <c r="G292" s="115">
        <v>14</v>
      </c>
      <c r="H292" s="32"/>
      <c r="I292" s="32"/>
    </row>
    <row r="293" spans="2:9" ht="22.5" customHeight="1">
      <c r="B293" s="2">
        <v>135</v>
      </c>
      <c r="C293" s="2">
        <v>7</v>
      </c>
      <c r="D293" s="3">
        <v>10</v>
      </c>
      <c r="E293" s="1">
        <v>11</v>
      </c>
      <c r="F293" s="14"/>
      <c r="G293" s="115">
        <v>15</v>
      </c>
      <c r="H293" s="32"/>
      <c r="I293" s="32"/>
    </row>
    <row r="294" spans="2:9" ht="22.5" customHeight="1">
      <c r="B294" s="2">
        <v>136</v>
      </c>
      <c r="C294" s="2">
        <v>7</v>
      </c>
      <c r="D294" s="3">
        <v>10</v>
      </c>
      <c r="E294" s="1">
        <v>29</v>
      </c>
      <c r="F294" s="14"/>
      <c r="G294" s="115">
        <v>16</v>
      </c>
      <c r="H294" s="32"/>
      <c r="I294" s="32"/>
    </row>
    <row r="295" spans="2:9" ht="22.5" customHeight="1">
      <c r="B295" s="2">
        <v>137</v>
      </c>
      <c r="C295" s="2">
        <v>7</v>
      </c>
      <c r="D295" s="3">
        <v>10</v>
      </c>
      <c r="E295" s="1">
        <v>3</v>
      </c>
      <c r="F295" s="14"/>
      <c r="G295" s="115">
        <v>17</v>
      </c>
      <c r="H295" s="32"/>
      <c r="I295" s="32"/>
    </row>
    <row r="296" spans="2:9" ht="22.5" customHeight="1">
      <c r="B296" s="2">
        <v>138</v>
      </c>
      <c r="C296" s="2">
        <v>7</v>
      </c>
      <c r="D296" s="3">
        <v>10</v>
      </c>
      <c r="E296" s="1">
        <v>17</v>
      </c>
      <c r="F296" s="14"/>
      <c r="G296" s="115">
        <v>18</v>
      </c>
      <c r="H296" s="32"/>
      <c r="I296" s="32"/>
    </row>
    <row r="297" spans="2:9" ht="22.5" customHeight="1">
      <c r="B297" s="2">
        <v>139</v>
      </c>
      <c r="C297" s="2">
        <v>7</v>
      </c>
      <c r="D297" s="3">
        <v>10</v>
      </c>
      <c r="E297" s="1">
        <v>26</v>
      </c>
      <c r="F297" s="14"/>
      <c r="G297" s="115">
        <v>19</v>
      </c>
      <c r="H297" s="32"/>
      <c r="I297" s="32"/>
    </row>
    <row r="298" spans="2:9" ht="22.5" customHeight="1">
      <c r="B298" s="2">
        <v>140</v>
      </c>
      <c r="C298" s="2">
        <v>7</v>
      </c>
      <c r="D298" s="3">
        <v>10</v>
      </c>
      <c r="E298" s="1">
        <v>34</v>
      </c>
      <c r="F298" s="14"/>
      <c r="G298" s="115">
        <v>20</v>
      </c>
      <c r="H298" s="32"/>
      <c r="I298" s="32"/>
    </row>
    <row r="1000" spans="648:648" ht="15.75">
      <c r="XX1000" s="163">
        <v>125713</v>
      </c>
    </row>
  </sheetData>
  <mergeCells count="5">
    <mergeCell ref="G25:N25"/>
    <mergeCell ref="G26:N26"/>
    <mergeCell ref="G27:N27"/>
    <mergeCell ref="G28:N28"/>
    <mergeCell ref="G29:N29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6F0593C6-06B0-47F9-8DE7-6F8FF7BD49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F36:F44</xm:sqref>
        </x14:conditionalFormatting>
        <x14:conditionalFormatting xmlns:xm="http://schemas.microsoft.com/office/excel/2006/main">
          <x14:cfRule type="iconSet" priority="8" id="{A0C9A38E-2627-4B59-A778-9230F94D8D6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F78:F82</xm:sqref>
        </x14:conditionalFormatting>
        <x14:conditionalFormatting xmlns:xm="http://schemas.microsoft.com/office/excel/2006/main">
          <x14:cfRule type="iconSet" priority="7" id="{6C03D31C-E159-48EB-B67F-6D30078D316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F119:F123</xm:sqref>
        </x14:conditionalFormatting>
        <x14:conditionalFormatting xmlns:xm="http://schemas.microsoft.com/office/excel/2006/main">
          <x14:cfRule type="iconSet" priority="6" id="{2B693F1B-104C-4D03-A946-DC444EE8895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F160:F162</xm:sqref>
        </x14:conditionalFormatting>
        <x14:conditionalFormatting xmlns:xm="http://schemas.microsoft.com/office/excel/2006/main">
          <x14:cfRule type="iconSet" priority="5" id="{69352544-3813-4330-9F24-E4CA0A2447A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F198:F200</xm:sqref>
        </x14:conditionalFormatting>
        <x14:conditionalFormatting xmlns:xm="http://schemas.microsoft.com/office/excel/2006/main">
          <x14:cfRule type="iconSet" priority="10" id="{C1DC6623-A54A-41AA-93E5-EC339CD58FB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F232:F233</xm:sqref>
        </x14:conditionalFormatting>
        <x14:conditionalFormatting xmlns:xm="http://schemas.microsoft.com/office/excel/2006/main">
          <x14:cfRule type="iconSet" priority="4" id="{A73AE40A-F5CC-4E41-9131-FDD4A981302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F234</xm:sqref>
        </x14:conditionalFormatting>
        <x14:conditionalFormatting xmlns:xm="http://schemas.microsoft.com/office/excel/2006/main">
          <x14:cfRule type="iconSet" priority="3" id="{934F54BA-3FC8-4876-A56B-C8D99B7133C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F235:F237</xm:sqref>
        </x14:conditionalFormatting>
        <x14:conditionalFormatting xmlns:xm="http://schemas.microsoft.com/office/excel/2006/main">
          <x14:cfRule type="iconSet" priority="12" id="{15A1ED0C-956E-46A7-A0F1-515F1450A90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F238:F263 F227:F231</xm:sqref>
        </x14:conditionalFormatting>
        <x14:conditionalFormatting xmlns:xm="http://schemas.microsoft.com/office/excel/2006/main">
          <x14:cfRule type="iconSet" priority="11" id="{DA496A9D-B3AE-4758-8B00-D36862087D5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F264:F270 F25:F35 F45:F77 F124:F159 F83:F118 F201:F226 F163:F197 F275:F300</xm:sqref>
        </x14:conditionalFormatting>
        <x14:conditionalFormatting xmlns:xm="http://schemas.microsoft.com/office/excel/2006/main">
          <x14:cfRule type="iconSet" priority="1" id="{A7D96648-317E-44EA-A881-71ADFE16841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F271:F273</xm:sqref>
        </x14:conditionalFormatting>
        <x14:conditionalFormatting xmlns:xm="http://schemas.microsoft.com/office/excel/2006/main">
          <x14:cfRule type="iconSet" priority="2" id="{DB2A86DA-F1B3-4727-965A-C8D3C49EDEB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Cover</vt:lpstr>
      <vt:lpstr>Case</vt:lpstr>
      <vt:lpstr>Customer Orders</vt:lpstr>
      <vt:lpstr>Customer Map</vt:lpstr>
      <vt:lpstr>Graded Answers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FMWC;James Curtis</dc:creator>
  <cp:lastModifiedBy>Maciej Kopczyński</cp:lastModifiedBy>
  <dcterms:created xsi:type="dcterms:W3CDTF">2023-04-18T22:18:28Z</dcterms:created>
  <dcterms:modified xsi:type="dcterms:W3CDTF">2025-04-19T08:09:14Z</dcterms:modified>
</cp:coreProperties>
</file>