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17" documentId="8_{5306CE3A-7888-4746-9F0A-7EEACC044B77}" xr6:coauthVersionLast="47" xr6:coauthVersionMax="47" xr10:uidLastSave="{F9E6BA8F-EEAB-4874-9D3C-5D82EBA168DD}"/>
  <bookViews>
    <workbookView xWindow="-120" yWindow="-120" windowWidth="51840" windowHeight="21120" tabRatio="720" xr2:uid="{114A3ACC-2F61-4F50-A5CF-63A86B2334B2}"/>
  </bookViews>
  <sheets>
    <sheet name="Case" sheetId="163" r:id="rId1"/>
    <sheet name="Destinations" sheetId="120" r:id="rId2"/>
    <sheet name="Graded Answers" sheetId="164" state="hidden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63" l="1" a="1"/>
  <c r="E35" i="163" s="1"/>
  <c r="C6" i="164" s="1"/>
  <c r="I350" i="163"/>
  <c r="E36" i="163" s="1"/>
  <c r="C7" i="164" s="1"/>
  <c r="I346" i="163" a="1"/>
  <c r="I346" i="163" s="1"/>
  <c r="I345" i="163" a="1"/>
  <c r="I345" i="163" s="1"/>
  <c r="I344" i="163" a="1"/>
  <c r="I344" i="163" s="1"/>
  <c r="I343" i="163" a="1"/>
  <c r="I343" i="163" s="1"/>
  <c r="I342" i="163" a="1"/>
  <c r="I342" i="163" s="1"/>
  <c r="I341" i="163" a="1"/>
  <c r="I341" i="163" s="1"/>
  <c r="I340" i="163" a="1"/>
  <c r="I340" i="163" s="1"/>
  <c r="I339" i="163" a="1"/>
  <c r="I339" i="163" s="1"/>
  <c r="I338" i="163" a="1"/>
  <c r="I338" i="163" s="1"/>
  <c r="I337" i="163" a="1"/>
  <c r="I337" i="163" s="1"/>
  <c r="I336" i="163" a="1"/>
  <c r="I336" i="163"/>
  <c r="I335" i="163" a="1"/>
  <c r="I335" i="163" s="1"/>
  <c r="I334" i="163" a="1"/>
  <c r="I334" i="163" s="1"/>
  <c r="I333" i="163" a="1"/>
  <c r="I333" i="163" s="1"/>
  <c r="I332" i="163" a="1"/>
  <c r="I332" i="163" s="1"/>
  <c r="I331" i="163" a="1"/>
  <c r="I331" i="163" s="1"/>
  <c r="I330" i="163" a="1"/>
  <c r="I330" i="163" s="1"/>
  <c r="I329" i="163" a="1"/>
  <c r="I329" i="163" s="1"/>
  <c r="I328" i="163" a="1"/>
  <c r="I328" i="163" s="1"/>
  <c r="I327" i="163" a="1"/>
  <c r="I327" i="163" s="1"/>
  <c r="E304" i="163" a="1"/>
  <c r="E304" i="163" s="1"/>
  <c r="C128" i="164" s="1"/>
  <c r="E34" i="163"/>
  <c r="C5" i="164"/>
  <c r="I78" i="163"/>
  <c r="J78" i="163"/>
  <c r="K78" i="163"/>
  <c r="L78" i="163"/>
  <c r="M78" i="163"/>
  <c r="N78" i="163"/>
  <c r="O78" i="163"/>
  <c r="P78" i="163"/>
  <c r="Q78" i="163"/>
  <c r="H78" i="163"/>
  <c r="S97" i="163"/>
  <c r="S98" i="163"/>
  <c r="S99" i="163"/>
  <c r="S100" i="163"/>
  <c r="S101" i="163"/>
  <c r="S102" i="163"/>
  <c r="S103" i="163"/>
  <c r="S104" i="163"/>
  <c r="S105" i="163"/>
  <c r="S106" i="163"/>
  <c r="S107" i="163"/>
  <c r="S108" i="163"/>
  <c r="S109" i="163"/>
  <c r="S110" i="163"/>
  <c r="S111" i="163"/>
  <c r="S112" i="163"/>
  <c r="S113" i="163"/>
  <c r="S114" i="163"/>
  <c r="S115" i="163"/>
  <c r="S96" i="163"/>
  <c r="E33" i="163"/>
  <c r="C4" i="164" s="1"/>
  <c r="E32" i="163"/>
  <c r="C3" i="164" s="1"/>
  <c r="E305" i="163" a="1"/>
  <c r="E305" i="163" s="1"/>
  <c r="C129" i="164" s="1"/>
  <c r="E306" i="163" a="1"/>
  <c r="E306" i="163"/>
  <c r="C130" i="164" s="1"/>
  <c r="E307" i="163" a="1"/>
  <c r="E307" i="163" s="1"/>
  <c r="C131" i="164" s="1"/>
  <c r="E308" i="163" a="1"/>
  <c r="E308" i="163" s="1"/>
  <c r="C132" i="164" s="1"/>
  <c r="E309" i="163" a="1"/>
  <c r="E309" i="163" s="1"/>
  <c r="C133" i="164" s="1"/>
  <c r="E310" i="163" a="1"/>
  <c r="E310" i="163" s="1"/>
  <c r="C134" i="164" s="1"/>
  <c r="E311" i="163" a="1"/>
  <c r="E311" i="163" s="1"/>
  <c r="C135" i="164" s="1"/>
  <c r="E312" i="163" a="1"/>
  <c r="E312" i="163" s="1"/>
  <c r="C136" i="164" s="1"/>
  <c r="E313" i="163" a="1"/>
  <c r="E313" i="163" s="1"/>
  <c r="C137" i="164" s="1"/>
  <c r="E314" i="163" a="1"/>
  <c r="E314" i="163" s="1"/>
  <c r="C138" i="164" s="1"/>
  <c r="E315" i="163" a="1"/>
  <c r="E315" i="163" s="1"/>
  <c r="C139" i="164" s="1"/>
  <c r="E316" i="163" a="1"/>
  <c r="E316" i="163" s="1"/>
  <c r="C140" i="164" s="1"/>
  <c r="E317" i="163" a="1"/>
  <c r="E317" i="163" s="1"/>
  <c r="C141" i="164" s="1"/>
  <c r="E318" i="163" a="1"/>
  <c r="E318" i="163" s="1"/>
  <c r="C142" i="164" s="1"/>
  <c r="E319" i="163" a="1"/>
  <c r="E319" i="163" s="1"/>
  <c r="C143" i="164" s="1"/>
  <c r="E320" i="163" a="1"/>
  <c r="E320" i="163" s="1"/>
  <c r="C144" i="164" s="1"/>
  <c r="E321" i="163" a="1"/>
  <c r="E321" i="163" s="1"/>
  <c r="C145" i="164" s="1"/>
  <c r="E322" i="163" a="1"/>
  <c r="E322" i="163" s="1"/>
  <c r="C146" i="164" s="1"/>
  <c r="E323" i="163" a="1"/>
  <c r="E323" i="163" s="1"/>
  <c r="C147" i="164" s="1"/>
  <c r="E257" i="163"/>
  <c r="C108" i="164" s="1"/>
  <c r="E215" i="163"/>
  <c r="C88" i="164" s="1"/>
  <c r="E258" i="163"/>
  <c r="E259" i="163"/>
  <c r="E260" i="163"/>
  <c r="E261" i="163"/>
  <c r="E262" i="163"/>
  <c r="E263" i="163"/>
  <c r="E264" i="163"/>
  <c r="E265" i="163"/>
  <c r="E266" i="163"/>
  <c r="E267" i="163"/>
  <c r="E268" i="163"/>
  <c r="E269" i="163"/>
  <c r="E270" i="163"/>
  <c r="E271" i="163"/>
  <c r="E272" i="163"/>
  <c r="E273" i="163"/>
  <c r="E274" i="163"/>
  <c r="E275" i="163"/>
  <c r="E276" i="163"/>
  <c r="C123" i="164"/>
  <c r="C109" i="164"/>
  <c r="C110" i="164"/>
  <c r="C111" i="164"/>
  <c r="C112" i="164"/>
  <c r="C113" i="164"/>
  <c r="C114" i="164"/>
  <c r="C115" i="164"/>
  <c r="C116" i="164"/>
  <c r="C117" i="164"/>
  <c r="C118" i="164"/>
  <c r="C119" i="164"/>
  <c r="C120" i="164"/>
  <c r="C121" i="164"/>
  <c r="C122" i="164"/>
  <c r="C124" i="164"/>
  <c r="C125" i="164"/>
  <c r="C126" i="164"/>
  <c r="C127" i="164"/>
  <c r="E216" i="163"/>
  <c r="E217" i="163"/>
  <c r="E218" i="163"/>
  <c r="E219" i="163"/>
  <c r="E220" i="163"/>
  <c r="E221" i="163"/>
  <c r="E222" i="163"/>
  <c r="E223" i="163"/>
  <c r="E224" i="163"/>
  <c r="E225" i="163"/>
  <c r="E226" i="163"/>
  <c r="E227" i="163"/>
  <c r="E228" i="163"/>
  <c r="E229" i="163"/>
  <c r="E230" i="163"/>
  <c r="E231" i="163"/>
  <c r="E232" i="163"/>
  <c r="E233" i="163"/>
  <c r="C106" i="164" s="1"/>
  <c r="E234" i="163"/>
  <c r="C89" i="164"/>
  <c r="C90" i="164"/>
  <c r="C91" i="164"/>
  <c r="C92" i="164"/>
  <c r="C93" i="164"/>
  <c r="C94" i="164"/>
  <c r="C95" i="164"/>
  <c r="C96" i="164"/>
  <c r="C97" i="164"/>
  <c r="C98" i="164"/>
  <c r="C99" i="164"/>
  <c r="C100" i="164"/>
  <c r="C101" i="164"/>
  <c r="C102" i="164"/>
  <c r="C103" i="164"/>
  <c r="C104" i="164"/>
  <c r="C105" i="164"/>
  <c r="C107" i="164"/>
  <c r="E176" i="163" a="1"/>
  <c r="E176" i="163"/>
  <c r="E177" i="163" a="1"/>
  <c r="E177" i="163" s="1"/>
  <c r="C70" i="164" s="1"/>
  <c r="E178" i="163" a="1"/>
  <c r="E178" i="163"/>
  <c r="E179" i="163" a="1"/>
  <c r="E179" i="163" s="1"/>
  <c r="C72" i="164" s="1"/>
  <c r="E180" i="163" a="1"/>
  <c r="E180" i="163" s="1"/>
  <c r="C73" i="164" s="1"/>
  <c r="E181" i="163" a="1"/>
  <c r="E181" i="163" s="1"/>
  <c r="C74" i="164" s="1"/>
  <c r="E182" i="163" a="1"/>
  <c r="E182" i="163"/>
  <c r="E183" i="163" a="1"/>
  <c r="E183" i="163" s="1"/>
  <c r="C76" i="164" s="1"/>
  <c r="E184" i="163" a="1"/>
  <c r="E184" i="163" s="1"/>
  <c r="C77" i="164" s="1"/>
  <c r="E185" i="163" a="1"/>
  <c r="E185" i="163"/>
  <c r="E186" i="163" a="1"/>
  <c r="E186" i="163"/>
  <c r="E187" i="163" a="1"/>
  <c r="E187" i="163"/>
  <c r="E188" i="163" a="1"/>
  <c r="E188" i="163"/>
  <c r="E189" i="163" a="1"/>
  <c r="E189" i="163"/>
  <c r="E190" i="163" a="1"/>
  <c r="E190" i="163"/>
  <c r="E191" i="163" a="1"/>
  <c r="E191" i="163"/>
  <c r="E192" i="163" a="1"/>
  <c r="E192" i="163" s="1"/>
  <c r="C85" i="164" s="1"/>
  <c r="E193" i="163" a="1"/>
  <c r="E193" i="163" s="1"/>
  <c r="C86" i="164" s="1"/>
  <c r="E194" i="163" a="1"/>
  <c r="E194" i="163" s="1"/>
  <c r="C87" i="164" s="1"/>
  <c r="E175" i="163" a="1"/>
  <c r="E175" i="163" s="1"/>
  <c r="C68" i="164" s="1"/>
  <c r="C69" i="164"/>
  <c r="C71" i="164"/>
  <c r="C75" i="164"/>
  <c r="C78" i="164"/>
  <c r="C79" i="164"/>
  <c r="C80" i="164"/>
  <c r="C81" i="164"/>
  <c r="C82" i="164"/>
  <c r="C83" i="164"/>
  <c r="C84" i="164"/>
  <c r="E136" i="163"/>
  <c r="E137" i="163"/>
  <c r="E138" i="163"/>
  <c r="E139" i="163"/>
  <c r="E140" i="163"/>
  <c r="E141" i="163"/>
  <c r="E142" i="163"/>
  <c r="E143" i="163"/>
  <c r="E144" i="163"/>
  <c r="E145" i="163"/>
  <c r="C58" i="164" s="1"/>
  <c r="E146" i="163"/>
  <c r="E147" i="163"/>
  <c r="E148" i="163"/>
  <c r="E149" i="163"/>
  <c r="E150" i="163"/>
  <c r="E151" i="163"/>
  <c r="E152" i="163"/>
  <c r="E153" i="163"/>
  <c r="E154" i="163"/>
  <c r="E135" i="163"/>
  <c r="C48" i="164" s="1"/>
  <c r="E97" i="163"/>
  <c r="E98" i="163"/>
  <c r="E99" i="163"/>
  <c r="E100" i="163"/>
  <c r="E101" i="163"/>
  <c r="E102" i="163"/>
  <c r="E103" i="163"/>
  <c r="E104" i="163"/>
  <c r="E105" i="163"/>
  <c r="E106" i="163"/>
  <c r="E107" i="163"/>
  <c r="E108" i="163"/>
  <c r="E109" i="163"/>
  <c r="E110" i="163"/>
  <c r="E111" i="163"/>
  <c r="E112" i="163"/>
  <c r="E113" i="163"/>
  <c r="E114" i="163"/>
  <c r="E115" i="163"/>
  <c r="E96" i="163"/>
  <c r="C28" i="164" s="1"/>
  <c r="E58" i="163"/>
  <c r="C9" i="164" s="1"/>
  <c r="E59" i="163"/>
  <c r="C10" i="164" s="1"/>
  <c r="E60" i="163"/>
  <c r="C11" i="164" s="1"/>
  <c r="E61" i="163"/>
  <c r="C12" i="164" s="1"/>
  <c r="E62" i="163"/>
  <c r="C13" i="164" s="1"/>
  <c r="E63" i="163"/>
  <c r="C14" i="164" s="1"/>
  <c r="E64" i="163"/>
  <c r="C15" i="164" s="1"/>
  <c r="E65" i="163"/>
  <c r="C16" i="164" s="1"/>
  <c r="E66" i="163"/>
  <c r="C17" i="164" s="1"/>
  <c r="E67" i="163"/>
  <c r="C18" i="164" s="1"/>
  <c r="E68" i="163"/>
  <c r="C19" i="164" s="1"/>
  <c r="E69" i="163"/>
  <c r="C20" i="164" s="1"/>
  <c r="E70" i="163"/>
  <c r="C21" i="164" s="1"/>
  <c r="E71" i="163"/>
  <c r="C22" i="164" s="1"/>
  <c r="E72" i="163"/>
  <c r="C23" i="164" s="1"/>
  <c r="E73" i="163"/>
  <c r="C24" i="164" s="1"/>
  <c r="E74" i="163"/>
  <c r="C25" i="164" s="1"/>
  <c r="E75" i="163"/>
  <c r="C26" i="164" s="1"/>
  <c r="E76" i="163"/>
  <c r="C27" i="164" s="1"/>
  <c r="E57" i="163"/>
  <c r="C8" i="164" s="1"/>
  <c r="C67" i="164"/>
  <c r="C66" i="164"/>
  <c r="C65" i="164"/>
  <c r="C64" i="164"/>
  <c r="C63" i="164"/>
  <c r="C62" i="164"/>
  <c r="C61" i="164"/>
  <c r="C60" i="164"/>
  <c r="C59" i="164"/>
  <c r="C57" i="164"/>
  <c r="C56" i="164"/>
  <c r="C55" i="164"/>
  <c r="C54" i="164"/>
  <c r="C53" i="164"/>
  <c r="C52" i="164"/>
  <c r="C51" i="164"/>
  <c r="C50" i="164"/>
  <c r="C49" i="164"/>
  <c r="C47" i="164"/>
  <c r="C46" i="164"/>
  <c r="C45" i="164"/>
  <c r="C44" i="164"/>
  <c r="C43" i="164"/>
  <c r="C42" i="164"/>
  <c r="C41" i="164"/>
  <c r="C40" i="164"/>
  <c r="C39" i="164"/>
  <c r="C38" i="164"/>
  <c r="C37" i="164"/>
  <c r="C36" i="164"/>
  <c r="C35" i="164"/>
  <c r="C34" i="164"/>
  <c r="C33" i="164"/>
  <c r="C32" i="164"/>
  <c r="C31" i="164"/>
  <c r="C30" i="164"/>
  <c r="C29" i="164"/>
  <c r="B9" i="164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B28" i="164" s="1"/>
  <c r="B29" i="164" s="1"/>
  <c r="B30" i="164" s="1"/>
  <c r="B31" i="164" s="1"/>
  <c r="B32" i="164" s="1"/>
  <c r="B33" i="164" s="1"/>
  <c r="B34" i="164" s="1"/>
  <c r="B35" i="164" s="1"/>
  <c r="B36" i="164" s="1"/>
  <c r="B37" i="164" s="1"/>
  <c r="B38" i="164" s="1"/>
  <c r="B39" i="164" s="1"/>
  <c r="B40" i="164" s="1"/>
  <c r="B41" i="164" s="1"/>
  <c r="B42" i="164" s="1"/>
  <c r="B43" i="164" s="1"/>
  <c r="B44" i="164" s="1"/>
  <c r="B45" i="164" s="1"/>
  <c r="B46" i="164" s="1"/>
  <c r="B47" i="164" s="1"/>
  <c r="B48" i="164" s="1"/>
  <c r="B49" i="164" s="1"/>
  <c r="B50" i="164" s="1"/>
  <c r="B51" i="164" s="1"/>
  <c r="B52" i="164" s="1"/>
  <c r="B53" i="164" s="1"/>
  <c r="B54" i="164" s="1"/>
  <c r="B55" i="164" s="1"/>
  <c r="B56" i="164" s="1"/>
  <c r="B57" i="164" s="1"/>
  <c r="B58" i="164" s="1"/>
  <c r="B59" i="164" s="1"/>
  <c r="B60" i="164" s="1"/>
  <c r="B61" i="164" s="1"/>
  <c r="B62" i="164" s="1"/>
  <c r="B63" i="164" s="1"/>
  <c r="B64" i="164" s="1"/>
  <c r="B65" i="164" s="1"/>
  <c r="B66" i="164" s="1"/>
  <c r="B67" i="164" s="1"/>
  <c r="B68" i="164" s="1"/>
  <c r="B69" i="164" s="1"/>
  <c r="B70" i="164" s="1"/>
  <c r="B71" i="164" s="1"/>
  <c r="B72" i="164" s="1"/>
  <c r="B73" i="164" s="1"/>
  <c r="B74" i="164" s="1"/>
  <c r="B75" i="164" s="1"/>
  <c r="B76" i="164" s="1"/>
  <c r="B77" i="164" s="1"/>
  <c r="B78" i="164" s="1"/>
  <c r="B79" i="164" s="1"/>
  <c r="B80" i="164" s="1"/>
  <c r="B81" i="164" s="1"/>
  <c r="B82" i="164" s="1"/>
  <c r="B83" i="164" s="1"/>
  <c r="B84" i="164" s="1"/>
  <c r="B85" i="164" s="1"/>
  <c r="B86" i="164" s="1"/>
  <c r="B87" i="164" s="1"/>
  <c r="B88" i="164" s="1"/>
  <c r="B89" i="164" s="1"/>
  <c r="B90" i="164" s="1"/>
  <c r="B91" i="164" s="1"/>
  <c r="B92" i="164" s="1"/>
  <c r="B93" i="164" s="1"/>
  <c r="B94" i="164" s="1"/>
  <c r="B95" i="164" s="1"/>
  <c r="B96" i="164" s="1"/>
  <c r="B97" i="164" s="1"/>
  <c r="B98" i="164" s="1"/>
  <c r="B99" i="164" s="1"/>
  <c r="B100" i="164" s="1"/>
  <c r="B101" i="164" s="1"/>
  <c r="B102" i="164" s="1"/>
  <c r="B103" i="164" s="1"/>
  <c r="B104" i="164" s="1"/>
  <c r="B105" i="164" s="1"/>
  <c r="B106" i="164" s="1"/>
  <c r="B107" i="164" s="1"/>
  <c r="B108" i="164" s="1"/>
  <c r="B109" i="164" s="1"/>
  <c r="B110" i="164" s="1"/>
  <c r="B111" i="164" s="1"/>
  <c r="B112" i="164" s="1"/>
  <c r="B113" i="164" s="1"/>
  <c r="B114" i="164" s="1"/>
  <c r="B115" i="164" s="1"/>
  <c r="B116" i="164" s="1"/>
  <c r="B117" i="164" s="1"/>
  <c r="B118" i="164" s="1"/>
  <c r="B119" i="164" s="1"/>
  <c r="B120" i="164" s="1"/>
  <c r="B121" i="164" s="1"/>
  <c r="B122" i="164" s="1"/>
  <c r="B123" i="164" s="1"/>
  <c r="B124" i="164" s="1"/>
  <c r="B125" i="164" s="1"/>
  <c r="B126" i="164" s="1"/>
  <c r="B127" i="164" s="1"/>
  <c r="B128" i="164" s="1"/>
  <c r="B129" i="164" s="1"/>
  <c r="B130" i="164" s="1"/>
  <c r="B131" i="164" s="1"/>
  <c r="B132" i="164" s="1"/>
  <c r="B133" i="164" s="1"/>
  <c r="B134" i="164" s="1"/>
  <c r="B135" i="164" s="1"/>
  <c r="B136" i="164" s="1"/>
  <c r="B137" i="164" s="1"/>
  <c r="B138" i="164" s="1"/>
  <c r="B139" i="164" s="1"/>
  <c r="B140" i="164" s="1"/>
  <c r="B141" i="164" s="1"/>
  <c r="B142" i="164" s="1"/>
  <c r="B143" i="164" s="1"/>
  <c r="B144" i="164" s="1"/>
  <c r="B145" i="164" s="1"/>
  <c r="B146" i="164" s="1"/>
  <c r="B147" i="16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<sst xmlns="http://schemas.openxmlformats.org/spreadsheetml/2006/main" count="483" uniqueCount="139">
  <si>
    <t>Microsoft Excel Collegiate Challenge 2025</t>
  </si>
  <si>
    <t>Kiwi Holiday -  Junior Varsity Edition</t>
  </si>
  <si>
    <t>Original Case Author</t>
  </si>
  <si>
    <t>Nick Boberg</t>
  </si>
  <si>
    <t>Case Design Team</t>
  </si>
  <si>
    <t>Chris McNeil</t>
  </si>
  <si>
    <t>David Brown</t>
  </si>
  <si>
    <t>Fritz Burkhardt</t>
  </si>
  <si>
    <t>Gina Nicolosi</t>
  </si>
  <si>
    <t>Instructions</t>
  </si>
  <si>
    <t xml:space="preserve">You are on a plane along with friends and family on your way to New Zealand (the land of the Kiwi) for a well-deserved holiday!! 
</t>
  </si>
  <si>
    <t xml:space="preserve">You are considering which cities to visit. </t>
  </si>
  <si>
    <t xml:space="preserve">Hurry, you land in 30 minutes !!  </t>
  </si>
  <si>
    <t>Bonus Questions</t>
  </si>
  <si>
    <t>To make the game more exciting, we have created 5 bonus questions for you.</t>
  </si>
  <si>
    <t>Game #</t>
  </si>
  <si>
    <t>Relates to Level #</t>
  </si>
  <si>
    <t>Points</t>
  </si>
  <si>
    <t>Your Answer</t>
  </si>
  <si>
    <t>Question</t>
  </si>
  <si>
    <t>Bonus 1</t>
  </si>
  <si>
    <t>In Level 1, what is the smallest Attribute Score for any single Attribute among all the Destinations, excluding the Example?</t>
  </si>
  <si>
    <t>Bonus 2</t>
  </si>
  <si>
    <r>
      <t xml:space="preserve">In Level 2, what is the greatest sum of Attribute Scores </t>
    </r>
    <r>
      <rPr>
        <u/>
        <sz val="12"/>
        <color theme="7" tint="-0.499984740745262"/>
        <rFont val="Roboto"/>
      </rPr>
      <t>by Destination</t>
    </r>
    <r>
      <rPr>
        <sz val="12"/>
        <color theme="7" tint="-0.499984740745262"/>
        <rFont val="Roboto"/>
      </rPr>
      <t>, excluding the Example?</t>
    </r>
  </si>
  <si>
    <t>Bonus 3</t>
  </si>
  <si>
    <t>In Level 1, which Attribute has the greatest total score across all Destinations, excluding the Example? Enter the Attribute's name.</t>
  </si>
  <si>
    <t>Bonus 4</t>
  </si>
  <si>
    <r>
      <t xml:space="preserve">In Level 5, what is the greatest time in minutes to travel between any two Destinations, excluding the Example? </t>
    </r>
    <r>
      <rPr>
        <u/>
        <sz val="12"/>
        <color theme="7" tint="-0.499984740745262"/>
        <rFont val="Roboto"/>
      </rPr>
      <t>Round to the nearest minute.</t>
    </r>
  </si>
  <si>
    <t>Bonus 5</t>
  </si>
  <si>
    <r>
      <t xml:space="preserve">In Level 7, what is the lowest Adjusted Total Attribute Score for non-preferred Destinations across all Games, excluding the Example. </t>
    </r>
    <r>
      <rPr>
        <u/>
        <sz val="12"/>
        <color theme="7" tint="-0.499984740745262"/>
        <rFont val="Roboto"/>
      </rPr>
      <t>Round to the nearest integer.</t>
    </r>
  </si>
  <si>
    <t>Levels</t>
  </si>
  <si>
    <t>Level 1</t>
  </si>
  <si>
    <t>Easy</t>
  </si>
  <si>
    <t>What is the greatest Attribute Score for each Destination?</t>
  </si>
  <si>
    <t>For ease of computation, Attribute Scores for the select Destinations are provided for each Game.</t>
  </si>
  <si>
    <r>
      <t xml:space="preserve">Example1: </t>
    </r>
    <r>
      <rPr>
        <sz val="12"/>
        <rFont val="Roboto"/>
      </rPr>
      <t>For Destination Whangarei, the largest Attribute Score is 81 for Safety.</t>
    </r>
  </si>
  <si>
    <t>Answer Hints:</t>
  </si>
  <si>
    <t>For Game 1, the answer is between 80 and 90.</t>
  </si>
  <si>
    <t>For Game 2, the answer is between 70 and 80.</t>
  </si>
  <si>
    <t>For Game 3, the answer is between 50 and 60.</t>
  </si>
  <si>
    <t>Attribute</t>
  </si>
  <si>
    <t>Level</t>
  </si>
  <si>
    <t>Answer</t>
  </si>
  <si>
    <t>Destination</t>
  </si>
  <si>
    <t>Attractions</t>
  </si>
  <si>
    <t>Climate</t>
  </si>
  <si>
    <t>Culture</t>
  </si>
  <si>
    <t>Scenery</t>
  </si>
  <si>
    <t>Safety</t>
  </si>
  <si>
    <t>Nightlife</t>
  </si>
  <si>
    <t>History</t>
  </si>
  <si>
    <t>Events</t>
  </si>
  <si>
    <t>Hospitality</t>
  </si>
  <si>
    <t>Affordability</t>
  </si>
  <si>
    <t>Example1</t>
  </si>
  <si>
    <t>Whangarei</t>
  </si>
  <si>
    <t>Auckland</t>
  </si>
  <si>
    <t>Tauranga</t>
  </si>
  <si>
    <t>Hamilton</t>
  </si>
  <si>
    <t>Rotorua</t>
  </si>
  <si>
    <t>Gisborne</t>
  </si>
  <si>
    <t>New Plymouth</t>
  </si>
  <si>
    <t>Napier</t>
  </si>
  <si>
    <t>Palmerston North</t>
  </si>
  <si>
    <t>Wellington</t>
  </si>
  <si>
    <t>Nelson</t>
  </si>
  <si>
    <t>Christchurch</t>
  </si>
  <si>
    <t>Queenstown</t>
  </si>
  <si>
    <t>Dunedin</t>
  </si>
  <si>
    <t>Invercargill</t>
  </si>
  <si>
    <t>Wanaka</t>
  </si>
  <si>
    <t>Hastings</t>
  </si>
  <si>
    <t>Upper Hutt</t>
  </si>
  <si>
    <t>Porirua</t>
  </si>
  <si>
    <t>Rolleston</t>
  </si>
  <si>
    <t>Tokoroa</t>
  </si>
  <si>
    <t>Level 2</t>
  </si>
  <si>
    <t>What is the sum of the Attribute Scores for each Destination?</t>
  </si>
  <si>
    <r>
      <t xml:space="preserve">Example2: </t>
    </r>
    <r>
      <rPr>
        <sz val="12"/>
        <rFont val="Roboto"/>
      </rPr>
      <t>For Destination Whangarei, the sum of the Attribute Scores = 75 + 38 + 53 + 51 + 81 + 20 + 22 + 16 + 74 + 47 = 477</t>
    </r>
  </si>
  <si>
    <t>For Game 21, the answer is between 440 and 460.</t>
  </si>
  <si>
    <t>For Game 22, the answer is between 500 and 520.</t>
  </si>
  <si>
    <t>For Game 23, the answer is between 380 and 400.</t>
  </si>
  <si>
    <t>Example2</t>
  </si>
  <si>
    <t>Level 3</t>
  </si>
  <si>
    <t>Medium</t>
  </si>
  <si>
    <t>Which Attribute has the highest Attribute Score for each Destination?  Enter the Attribute's name.</t>
  </si>
  <si>
    <r>
      <t xml:space="preserve">Example3: </t>
    </r>
    <r>
      <rPr>
        <sz val="12"/>
        <rFont val="Roboto"/>
      </rPr>
      <t>For Destination Whangarei, the largest Attribute Score is 81 for Safety.</t>
    </r>
  </si>
  <si>
    <t>For Game 41, the second letter of the answer is an "s".</t>
  </si>
  <si>
    <t>For Game 42, the second letter of the answer is an "h".</t>
  </si>
  <si>
    <t>For Game 43, the second letter of the answer is an "h".</t>
  </si>
  <si>
    <t>Example3</t>
  </si>
  <si>
    <t>Level 4</t>
  </si>
  <si>
    <r>
      <t xml:space="preserve">Kilometers (KM) from </t>
    </r>
    <r>
      <rPr>
        <u/>
        <sz val="12"/>
        <rFont val="Roboto"/>
      </rPr>
      <t>Start</t>
    </r>
    <r>
      <rPr>
        <sz val="12"/>
        <rFont val="Roboto"/>
      </rPr>
      <t xml:space="preserve"> to the 21 potential </t>
    </r>
    <r>
      <rPr>
        <u/>
        <sz val="12"/>
        <rFont val="Roboto"/>
      </rPr>
      <t>End</t>
    </r>
    <r>
      <rPr>
        <sz val="12"/>
        <rFont val="Roboto"/>
      </rPr>
      <t xml:space="preserve"> Destinations are provided for each game. </t>
    </r>
  </si>
  <si>
    <r>
      <t xml:space="preserve">How many Destinations are within the Kilometer Limit of the Start location (i.e., Kilometers from Start City are less or equal to the Kilometer Limit)?  </t>
    </r>
    <r>
      <rPr>
        <b/>
        <u/>
        <sz val="12"/>
        <rFont val="Roboto"/>
      </rPr>
      <t>Do not include the Start location in the count.</t>
    </r>
  </si>
  <si>
    <r>
      <t xml:space="preserve">Example4: </t>
    </r>
    <r>
      <rPr>
        <sz val="12"/>
        <rFont val="Roboto"/>
      </rPr>
      <t>From Whangarei (the Start), there are 8 locations within 650 KM, not counting Whangarei.</t>
    </r>
  </si>
  <si>
    <t>The 8 locations are Auckland, Tauranga, Hamilton, Rotorua, New Plymouth, Napier, Hastings, Tokoroa.</t>
  </si>
  <si>
    <t>Game 61, the answer is between 5 and 10.</t>
  </si>
  <si>
    <t>Game 62, the answer is between 10 and 15.</t>
  </si>
  <si>
    <t>Game 63, the answer is between 15 and 20.</t>
  </si>
  <si>
    <t>Kilometers from Start City</t>
  </si>
  <si>
    <t>Start</t>
  </si>
  <si>
    <t>Kilometer Limit</t>
  </si>
  <si>
    <t>Example4</t>
  </si>
  <si>
    <t>Level 5</t>
  </si>
  <si>
    <t>What Destination (exluding the Start location) is nearest to the Start location? Enter the name of the closest Destination.</t>
  </si>
  <si>
    <r>
      <t xml:space="preserve">Example5: </t>
    </r>
    <r>
      <rPr>
        <sz val="12"/>
        <rFont val="Roboto"/>
      </rPr>
      <t>From Whangarei (the Start), the fewest KMs across all Destinations (other than 0 for Whangarei) is 170.</t>
    </r>
  </si>
  <si>
    <t>The Destination corresponding to 170 KM from the Start is Auckland.</t>
  </si>
  <si>
    <t>Game 81, the answer ends in the letter "n".</t>
  </si>
  <si>
    <t>Game 82, the answer ends in the letter "a".</t>
  </si>
  <si>
    <t>Game 83, the answer ends in the letter "a".</t>
  </si>
  <si>
    <t>Example5</t>
  </si>
  <si>
    <t>Level 6</t>
  </si>
  <si>
    <r>
      <t xml:space="preserve">What is the travel time in minutes from the Start to End Destination for each game? </t>
    </r>
    <r>
      <rPr>
        <b/>
        <u/>
        <sz val="12"/>
        <rFont val="Roboto"/>
      </rPr>
      <t>Round your answer to the nearest minute.</t>
    </r>
  </si>
  <si>
    <t>Speed of travel is 80 KM per hour.</t>
  </si>
  <si>
    <r>
      <t xml:space="preserve">Example6: </t>
    </r>
    <r>
      <rPr>
        <sz val="12"/>
        <rFont val="Roboto"/>
      </rPr>
      <t>For Start of Whangarei, it is 1008 KM to Nelson. Travel time in hours = 1008/80 = 12.6.</t>
    </r>
  </si>
  <si>
    <t>Minutes = 12.6 * 60 = 756.00. Rounded answer is 756.</t>
  </si>
  <si>
    <t>Game 101, the answer is between 1100 and 1120.</t>
  </si>
  <si>
    <t>Game 102, the answer is between 1120 and 1140.</t>
  </si>
  <si>
    <t>Game 103, the answer is between 80 and 100.</t>
  </si>
  <si>
    <t>End</t>
  </si>
  <si>
    <t>Example6</t>
  </si>
  <si>
    <t>Level 7</t>
  </si>
  <si>
    <t>Hard</t>
  </si>
  <si>
    <t>Your friends and family want to know what Destination they should travel to next starting from any one of the 21 Start locations.</t>
  </si>
  <si>
    <r>
      <t xml:space="preserve">They have decided to rank Destinations using </t>
    </r>
    <r>
      <rPr>
        <b/>
        <sz val="12"/>
        <color theme="1"/>
        <rFont val="Roboto"/>
      </rPr>
      <t>Adjusted Total Attribute Scores =</t>
    </r>
    <r>
      <rPr>
        <sz val="12"/>
        <color theme="1"/>
        <rFont val="Roboto"/>
      </rPr>
      <t xml:space="preserve"> sum of Attribute Scores - (travel minutes from Start/10).</t>
    </r>
  </si>
  <si>
    <r>
      <t xml:space="preserve">Kilometers (KM) from </t>
    </r>
    <r>
      <rPr>
        <u/>
        <sz val="12"/>
        <rFont val="Roboto"/>
      </rPr>
      <t>Start</t>
    </r>
    <r>
      <rPr>
        <sz val="12"/>
        <rFont val="Roboto"/>
      </rPr>
      <t xml:space="preserve"> to the 21 potential Destinations are provided for each game. </t>
    </r>
  </si>
  <si>
    <t>Attribute Scores for each Destination are in the Destinations tab.</t>
  </si>
  <si>
    <r>
      <t xml:space="preserve">What is the </t>
    </r>
    <r>
      <rPr>
        <b/>
        <u/>
        <sz val="12"/>
        <rFont val="Roboto"/>
      </rPr>
      <t>Adjusted Total Attribute Score</t>
    </r>
    <r>
      <rPr>
        <b/>
        <sz val="12"/>
        <rFont val="Roboto"/>
      </rPr>
      <t xml:space="preserve"> of the best Destination (</t>
    </r>
    <r>
      <rPr>
        <b/>
        <u/>
        <sz val="12"/>
        <rFont val="Roboto"/>
      </rPr>
      <t>excluding the Start</t>
    </r>
    <r>
      <rPr>
        <b/>
        <sz val="12"/>
        <rFont val="Roboto"/>
      </rPr>
      <t xml:space="preserve">) from the Start? </t>
    </r>
    <r>
      <rPr>
        <b/>
        <u/>
        <sz val="12"/>
        <rFont val="Roboto"/>
      </rPr>
      <t>Round your answer to the nearest integer.</t>
    </r>
  </si>
  <si>
    <r>
      <t>Example7:</t>
    </r>
    <r>
      <rPr>
        <sz val="12"/>
        <rFont val="Roboto"/>
      </rPr>
      <t xml:space="preserve"> Excluding Whangarei (the Start), the Destination with the highest Adjusted Total Attribute Score is Palmerston North with a rounded score of 545.</t>
    </r>
  </si>
  <si>
    <t>Palmerston North's unadjusted Total Attribute Score = 597 (based on figures in the Destinations tab).</t>
  </si>
  <si>
    <t>Travel time from Whangarei to Palmerston North = (698 KM/80) * 60 = 523.5 minutes.</t>
  </si>
  <si>
    <t>Adjusted Total Attribute Score for Hastings = 597 - 523.5/10 = 544.65, which rounds to 545.</t>
  </si>
  <si>
    <t>Game 121, the answer is between 550 and 560.</t>
  </si>
  <si>
    <t>Game 122, the answer is between 560 and 570.</t>
  </si>
  <si>
    <t>Game 123, the answer is between 560 and 570.</t>
  </si>
  <si>
    <t>Example7</t>
  </si>
  <si>
    <t>DESTINATIONS &amp; THEIR ATTRIBUTES</t>
  </si>
  <si>
    <t>Attribute Scores</t>
  </si>
  <si>
    <t>Your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</si>
</sst>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b/>
      <sz val="20"/>
      <color theme="0"/>
      <name val="Roboto"/>
    </font>
    <font>
      <b/>
      <sz val="11"/>
      <color theme="0"/>
      <name val="Roboto"/>
    </font>
    <font>
      <sz val="11"/>
      <name val="Roboto"/>
    </font>
    <font>
      <u/>
      <sz val="11"/>
      <color theme="10"/>
      <name val="Calibri"/>
      <family val="2"/>
      <scheme val="minor"/>
    </font>
    <font>
      <sz val="12"/>
      <name val="Roboto"/>
    </font>
    <font>
      <sz val="12"/>
      <color theme="1"/>
      <name val="Roboto"/>
    </font>
    <font>
      <sz val="16"/>
      <color theme="7" tint="-0.499984740745262"/>
      <name val="Roboto"/>
    </font>
    <font>
      <b/>
      <sz val="12"/>
      <color theme="0"/>
      <name val="Roboto"/>
    </font>
    <font>
      <b/>
      <sz val="12"/>
      <color theme="1"/>
      <name val="Roboto"/>
    </font>
    <font>
      <sz val="8"/>
      <name val="Calibri"/>
      <family val="2"/>
      <scheme val="minor"/>
    </font>
    <font>
      <sz val="14"/>
      <color theme="1"/>
      <name val="Roboto"/>
    </font>
    <font>
      <b/>
      <sz val="12"/>
      <name val="Roboto"/>
    </font>
    <font>
      <b/>
      <u/>
      <sz val="12"/>
      <name val="Roboto"/>
    </font>
    <font>
      <sz val="11"/>
      <color rgb="FFFF0000"/>
      <name val="Roboto"/>
    </font>
    <font>
      <u/>
      <sz val="12"/>
      <name val="Roboto"/>
    </font>
    <font>
      <sz val="12"/>
      <color rgb="FFFF0000"/>
      <name val="Roboto"/>
    </font>
    <font>
      <u/>
      <sz val="12"/>
      <color theme="7" tint="-0.499984740745262"/>
      <name val="Roboto"/>
    </font>
    <font>
      <b/>
      <sz val="26"/>
      <color theme="0"/>
      <name val="Futura"/>
    </font>
    <font>
      <b/>
      <sz val="26"/>
      <color theme="0"/>
      <name val="Roboto"/>
    </font>
    <font>
      <b/>
      <sz val="24"/>
      <color theme="0"/>
      <name val="Roboto"/>
    </font>
    <font>
      <b/>
      <sz val="20"/>
      <color theme="0"/>
      <name val="Futura"/>
    </font>
    <font>
      <sz val="18"/>
      <color theme="1"/>
      <name val="Roboto"/>
    </font>
    <font>
      <b/>
      <sz val="18"/>
      <color theme="0"/>
      <name val="Futura"/>
    </font>
    <font>
      <sz val="11"/>
      <color theme="1"/>
      <name val="Calibri"/>
      <family val="2"/>
      <scheme val="minor"/>
    </font>
    <font>
      <b/>
      <sz val="16"/>
      <color theme="1"/>
      <name val="Roboto"/>
    </font>
    <font>
      <sz val="20"/>
      <color theme="1"/>
      <name val="Aptos"/>
      <family val="2"/>
    </font>
    <font>
      <i/>
      <sz val="14"/>
      <color theme="1"/>
      <name val="Roboto"/>
    </font>
    <font>
      <sz val="20"/>
      <color theme="1"/>
      <name val="Calibri"/>
      <family val="2"/>
      <scheme val="minor"/>
    </font>
    <font>
      <sz val="12"/>
      <color rgb="FFFFFFFF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ED203F"/>
        <bgColor indexed="64"/>
      </patternFill>
    </fill>
    <fill>
      <patternFill patternType="solid">
        <fgColor rgb="FFBC1F36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ED203F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rgb="FFBF1F36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/>
    <xf numFmtId="0" fontId="32" fillId="0" borderId="0"/>
    <xf numFmtId="0" fontId="34" fillId="0" borderId="0"/>
    <xf numFmtId="0" fontId="32" fillId="0" borderId="0"/>
    <xf numFmtId="0" fontId="36" fillId="0" borderId="0"/>
  </cellStyleXfs>
  <cellXfs count="112">
    <xf numFmtId="0" fontId="0" fillId="0" borderId="0" xfId="0"/>
    <xf numFmtId="0" fontId="11" fillId="2" borderId="0" xfId="0" applyFont="1" applyFill="1"/>
    <xf numFmtId="0" fontId="1" fillId="0" borderId="0" xfId="0" applyFont="1"/>
    <xf numFmtId="3" fontId="1" fillId="0" borderId="0" xfId="0" applyNumberFormat="1" applyFont="1"/>
    <xf numFmtId="0" fontId="1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vertical="top" wrapText="1"/>
    </xf>
    <xf numFmtId="3" fontId="1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3" fontId="9" fillId="0" borderId="0" xfId="0" applyNumberFormat="1" applyFont="1"/>
    <xf numFmtId="0" fontId="8" fillId="0" borderId="0" xfId="0" applyFont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4" fillId="3" borderId="2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" fontId="4" fillId="3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6" fillId="4" borderId="17" xfId="0" applyFont="1" applyFill="1" applyBorder="1" applyAlignment="1">
      <alignment horizontal="centerContinuous" vertical="center"/>
    </xf>
    <xf numFmtId="0" fontId="27" fillId="4" borderId="17" xfId="0" applyFont="1" applyFill="1" applyBorder="1" applyAlignment="1">
      <alignment horizontal="centerContinuous" vertical="center"/>
    </xf>
    <xf numFmtId="0" fontId="26" fillId="5" borderId="0" xfId="0" applyFont="1" applyFill="1" applyAlignment="1">
      <alignment horizontal="centerContinuous" vertical="center" wrapText="1"/>
    </xf>
    <xf numFmtId="0" fontId="28" fillId="5" borderId="0" xfId="0" applyFont="1" applyFill="1" applyAlignment="1">
      <alignment horizontal="centerContinuous" vertical="center" wrapText="1"/>
    </xf>
    <xf numFmtId="0" fontId="4" fillId="6" borderId="17" xfId="0" applyFont="1" applyFill="1" applyBorder="1" applyAlignment="1">
      <alignment horizontal="centerContinuous" vertical="center"/>
    </xf>
    <xf numFmtId="0" fontId="30" fillId="0" borderId="17" xfId="0" applyFont="1" applyBorder="1" applyAlignment="1">
      <alignment horizontal="centerContinuous"/>
    </xf>
    <xf numFmtId="0" fontId="31" fillId="6" borderId="17" xfId="0" applyFont="1" applyFill="1" applyBorder="1" applyAlignment="1">
      <alignment horizontal="centerContinuous" vertical="center"/>
    </xf>
    <xf numFmtId="0" fontId="29" fillId="4" borderId="17" xfId="0" applyFont="1" applyFill="1" applyBorder="1" applyAlignment="1">
      <alignment horizontal="centerContinuous" vertical="center"/>
    </xf>
    <xf numFmtId="0" fontId="4" fillId="4" borderId="17" xfId="0" applyFont="1" applyFill="1" applyBorder="1" applyAlignment="1">
      <alignment horizontal="centerContinuous" vertical="center"/>
    </xf>
    <xf numFmtId="0" fontId="24" fillId="0" borderId="8" xfId="0" applyFont="1" applyBorder="1" applyAlignment="1">
      <alignment horizontal="left" vertical="top"/>
    </xf>
    <xf numFmtId="0" fontId="24" fillId="0" borderId="12" xfId="0" applyFont="1" applyBorder="1" applyAlignment="1">
      <alignment horizontal="left" vertical="top"/>
    </xf>
    <xf numFmtId="0" fontId="24" fillId="0" borderId="13" xfId="0" applyFont="1" applyBorder="1" applyAlignment="1">
      <alignment horizontal="left" vertical="top"/>
    </xf>
    <xf numFmtId="0" fontId="24" fillId="0" borderId="14" xfId="0" applyFont="1" applyBorder="1" applyAlignment="1">
      <alignment horizontal="left" vertical="top"/>
    </xf>
    <xf numFmtId="0" fontId="24" fillId="0" borderId="15" xfId="0" applyFont="1" applyBorder="1" applyAlignment="1">
      <alignment horizontal="left" vertical="top"/>
    </xf>
    <xf numFmtId="0" fontId="24" fillId="0" borderId="1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33" fillId="2" borderId="0" xfId="2" applyFont="1" applyFill="1"/>
    <xf numFmtId="3" fontId="1" fillId="2" borderId="0" xfId="2" applyNumberFormat="1" applyFont="1" applyFill="1"/>
    <xf numFmtId="0" fontId="1" fillId="2" borderId="0" xfId="2" applyFont="1" applyFill="1"/>
    <xf numFmtId="0" fontId="11" fillId="2" borderId="0" xfId="2" applyFont="1" applyFill="1"/>
    <xf numFmtId="0" fontId="10" fillId="7" borderId="18" xfId="2" applyFont="1" applyFill="1" applyBorder="1" applyAlignment="1">
      <alignment horizontal="center" vertical="center"/>
    </xf>
    <xf numFmtId="3" fontId="10" fillId="7" borderId="18" xfId="2" applyNumberFormat="1" applyFont="1" applyFill="1" applyBorder="1" applyAlignment="1">
      <alignment horizontal="center" vertical="center"/>
    </xf>
    <xf numFmtId="0" fontId="6" fillId="2" borderId="24" xfId="2" applyFont="1" applyFill="1" applyBorder="1" applyAlignment="1">
      <alignment horizontal="center" vertical="center" wrapText="1"/>
    </xf>
    <xf numFmtId="1" fontId="4" fillId="3" borderId="20" xfId="2" applyNumberFormat="1" applyFont="1" applyFill="1" applyBorder="1" applyAlignment="1">
      <alignment horizontal="center" vertical="center"/>
    </xf>
    <xf numFmtId="0" fontId="2" fillId="0" borderId="24" xfId="3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1" fillId="2" borderId="0" xfId="2" applyFont="1" applyFill="1" applyAlignment="1">
      <alignment horizontal="center"/>
    </xf>
    <xf numFmtId="3" fontId="1" fillId="2" borderId="0" xfId="2" applyNumberFormat="1" applyFont="1" applyFill="1" applyAlignment="1">
      <alignment horizontal="center"/>
    </xf>
    <xf numFmtId="0" fontId="16" fillId="6" borderId="18" xfId="3" applyFont="1" applyFill="1" applyBorder="1" applyAlignment="1">
      <alignment horizontal="center" vertical="center"/>
    </xf>
    <xf numFmtId="0" fontId="16" fillId="6" borderId="18" xfId="3" applyFont="1" applyFill="1" applyBorder="1" applyAlignment="1">
      <alignment horizontal="center" vertical="center" wrapText="1"/>
    </xf>
    <xf numFmtId="0" fontId="16" fillId="6" borderId="18" xfId="3" applyFont="1" applyFill="1" applyBorder="1" applyAlignment="1">
      <alignment horizontal="centerContinuous" vertical="center"/>
    </xf>
    <xf numFmtId="0" fontId="5" fillId="8" borderId="19" xfId="0" applyFont="1" applyFill="1" applyBorder="1" applyAlignment="1">
      <alignment horizontal="center" vertical="center"/>
    </xf>
    <xf numFmtId="0" fontId="35" fillId="9" borderId="18" xfId="0" applyFont="1" applyFill="1" applyBorder="1" applyAlignment="1">
      <alignment horizontal="center" vertical="center"/>
    </xf>
    <xf numFmtId="0" fontId="35" fillId="10" borderId="18" xfId="0" applyFont="1" applyFill="1" applyBorder="1" applyAlignment="1">
      <alignment horizontal="center" vertical="center"/>
    </xf>
    <xf numFmtId="0" fontId="35" fillId="11" borderId="18" xfId="0" applyFont="1" applyFill="1" applyBorder="1" applyAlignment="1">
      <alignment horizontal="center" vertical="center"/>
    </xf>
    <xf numFmtId="0" fontId="16" fillId="12" borderId="25" xfId="5" applyFont="1" applyFill="1" applyBorder="1" applyAlignment="1">
      <alignment horizontal="center" vertical="center"/>
    </xf>
    <xf numFmtId="0" fontId="16" fillId="12" borderId="25" xfId="5" applyFont="1" applyFill="1" applyBorder="1" applyAlignment="1">
      <alignment horizontal="centerContinuous" vertical="center"/>
    </xf>
    <xf numFmtId="0" fontId="16" fillId="12" borderId="18" xfId="5" applyFont="1" applyFill="1" applyBorder="1" applyAlignment="1">
      <alignment horizontal="centerContinuous" vertical="center"/>
    </xf>
    <xf numFmtId="0" fontId="16" fillId="12" borderId="18" xfId="5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27" xfId="0" applyFont="1" applyBorder="1"/>
    <xf numFmtId="0" fontId="16" fillId="12" borderId="28" xfId="5" applyFont="1" applyFill="1" applyBorder="1" applyAlignment="1">
      <alignment horizontal="centerContinuous" vertical="center"/>
    </xf>
    <xf numFmtId="0" fontId="16" fillId="12" borderId="29" xfId="5" applyFont="1" applyFill="1" applyBorder="1" applyAlignment="1">
      <alignment horizontal="centerContinuous" vertical="center"/>
    </xf>
    <xf numFmtId="0" fontId="16" fillId="12" borderId="28" xfId="5" applyFont="1" applyFill="1" applyBorder="1" applyAlignment="1">
      <alignment horizontal="center" vertical="center"/>
    </xf>
    <xf numFmtId="0" fontId="16" fillId="12" borderId="29" xfId="5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" fillId="0" borderId="9" xfId="0" applyFont="1" applyBorder="1"/>
    <xf numFmtId="0" fontId="24" fillId="0" borderId="0" xfId="0" applyFont="1" applyAlignment="1">
      <alignment horizontal="left" vertical="top"/>
    </xf>
    <xf numFmtId="0" fontId="1" fillId="0" borderId="13" xfId="0" applyFont="1" applyBorder="1"/>
    <xf numFmtId="0" fontId="1" fillId="0" borderId="12" xfId="0" applyFont="1" applyBorder="1" applyAlignment="1">
      <alignment horizontal="center"/>
    </xf>
    <xf numFmtId="0" fontId="29" fillId="6" borderId="4" xfId="0" applyFont="1" applyFill="1" applyBorder="1" applyAlignment="1">
      <alignment horizontal="centerContinuous" vertical="center"/>
    </xf>
    <xf numFmtId="0" fontId="4" fillId="6" borderId="5" xfId="0" applyFont="1" applyFill="1" applyBorder="1" applyAlignment="1">
      <alignment horizontal="centerContinuous" vertical="center"/>
    </xf>
    <xf numFmtId="0" fontId="4" fillId="6" borderId="6" xfId="0" applyFont="1" applyFill="1" applyBorder="1" applyAlignment="1">
      <alignment horizontal="centerContinuous" vertical="center"/>
    </xf>
    <xf numFmtId="0" fontId="37" fillId="0" borderId="0" xfId="0" applyFont="1"/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</cellXfs>
  <cellStyles count="6">
    <cellStyle name="Hyperlink 2" xfId="1" xr:uid="{C1B9BA85-4C62-429F-905A-EBA90D38020B}"/>
    <cellStyle name="Normal 2" xfId="3" xr:uid="{FF0EA0AD-1828-4AF3-B12B-3D5510539FAB}"/>
    <cellStyle name="Normal 2 2" xfId="5" xr:uid="{53F2A374-0F4C-4835-B6B2-1F277CE397F9}"/>
    <cellStyle name="Normal 3" xfId="2" xr:uid="{F84FB9C0-286A-4513-98CE-C739E613D877}"/>
    <cellStyle name="Normal 3 2" xfId="4" xr:uid="{8AEEDE57-DCA5-434F-A8F8-A016E28A632D}"/>
    <cellStyle name="Normalny" xfId="0" builtinId="0"/>
  </cellStyles>
  <dxfs count="0"/>
  <tableStyles count="1" defaultTableStyle="TableStyleMedium2" defaultPivotStyle="PivotStyleLight16">
    <tableStyle name="Invisible" pivot="0" table="0" count="0" xr9:uid="{2C7867BD-330D-4386-A749-27069BF5362F}"/>
  </tableStyles>
  <colors>
    <mruColors>
      <color rgb="FF996633"/>
      <color rgb="FFFFC5C5"/>
      <color rgb="FF00F681"/>
      <color rgb="FF61FFB4"/>
      <color rgb="FF006837"/>
      <color rgb="FFFF7D7D"/>
      <color rgb="FF228AB8"/>
      <color rgb="FF29B77A"/>
      <color rgb="FFCC33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0</xdr:colOff>
      <xdr:row>11</xdr:row>
      <xdr:rowOff>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7B624D-1BA0-4C0C-91AF-A5DFEB4A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17714" y="1534886"/>
          <a:ext cx="10570029" cy="2972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0528-3EB4-46DA-A37A-774D3BA4EDE5}">
  <sheetPr>
    <tabColor theme="9" tint="0.59999389629810485"/>
  </sheetPr>
  <dimension ref="A2:XX1000"/>
  <sheetViews>
    <sheetView showGridLines="0" tabSelected="1" zoomScale="90" zoomScaleNormal="90" workbookViewId="0">
      <selection activeCell="B14" sqref="B14"/>
    </sheetView>
  </sheetViews>
  <sheetFormatPr defaultColWidth="8.42578125" defaultRowHeight="15.75"/>
  <cols>
    <col min="1" max="1" width="3.140625" style="2" customWidth="1"/>
    <col min="2" max="3" width="12.85546875" style="6" customWidth="1"/>
    <col min="4" max="4" width="10" style="6" customWidth="1"/>
    <col min="5" max="5" width="33.5703125" style="8" customWidth="1"/>
    <col min="6" max="6" width="4.85546875" style="6" customWidth="1"/>
    <col min="7" max="7" width="20" style="2" customWidth="1"/>
    <col min="8" max="8" width="20" style="20" customWidth="1"/>
    <col min="9" max="13" width="20" style="2" customWidth="1"/>
    <col min="14" max="30" width="20" style="4" customWidth="1"/>
    <col min="31" max="16384" width="8.42578125" style="4"/>
  </cols>
  <sheetData>
    <row r="2" spans="2:13" ht="33" customHeigh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2:13" ht="15" customHeight="1">
      <c r="B3" s="2"/>
      <c r="C3" s="2"/>
      <c r="D3" s="2"/>
      <c r="E3" s="3"/>
      <c r="F3" s="2"/>
    </row>
    <row r="4" spans="2:13" ht="30" customHeight="1">
      <c r="B4" s="44" t="s">
        <v>1</v>
      </c>
      <c r="C4" s="45"/>
      <c r="D4" s="45"/>
      <c r="E4" s="45"/>
      <c r="F4" s="45"/>
      <c r="G4" s="45"/>
      <c r="H4" s="45"/>
      <c r="I4" s="45"/>
      <c r="J4" s="45"/>
      <c r="L4" s="46" t="s">
        <v>2</v>
      </c>
      <c r="M4" s="46"/>
    </row>
    <row r="5" spans="2:13" ht="33" customHeight="1">
      <c r="B5" s="2"/>
      <c r="C5" s="2"/>
      <c r="D5" s="2"/>
      <c r="E5" s="3"/>
      <c r="F5" s="2"/>
      <c r="L5" s="47" t="s">
        <v>3</v>
      </c>
      <c r="M5" s="47"/>
    </row>
    <row r="6" spans="2:13" ht="33" customHeight="1">
      <c r="B6" s="2"/>
      <c r="C6" s="2"/>
      <c r="D6" s="2"/>
      <c r="E6" s="3"/>
      <c r="F6" s="2"/>
      <c r="L6" s="20"/>
      <c r="M6" s="20"/>
    </row>
    <row r="7" spans="2:13" ht="33" customHeight="1">
      <c r="B7" s="2"/>
      <c r="C7" s="2"/>
      <c r="D7" s="2"/>
      <c r="E7" s="3"/>
      <c r="F7" s="2"/>
      <c r="L7" s="48" t="s">
        <v>4</v>
      </c>
      <c r="M7" s="48"/>
    </row>
    <row r="8" spans="2:13" ht="33" customHeight="1">
      <c r="B8" s="2"/>
      <c r="C8" s="2"/>
      <c r="D8" s="2"/>
      <c r="E8" s="3"/>
      <c r="F8" s="2"/>
      <c r="L8" s="47" t="s">
        <v>5</v>
      </c>
      <c r="M8" s="47"/>
    </row>
    <row r="9" spans="2:13" ht="33" customHeight="1">
      <c r="B9" s="2"/>
      <c r="C9" s="2"/>
      <c r="D9" s="2"/>
      <c r="E9" s="3"/>
      <c r="F9" s="2"/>
      <c r="L9" s="47" t="s">
        <v>6</v>
      </c>
      <c r="M9" s="47"/>
    </row>
    <row r="10" spans="2:13" ht="33" customHeight="1">
      <c r="B10" s="2"/>
      <c r="C10" s="2"/>
      <c r="D10" s="2"/>
      <c r="E10" s="3"/>
      <c r="F10" s="2"/>
      <c r="L10" s="47" t="s">
        <v>7</v>
      </c>
      <c r="M10" s="47"/>
    </row>
    <row r="11" spans="2:13" ht="33" customHeight="1">
      <c r="B11" s="2"/>
      <c r="C11" s="2"/>
      <c r="D11" s="2"/>
      <c r="E11" s="3"/>
      <c r="F11" s="2"/>
      <c r="L11" s="47" t="s">
        <v>8</v>
      </c>
      <c r="M11" s="47"/>
    </row>
    <row r="12" spans="2:13" ht="15" customHeight="1">
      <c r="B12" s="2"/>
      <c r="C12" s="2"/>
      <c r="D12" s="2"/>
      <c r="E12" s="3"/>
      <c r="F12" s="2"/>
    </row>
    <row r="13" spans="2:13" ht="22.5" customHeight="1">
      <c r="B13" s="102" t="s">
        <v>9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4"/>
    </row>
    <row r="14" spans="2:13" ht="18" customHeight="1">
      <c r="B14" s="57" t="s">
        <v>10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98"/>
    </row>
    <row r="15" spans="2:13" ht="18" customHeight="1">
      <c r="B15" s="5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100"/>
    </row>
    <row r="16" spans="2:13" ht="18" customHeight="1">
      <c r="B16" s="58" t="s">
        <v>11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100"/>
    </row>
    <row r="17" spans="2:13">
      <c r="B17" s="101"/>
      <c r="M17" s="100"/>
    </row>
    <row r="18" spans="2:13" ht="18" customHeight="1">
      <c r="B18" s="58" t="s">
        <v>12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53"/>
    </row>
    <row r="19" spans="2:13" ht="18" customHeight="1">
      <c r="B19" s="52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53"/>
    </row>
    <row r="20" spans="2:13" ht="18" customHeight="1">
      <c r="B20" s="52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53"/>
    </row>
    <row r="21" spans="2:13" ht="18" customHeight="1">
      <c r="B21" s="52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53"/>
    </row>
    <row r="22" spans="2:13" ht="18" customHeight="1">
      <c r="B22" s="52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53"/>
    </row>
    <row r="23" spans="2:13" ht="18" customHeight="1">
      <c r="B23" s="52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53"/>
    </row>
    <row r="24" spans="2:13" ht="18" customHeight="1">
      <c r="B24" s="52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53"/>
    </row>
    <row r="25" spans="2:13" ht="18" customHeight="1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</row>
    <row r="26" spans="2:13" ht="15" customHeight="1">
      <c r="B26" s="5"/>
      <c r="C26" s="5"/>
      <c r="D26" s="5"/>
      <c r="E26" s="7"/>
      <c r="F26" s="5"/>
      <c r="G26" s="5"/>
      <c r="H26" s="21"/>
      <c r="I26" s="5"/>
      <c r="J26" s="5"/>
      <c r="K26" s="5"/>
      <c r="L26" s="5"/>
      <c r="M26" s="5"/>
    </row>
    <row r="27" spans="2:13" s="1" customFormat="1" ht="30" customHeight="1">
      <c r="B27" s="49" t="s">
        <v>13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2:13" ht="15" customHeight="1">
      <c r="D28" s="5"/>
      <c r="E28" s="7"/>
      <c r="F28" s="5"/>
      <c r="G28" s="5"/>
      <c r="H28" s="21"/>
      <c r="I28" s="5"/>
      <c r="J28" s="5"/>
      <c r="K28" s="5"/>
      <c r="L28" s="5"/>
      <c r="M28" s="5"/>
    </row>
    <row r="29" spans="2:13" ht="15" customHeight="1">
      <c r="B29" s="24" t="s">
        <v>14</v>
      </c>
    </row>
    <row r="30" spans="2:13" ht="15" customHeight="1" thickBot="1">
      <c r="D30" s="5"/>
      <c r="E30" s="7"/>
      <c r="F30" s="5"/>
      <c r="G30" s="5"/>
      <c r="H30" s="21"/>
      <c r="I30" s="5"/>
      <c r="J30" s="5"/>
      <c r="K30" s="5"/>
      <c r="L30" s="5"/>
      <c r="M30" s="5"/>
    </row>
    <row r="31" spans="2:13" ht="30.75" customHeight="1" thickBot="1">
      <c r="B31" s="74" t="s">
        <v>15</v>
      </c>
      <c r="C31" s="74" t="s">
        <v>16</v>
      </c>
      <c r="D31" s="74" t="s">
        <v>17</v>
      </c>
      <c r="E31" s="74" t="s">
        <v>18</v>
      </c>
      <c r="G31" s="75" t="s">
        <v>19</v>
      </c>
      <c r="H31" s="75"/>
      <c r="I31" s="75"/>
      <c r="J31" s="75"/>
      <c r="K31" s="75"/>
      <c r="L31" s="75"/>
      <c r="M31" s="75"/>
    </row>
    <row r="32" spans="2:13" ht="33.75" customHeight="1">
      <c r="B32" s="9" t="s">
        <v>20</v>
      </c>
      <c r="C32" s="10">
        <v>1</v>
      </c>
      <c r="D32" s="11">
        <v>20</v>
      </c>
      <c r="E32" s="28">
        <f>MIN(H57:Q76)</f>
        <v>10</v>
      </c>
      <c r="F32" s="31"/>
      <c r="G32" s="106" t="s">
        <v>21</v>
      </c>
      <c r="H32" s="107"/>
      <c r="I32" s="107"/>
      <c r="J32" s="107"/>
      <c r="K32" s="107"/>
      <c r="L32" s="107"/>
      <c r="M32" s="108"/>
    </row>
    <row r="33" spans="2:13" ht="33.950000000000003" customHeight="1">
      <c r="B33" s="9" t="s">
        <v>22</v>
      </c>
      <c r="C33" s="10">
        <v>2</v>
      </c>
      <c r="D33" s="11">
        <v>30</v>
      </c>
      <c r="E33" s="29">
        <f>MAX(_xlfn.BYROW(H96:Q115, _xleta.SUM))</f>
        <v>624</v>
      </c>
      <c r="F33" s="31"/>
      <c r="G33" s="109" t="s">
        <v>23</v>
      </c>
      <c r="H33" s="110"/>
      <c r="I33" s="110"/>
      <c r="J33" s="110"/>
      <c r="K33" s="110"/>
      <c r="L33" s="110"/>
      <c r="M33" s="111"/>
    </row>
    <row r="34" spans="2:13" ht="33.950000000000003" customHeight="1">
      <c r="B34" s="9" t="s">
        <v>24</v>
      </c>
      <c r="C34" s="10">
        <v>1</v>
      </c>
      <c r="D34" s="11">
        <v>50</v>
      </c>
      <c r="E34" s="29" t="str">
        <f>INDEX(H53:Q53,1,MATCH(MAX(H78:Q78),H78:Q78,0))</f>
        <v>Affordability</v>
      </c>
      <c r="F34" s="31"/>
      <c r="G34" s="109" t="s">
        <v>25</v>
      </c>
      <c r="H34" s="110"/>
      <c r="I34" s="110"/>
      <c r="J34" s="110"/>
      <c r="K34" s="110"/>
      <c r="L34" s="110"/>
      <c r="M34" s="111"/>
    </row>
    <row r="35" spans="2:13" ht="33.950000000000003" customHeight="1">
      <c r="B35" s="9" t="s">
        <v>26</v>
      </c>
      <c r="C35" s="10">
        <v>5</v>
      </c>
      <c r="D35" s="11">
        <v>70</v>
      </c>
      <c r="E35" s="29" cm="1">
        <f t="array" ref="E35">ROUND(MAX(I215:AC234 / 80 * 60),0)</f>
        <v>1347</v>
      </c>
      <c r="F35" s="31"/>
      <c r="G35" s="109" t="s">
        <v>27</v>
      </c>
      <c r="H35" s="110"/>
      <c r="I35" s="110"/>
      <c r="J35" s="110"/>
      <c r="K35" s="110"/>
      <c r="L35" s="110"/>
      <c r="M35" s="111"/>
    </row>
    <row r="36" spans="2:13" ht="33.75" customHeight="1">
      <c r="B36" s="9" t="s">
        <v>28</v>
      </c>
      <c r="C36" s="30">
        <v>7</v>
      </c>
      <c r="D36" s="11">
        <v>80</v>
      </c>
      <c r="E36" s="29">
        <f>I350</f>
        <v>274</v>
      </c>
      <c r="F36" s="31"/>
      <c r="G36" s="109" t="s">
        <v>29</v>
      </c>
      <c r="H36" s="110"/>
      <c r="I36" s="110"/>
      <c r="J36" s="110"/>
      <c r="K36" s="110"/>
      <c r="L36" s="110"/>
      <c r="M36" s="111"/>
    </row>
    <row r="37" spans="2:13" ht="15" customHeight="1">
      <c r="B37" s="2"/>
      <c r="C37" s="2"/>
      <c r="D37" s="2"/>
      <c r="E37" s="3"/>
    </row>
    <row r="38" spans="2:13" ht="30" customHeight="1">
      <c r="B38" s="49" t="s">
        <v>30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2:13" ht="20.25" customHeight="1" thickBot="1">
      <c r="B39" s="12"/>
      <c r="C39" s="12"/>
      <c r="D39" s="12"/>
      <c r="E39" s="13"/>
      <c r="F39" s="12"/>
      <c r="G39" s="12"/>
      <c r="H39" s="22"/>
      <c r="I39" s="12"/>
      <c r="J39" s="12"/>
      <c r="K39" s="12"/>
      <c r="L39" s="12"/>
      <c r="M39" s="12"/>
    </row>
    <row r="40" spans="2:13" ht="22.5" customHeight="1" thickBot="1">
      <c r="B40" s="76" t="s">
        <v>31</v>
      </c>
      <c r="C40" s="77" t="s">
        <v>32</v>
      </c>
      <c r="D40" s="37"/>
      <c r="M40"/>
    </row>
    <row r="41" spans="2:13" ht="15" customHeight="1">
      <c r="M41"/>
    </row>
    <row r="42" spans="2:13" ht="15" customHeight="1">
      <c r="B42" s="34" t="s">
        <v>33</v>
      </c>
      <c r="M42"/>
    </row>
    <row r="43" spans="2:13" ht="15" customHeight="1">
      <c r="B43" s="33" t="s">
        <v>34</v>
      </c>
      <c r="M43"/>
    </row>
    <row r="44" spans="2:13" ht="15" customHeight="1">
      <c r="B44" s="35"/>
      <c r="C44" s="25"/>
      <c r="M44"/>
    </row>
    <row r="45" spans="2:13" ht="15" customHeight="1">
      <c r="B45" s="34" t="s">
        <v>35</v>
      </c>
      <c r="C45" s="25"/>
    </row>
    <row r="46" spans="2:13" ht="15" customHeight="1">
      <c r="B46" s="41"/>
      <c r="G46" s="14"/>
      <c r="H46" s="23"/>
    </row>
    <row r="47" spans="2:13" ht="15" customHeight="1">
      <c r="B47" s="34" t="s">
        <v>36</v>
      </c>
      <c r="G47" s="14"/>
      <c r="H47" s="23"/>
    </row>
    <row r="48" spans="2:13" ht="15" customHeight="1">
      <c r="B48" s="36" t="s">
        <v>37</v>
      </c>
      <c r="G48" s="14"/>
      <c r="H48" s="23"/>
    </row>
    <row r="49" spans="2:17" ht="15" customHeight="1">
      <c r="B49" s="36" t="s">
        <v>38</v>
      </c>
      <c r="G49" s="14"/>
      <c r="H49" s="23"/>
    </row>
    <row r="50" spans="2:17" ht="15" customHeight="1">
      <c r="B50" s="36" t="s">
        <v>39</v>
      </c>
      <c r="G50" s="14"/>
      <c r="H50" s="23"/>
    </row>
    <row r="51" spans="2:17" ht="15" customHeight="1" thickBot="1">
      <c r="B51" s="26"/>
      <c r="G51" s="14"/>
      <c r="H51" s="23"/>
    </row>
    <row r="52" spans="2:17" ht="22.5" customHeight="1" thickBot="1">
      <c r="B52" s="26"/>
      <c r="G52" s="14"/>
      <c r="H52" s="73" t="s">
        <v>40</v>
      </c>
    </row>
    <row r="53" spans="2:17" ht="22.5" customHeight="1" thickBot="1">
      <c r="B53" s="73" t="s">
        <v>15</v>
      </c>
      <c r="C53" s="73" t="s">
        <v>41</v>
      </c>
      <c r="D53" s="73" t="s">
        <v>17</v>
      </c>
      <c r="E53" s="73" t="s">
        <v>42</v>
      </c>
      <c r="G53" s="73" t="s">
        <v>43</v>
      </c>
      <c r="H53" s="73" t="s">
        <v>44</v>
      </c>
      <c r="I53" s="73" t="s">
        <v>45</v>
      </c>
      <c r="J53" s="73" t="s">
        <v>46</v>
      </c>
      <c r="K53" s="73" t="s">
        <v>47</v>
      </c>
      <c r="L53" s="73" t="s">
        <v>48</v>
      </c>
      <c r="M53" s="73" t="s">
        <v>49</v>
      </c>
      <c r="N53" s="73" t="s">
        <v>50</v>
      </c>
      <c r="O53" s="73" t="s">
        <v>51</v>
      </c>
      <c r="P53" s="73" t="s">
        <v>52</v>
      </c>
      <c r="Q53" s="73" t="s">
        <v>53</v>
      </c>
    </row>
    <row r="54" spans="2:17" ht="15" customHeight="1">
      <c r="B54" s="2"/>
      <c r="C54" s="2"/>
      <c r="D54" s="2"/>
      <c r="E54" s="3"/>
      <c r="H54" s="2"/>
    </row>
    <row r="55" spans="2:17" ht="22.5" customHeight="1">
      <c r="B55" s="9" t="s">
        <v>54</v>
      </c>
      <c r="C55" s="10">
        <v>1</v>
      </c>
      <c r="D55" s="11">
        <v>0</v>
      </c>
      <c r="E55" s="29">
        <v>81</v>
      </c>
      <c r="F55" s="32"/>
      <c r="G55" s="15" t="s">
        <v>55</v>
      </c>
      <c r="H55" s="15">
        <v>75</v>
      </c>
      <c r="I55" s="15">
        <v>38</v>
      </c>
      <c r="J55" s="15">
        <v>53</v>
      </c>
      <c r="K55" s="15">
        <v>51</v>
      </c>
      <c r="L55" s="15">
        <v>81</v>
      </c>
      <c r="M55" s="15">
        <v>20</v>
      </c>
      <c r="N55" s="15">
        <v>22</v>
      </c>
      <c r="O55" s="15">
        <v>16</v>
      </c>
      <c r="P55" s="15">
        <v>74</v>
      </c>
      <c r="Q55" s="15">
        <v>47</v>
      </c>
    </row>
    <row r="56" spans="2:17" ht="15" customHeight="1">
      <c r="B56" s="2"/>
      <c r="C56" s="2"/>
      <c r="D56" s="2"/>
      <c r="E56" s="3"/>
      <c r="F56" s="8"/>
      <c r="G56" s="27"/>
      <c r="H56" s="27"/>
    </row>
    <row r="57" spans="2:17" ht="22.5" customHeight="1">
      <c r="B57" s="10">
        <v>1</v>
      </c>
      <c r="C57" s="10">
        <v>1</v>
      </c>
      <c r="D57" s="16">
        <v>4</v>
      </c>
      <c r="E57" s="29">
        <f>MAX(H57:Q57)</f>
        <v>80</v>
      </c>
      <c r="F57" s="32"/>
      <c r="G57" s="15" t="s">
        <v>56</v>
      </c>
      <c r="H57" s="15">
        <v>75</v>
      </c>
      <c r="I57" s="15">
        <v>26</v>
      </c>
      <c r="J57" s="15">
        <v>11</v>
      </c>
      <c r="K57" s="15">
        <v>80</v>
      </c>
      <c r="L57" s="15">
        <v>21</v>
      </c>
      <c r="M57" s="15">
        <v>53</v>
      </c>
      <c r="N57" s="15">
        <v>44</v>
      </c>
      <c r="O57" s="15">
        <v>39</v>
      </c>
      <c r="P57" s="15">
        <v>45</v>
      </c>
      <c r="Q57" s="15">
        <v>49</v>
      </c>
    </row>
    <row r="58" spans="2:17" ht="22.5" customHeight="1">
      <c r="B58" s="10">
        <v>2</v>
      </c>
      <c r="C58" s="10">
        <v>1</v>
      </c>
      <c r="D58" s="16">
        <v>4</v>
      </c>
      <c r="E58" s="29">
        <f t="shared" ref="E58:E76" si="0">MAX(H58:Q58)</f>
        <v>75</v>
      </c>
      <c r="F58" s="32"/>
      <c r="G58" s="15" t="s">
        <v>57</v>
      </c>
      <c r="H58" s="15">
        <v>33</v>
      </c>
      <c r="I58" s="15">
        <v>66</v>
      </c>
      <c r="J58" s="15">
        <v>48</v>
      </c>
      <c r="K58" s="15">
        <v>49</v>
      </c>
      <c r="L58" s="15">
        <v>70</v>
      </c>
      <c r="M58" s="15">
        <v>30</v>
      </c>
      <c r="N58" s="15">
        <v>66</v>
      </c>
      <c r="O58" s="15">
        <v>37</v>
      </c>
      <c r="P58" s="15">
        <v>75</v>
      </c>
      <c r="Q58" s="15">
        <v>29</v>
      </c>
    </row>
    <row r="59" spans="2:17" ht="22.5" customHeight="1">
      <c r="B59" s="10">
        <v>3</v>
      </c>
      <c r="C59" s="10">
        <v>1</v>
      </c>
      <c r="D59" s="16">
        <v>4</v>
      </c>
      <c r="E59" s="29">
        <f t="shared" si="0"/>
        <v>59</v>
      </c>
      <c r="F59" s="32"/>
      <c r="G59" s="15" t="s">
        <v>58</v>
      </c>
      <c r="H59" s="15">
        <v>39</v>
      </c>
      <c r="I59" s="15">
        <v>58</v>
      </c>
      <c r="J59" s="15">
        <v>48</v>
      </c>
      <c r="K59" s="15">
        <v>20</v>
      </c>
      <c r="L59" s="15">
        <v>18</v>
      </c>
      <c r="M59" s="15">
        <v>20</v>
      </c>
      <c r="N59" s="15">
        <v>59</v>
      </c>
      <c r="O59" s="15">
        <v>48</v>
      </c>
      <c r="P59" s="15">
        <v>25</v>
      </c>
      <c r="Q59" s="15">
        <v>52</v>
      </c>
    </row>
    <row r="60" spans="2:17" ht="22.5" customHeight="1">
      <c r="B60" s="10">
        <v>4</v>
      </c>
      <c r="C60" s="10">
        <v>1</v>
      </c>
      <c r="D60" s="16">
        <v>4</v>
      </c>
      <c r="E60" s="29">
        <f t="shared" si="0"/>
        <v>86</v>
      </c>
      <c r="F60" s="32"/>
      <c r="G60" s="15" t="s">
        <v>59</v>
      </c>
      <c r="H60" s="15">
        <v>42</v>
      </c>
      <c r="I60" s="15">
        <v>77</v>
      </c>
      <c r="J60" s="15">
        <v>25</v>
      </c>
      <c r="K60" s="15">
        <v>52</v>
      </c>
      <c r="L60" s="15">
        <v>10</v>
      </c>
      <c r="M60" s="15">
        <v>20</v>
      </c>
      <c r="N60" s="15">
        <v>67</v>
      </c>
      <c r="O60" s="15">
        <v>12</v>
      </c>
      <c r="P60" s="15">
        <v>42</v>
      </c>
      <c r="Q60" s="15">
        <v>86</v>
      </c>
    </row>
    <row r="61" spans="2:17" ht="22.5" customHeight="1">
      <c r="B61" s="10">
        <v>5</v>
      </c>
      <c r="C61" s="10">
        <v>1</v>
      </c>
      <c r="D61" s="16">
        <v>4</v>
      </c>
      <c r="E61" s="29">
        <f t="shared" si="0"/>
        <v>92</v>
      </c>
      <c r="F61" s="32"/>
      <c r="G61" s="15" t="s">
        <v>60</v>
      </c>
      <c r="H61" s="15">
        <v>22</v>
      </c>
      <c r="I61" s="15">
        <v>47</v>
      </c>
      <c r="J61" s="15">
        <v>10</v>
      </c>
      <c r="K61" s="15">
        <v>79</v>
      </c>
      <c r="L61" s="15">
        <v>80</v>
      </c>
      <c r="M61" s="15">
        <v>39</v>
      </c>
      <c r="N61" s="15">
        <v>44</v>
      </c>
      <c r="O61" s="15">
        <v>22</v>
      </c>
      <c r="P61" s="15">
        <v>92</v>
      </c>
      <c r="Q61" s="15">
        <v>31</v>
      </c>
    </row>
    <row r="62" spans="2:17" ht="22.5" customHeight="1">
      <c r="B62" s="10">
        <v>6</v>
      </c>
      <c r="C62" s="10">
        <v>1</v>
      </c>
      <c r="D62" s="16">
        <v>4</v>
      </c>
      <c r="E62" s="29">
        <f t="shared" si="0"/>
        <v>76</v>
      </c>
      <c r="F62" s="32"/>
      <c r="G62" s="15" t="s">
        <v>61</v>
      </c>
      <c r="H62" s="15">
        <v>13</v>
      </c>
      <c r="I62" s="15">
        <v>47</v>
      </c>
      <c r="J62" s="15">
        <v>29</v>
      </c>
      <c r="K62" s="15">
        <v>52</v>
      </c>
      <c r="L62" s="15">
        <v>15</v>
      </c>
      <c r="M62" s="15">
        <v>62</v>
      </c>
      <c r="N62" s="15">
        <v>76</v>
      </c>
      <c r="O62" s="15">
        <v>10</v>
      </c>
      <c r="P62" s="15">
        <v>65</v>
      </c>
      <c r="Q62" s="15">
        <v>72</v>
      </c>
    </row>
    <row r="63" spans="2:17" ht="22.5" customHeight="1">
      <c r="B63" s="10">
        <v>7</v>
      </c>
      <c r="C63" s="10">
        <v>1</v>
      </c>
      <c r="D63" s="16">
        <v>4</v>
      </c>
      <c r="E63" s="29">
        <f t="shared" si="0"/>
        <v>94</v>
      </c>
      <c r="F63" s="32"/>
      <c r="G63" s="15" t="s">
        <v>62</v>
      </c>
      <c r="H63" s="15">
        <v>27</v>
      </c>
      <c r="I63" s="15">
        <v>38</v>
      </c>
      <c r="J63" s="15">
        <v>52</v>
      </c>
      <c r="K63" s="15">
        <v>94</v>
      </c>
      <c r="L63" s="15">
        <v>47</v>
      </c>
      <c r="M63" s="15">
        <v>80</v>
      </c>
      <c r="N63" s="15">
        <v>18</v>
      </c>
      <c r="O63" s="15">
        <v>18</v>
      </c>
      <c r="P63" s="15">
        <v>16</v>
      </c>
      <c r="Q63" s="15">
        <v>67</v>
      </c>
    </row>
    <row r="64" spans="2:17" ht="22.5" customHeight="1">
      <c r="B64" s="10">
        <v>8</v>
      </c>
      <c r="C64" s="10">
        <v>1</v>
      </c>
      <c r="D64" s="16">
        <v>4</v>
      </c>
      <c r="E64" s="29">
        <f t="shared" si="0"/>
        <v>88</v>
      </c>
      <c r="F64" s="32"/>
      <c r="G64" s="15" t="s">
        <v>63</v>
      </c>
      <c r="H64" s="15">
        <v>72</v>
      </c>
      <c r="I64" s="15">
        <v>31</v>
      </c>
      <c r="J64" s="15">
        <v>21</v>
      </c>
      <c r="K64" s="15">
        <v>30</v>
      </c>
      <c r="L64" s="15">
        <v>86</v>
      </c>
      <c r="M64" s="15">
        <v>88</v>
      </c>
      <c r="N64" s="15">
        <v>30</v>
      </c>
      <c r="O64" s="15">
        <v>81</v>
      </c>
      <c r="P64" s="15">
        <v>84</v>
      </c>
      <c r="Q64" s="15">
        <v>74</v>
      </c>
    </row>
    <row r="65" spans="2:17" ht="22.5" customHeight="1">
      <c r="B65" s="10">
        <v>9</v>
      </c>
      <c r="C65" s="10">
        <v>1</v>
      </c>
      <c r="D65" s="16">
        <v>4</v>
      </c>
      <c r="E65" s="29">
        <f t="shared" si="0"/>
        <v>79</v>
      </c>
      <c r="F65" s="32"/>
      <c r="G65" s="15" t="s">
        <v>64</v>
      </c>
      <c r="H65" s="15">
        <v>44</v>
      </c>
      <c r="I65" s="15">
        <v>69</v>
      </c>
      <c r="J65" s="15">
        <v>14</v>
      </c>
      <c r="K65" s="15">
        <v>54</v>
      </c>
      <c r="L65" s="15">
        <v>79</v>
      </c>
      <c r="M65" s="15">
        <v>29</v>
      </c>
      <c r="N65" s="15">
        <v>76</v>
      </c>
      <c r="O65" s="15">
        <v>39</v>
      </c>
      <c r="P65" s="15">
        <v>78</v>
      </c>
      <c r="Q65" s="15">
        <v>13</v>
      </c>
    </row>
    <row r="66" spans="2:17" ht="22.5" customHeight="1">
      <c r="B66" s="10">
        <v>10</v>
      </c>
      <c r="C66" s="10">
        <v>1</v>
      </c>
      <c r="D66" s="16">
        <v>4</v>
      </c>
      <c r="E66" s="29">
        <f t="shared" si="0"/>
        <v>81</v>
      </c>
      <c r="F66" s="32"/>
      <c r="G66" s="15" t="s">
        <v>65</v>
      </c>
      <c r="H66" s="15">
        <v>68</v>
      </c>
      <c r="I66" s="15">
        <v>60</v>
      </c>
      <c r="J66" s="15">
        <v>79</v>
      </c>
      <c r="K66" s="15">
        <v>19</v>
      </c>
      <c r="L66" s="15">
        <v>81</v>
      </c>
      <c r="M66" s="15">
        <v>34</v>
      </c>
      <c r="N66" s="15">
        <v>69</v>
      </c>
      <c r="O66" s="15">
        <v>29</v>
      </c>
      <c r="P66" s="15">
        <v>59</v>
      </c>
      <c r="Q66" s="15">
        <v>72</v>
      </c>
    </row>
    <row r="67" spans="2:17" ht="22.5" customHeight="1">
      <c r="B67" s="10">
        <v>11</v>
      </c>
      <c r="C67" s="10">
        <v>1</v>
      </c>
      <c r="D67" s="16">
        <v>4</v>
      </c>
      <c r="E67" s="29">
        <f t="shared" si="0"/>
        <v>87</v>
      </c>
      <c r="F67" s="32"/>
      <c r="G67" s="15" t="s">
        <v>66</v>
      </c>
      <c r="H67" s="15">
        <v>85</v>
      </c>
      <c r="I67" s="15">
        <v>48</v>
      </c>
      <c r="J67" s="15">
        <v>41</v>
      </c>
      <c r="K67" s="15">
        <v>67</v>
      </c>
      <c r="L67" s="15">
        <v>87</v>
      </c>
      <c r="M67" s="15">
        <v>12</v>
      </c>
      <c r="N67" s="15">
        <v>44</v>
      </c>
      <c r="O67" s="15">
        <v>84</v>
      </c>
      <c r="P67" s="15">
        <v>77</v>
      </c>
      <c r="Q67" s="15">
        <v>79</v>
      </c>
    </row>
    <row r="68" spans="2:17" ht="22.5" customHeight="1">
      <c r="B68" s="10">
        <v>12</v>
      </c>
      <c r="C68" s="10">
        <v>1</v>
      </c>
      <c r="D68" s="16">
        <v>4</v>
      </c>
      <c r="E68" s="29">
        <f t="shared" si="0"/>
        <v>73</v>
      </c>
      <c r="F68" s="32"/>
      <c r="G68" s="15" t="s">
        <v>67</v>
      </c>
      <c r="H68" s="15">
        <v>21</v>
      </c>
      <c r="I68" s="15">
        <v>44</v>
      </c>
      <c r="J68" s="15">
        <v>65</v>
      </c>
      <c r="K68" s="15">
        <v>15</v>
      </c>
      <c r="L68" s="15">
        <v>55</v>
      </c>
      <c r="M68" s="15">
        <v>59</v>
      </c>
      <c r="N68" s="15">
        <v>73</v>
      </c>
      <c r="O68" s="15">
        <v>61</v>
      </c>
      <c r="P68" s="15">
        <v>27</v>
      </c>
      <c r="Q68" s="15">
        <v>40</v>
      </c>
    </row>
    <row r="69" spans="2:17" ht="22.5" customHeight="1">
      <c r="B69" s="10">
        <v>13</v>
      </c>
      <c r="C69" s="10">
        <v>1</v>
      </c>
      <c r="D69" s="16">
        <v>4</v>
      </c>
      <c r="E69" s="29">
        <f t="shared" si="0"/>
        <v>77</v>
      </c>
      <c r="F69" s="32"/>
      <c r="G69" s="15" t="s">
        <v>68</v>
      </c>
      <c r="H69" s="15">
        <v>72</v>
      </c>
      <c r="I69" s="15">
        <v>25</v>
      </c>
      <c r="J69" s="15">
        <v>38</v>
      </c>
      <c r="K69" s="15">
        <v>43</v>
      </c>
      <c r="L69" s="15">
        <v>65</v>
      </c>
      <c r="M69" s="15">
        <v>46</v>
      </c>
      <c r="N69" s="15">
        <v>45</v>
      </c>
      <c r="O69" s="15">
        <v>21</v>
      </c>
      <c r="P69" s="15">
        <v>49</v>
      </c>
      <c r="Q69" s="15">
        <v>77</v>
      </c>
    </row>
    <row r="70" spans="2:17" ht="22.5" customHeight="1">
      <c r="B70" s="10">
        <v>14</v>
      </c>
      <c r="C70" s="10">
        <v>1</v>
      </c>
      <c r="D70" s="16">
        <v>4</v>
      </c>
      <c r="E70" s="29">
        <f t="shared" si="0"/>
        <v>65</v>
      </c>
      <c r="F70" s="32"/>
      <c r="G70" s="15" t="s">
        <v>69</v>
      </c>
      <c r="H70" s="15">
        <v>33</v>
      </c>
      <c r="I70" s="15">
        <v>39</v>
      </c>
      <c r="J70" s="15">
        <v>22</v>
      </c>
      <c r="K70" s="15">
        <v>53</v>
      </c>
      <c r="L70" s="15">
        <v>56</v>
      </c>
      <c r="M70" s="15">
        <v>65</v>
      </c>
      <c r="N70" s="15">
        <v>20</v>
      </c>
      <c r="O70" s="15">
        <v>62</v>
      </c>
      <c r="P70" s="15">
        <v>62</v>
      </c>
      <c r="Q70" s="15">
        <v>55</v>
      </c>
    </row>
    <row r="71" spans="2:17" ht="22.5" customHeight="1">
      <c r="B71" s="10">
        <v>15</v>
      </c>
      <c r="C71" s="10">
        <v>1</v>
      </c>
      <c r="D71" s="16">
        <v>4</v>
      </c>
      <c r="E71" s="29">
        <f t="shared" si="0"/>
        <v>68</v>
      </c>
      <c r="F71" s="32"/>
      <c r="G71" s="15" t="s">
        <v>70</v>
      </c>
      <c r="H71" s="15">
        <v>66</v>
      </c>
      <c r="I71" s="15">
        <v>66</v>
      </c>
      <c r="J71" s="15">
        <v>29</v>
      </c>
      <c r="K71" s="15">
        <v>48</v>
      </c>
      <c r="L71" s="15">
        <v>50</v>
      </c>
      <c r="M71" s="15">
        <v>54</v>
      </c>
      <c r="N71" s="15">
        <v>26</v>
      </c>
      <c r="O71" s="15">
        <v>63</v>
      </c>
      <c r="P71" s="15">
        <v>26</v>
      </c>
      <c r="Q71" s="15">
        <v>68</v>
      </c>
    </row>
    <row r="72" spans="2:17" ht="22.5" customHeight="1">
      <c r="B72" s="10">
        <v>16</v>
      </c>
      <c r="C72" s="10">
        <v>1</v>
      </c>
      <c r="D72" s="16">
        <v>4</v>
      </c>
      <c r="E72" s="29">
        <f t="shared" si="0"/>
        <v>79</v>
      </c>
      <c r="F72" s="32"/>
      <c r="G72" s="15" t="s">
        <v>71</v>
      </c>
      <c r="H72" s="15">
        <v>50</v>
      </c>
      <c r="I72" s="15">
        <v>47</v>
      </c>
      <c r="J72" s="15">
        <v>51</v>
      </c>
      <c r="K72" s="15">
        <v>25</v>
      </c>
      <c r="L72" s="15">
        <v>73</v>
      </c>
      <c r="M72" s="15">
        <v>56</v>
      </c>
      <c r="N72" s="15">
        <v>70</v>
      </c>
      <c r="O72" s="15">
        <v>46</v>
      </c>
      <c r="P72" s="15">
        <v>79</v>
      </c>
      <c r="Q72" s="15">
        <v>38</v>
      </c>
    </row>
    <row r="73" spans="2:17" ht="22.5" customHeight="1">
      <c r="B73" s="10">
        <v>17</v>
      </c>
      <c r="C73" s="10">
        <v>1</v>
      </c>
      <c r="D73" s="16">
        <v>4</v>
      </c>
      <c r="E73" s="29">
        <f t="shared" si="0"/>
        <v>65</v>
      </c>
      <c r="F73" s="32"/>
      <c r="G73" s="15" t="s">
        <v>72</v>
      </c>
      <c r="H73" s="15">
        <v>33</v>
      </c>
      <c r="I73" s="15">
        <v>46</v>
      </c>
      <c r="J73" s="15">
        <v>46</v>
      </c>
      <c r="K73" s="15">
        <v>65</v>
      </c>
      <c r="L73" s="15">
        <v>36</v>
      </c>
      <c r="M73" s="15">
        <v>32</v>
      </c>
      <c r="N73" s="15">
        <v>44</v>
      </c>
      <c r="O73" s="15">
        <v>23</v>
      </c>
      <c r="P73" s="15">
        <v>34</v>
      </c>
      <c r="Q73" s="15">
        <v>28</v>
      </c>
    </row>
    <row r="74" spans="2:17" ht="22.5" customHeight="1">
      <c r="B74" s="10">
        <v>18</v>
      </c>
      <c r="C74" s="10">
        <v>1</v>
      </c>
      <c r="D74" s="16">
        <v>4</v>
      </c>
      <c r="E74" s="29">
        <f t="shared" si="0"/>
        <v>93</v>
      </c>
      <c r="F74" s="32"/>
      <c r="G74" s="15" t="s">
        <v>73</v>
      </c>
      <c r="H74" s="15">
        <v>47</v>
      </c>
      <c r="I74" s="15">
        <v>49</v>
      </c>
      <c r="J74" s="15">
        <v>49</v>
      </c>
      <c r="K74" s="15">
        <v>12</v>
      </c>
      <c r="L74" s="15">
        <v>93</v>
      </c>
      <c r="M74" s="15">
        <v>21</v>
      </c>
      <c r="N74" s="15">
        <v>87</v>
      </c>
      <c r="O74" s="15">
        <v>72</v>
      </c>
      <c r="P74" s="15">
        <v>33</v>
      </c>
      <c r="Q74" s="15">
        <v>89</v>
      </c>
    </row>
    <row r="75" spans="2:17" ht="22.5" customHeight="1">
      <c r="B75" s="10">
        <v>19</v>
      </c>
      <c r="C75" s="10">
        <v>1</v>
      </c>
      <c r="D75" s="16">
        <v>4</v>
      </c>
      <c r="E75" s="29">
        <f t="shared" si="0"/>
        <v>85</v>
      </c>
      <c r="F75" s="32"/>
      <c r="G75" s="15" t="s">
        <v>74</v>
      </c>
      <c r="H75" s="15">
        <v>11</v>
      </c>
      <c r="I75" s="15">
        <v>21</v>
      </c>
      <c r="J75" s="15">
        <v>67</v>
      </c>
      <c r="K75" s="15">
        <v>61</v>
      </c>
      <c r="L75" s="15">
        <v>29</v>
      </c>
      <c r="M75" s="15">
        <v>19</v>
      </c>
      <c r="N75" s="15">
        <v>46</v>
      </c>
      <c r="O75" s="15">
        <v>85</v>
      </c>
      <c r="P75" s="15">
        <v>28</v>
      </c>
      <c r="Q75" s="15">
        <v>31</v>
      </c>
    </row>
    <row r="76" spans="2:17" ht="22.5" customHeight="1">
      <c r="B76" s="10">
        <v>20</v>
      </c>
      <c r="C76" s="10">
        <v>1</v>
      </c>
      <c r="D76" s="16">
        <v>4</v>
      </c>
      <c r="E76" s="29">
        <f t="shared" si="0"/>
        <v>76</v>
      </c>
      <c r="F76" s="32"/>
      <c r="G76" s="15" t="s">
        <v>75</v>
      </c>
      <c r="H76" s="15">
        <v>35</v>
      </c>
      <c r="I76" s="15">
        <v>26</v>
      </c>
      <c r="J76" s="15">
        <v>76</v>
      </c>
      <c r="K76" s="15">
        <v>47</v>
      </c>
      <c r="L76" s="15">
        <v>55</v>
      </c>
      <c r="M76" s="15">
        <v>36</v>
      </c>
      <c r="N76" s="15">
        <v>60</v>
      </c>
      <c r="O76" s="15">
        <v>51</v>
      </c>
      <c r="P76" s="15">
        <v>65</v>
      </c>
      <c r="Q76" s="15">
        <v>62</v>
      </c>
    </row>
    <row r="77" spans="2:17" ht="15" customHeight="1">
      <c r="B77" s="26"/>
      <c r="G77" s="14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2:17" ht="15" customHeight="1" thickBot="1">
      <c r="B78" s="26"/>
      <c r="G78" s="14"/>
      <c r="H78" s="23">
        <f>SUM(H57:H76)</f>
        <v>888</v>
      </c>
      <c r="I78" s="23">
        <f t="shared" ref="I78:Q78" si="1">SUM(I57:I76)</f>
        <v>930</v>
      </c>
      <c r="J78" s="23">
        <f t="shared" si="1"/>
        <v>821</v>
      </c>
      <c r="K78" s="23">
        <f t="shared" si="1"/>
        <v>965</v>
      </c>
      <c r="L78" s="23">
        <f t="shared" si="1"/>
        <v>1106</v>
      </c>
      <c r="M78" s="23">
        <f t="shared" si="1"/>
        <v>855</v>
      </c>
      <c r="N78" s="23">
        <f t="shared" si="1"/>
        <v>1064</v>
      </c>
      <c r="O78" s="23">
        <f t="shared" si="1"/>
        <v>903</v>
      </c>
      <c r="P78" s="23">
        <f t="shared" si="1"/>
        <v>1061</v>
      </c>
      <c r="Q78" s="23">
        <f t="shared" si="1"/>
        <v>1112</v>
      </c>
    </row>
    <row r="79" spans="2:17" ht="22.5" customHeight="1" thickBot="1">
      <c r="B79" s="76" t="s">
        <v>76</v>
      </c>
      <c r="C79" s="77" t="s">
        <v>32</v>
      </c>
      <c r="D79" s="37"/>
      <c r="M79"/>
    </row>
    <row r="81" spans="2:19" ht="15" customHeight="1">
      <c r="B81" s="34" t="s">
        <v>77</v>
      </c>
      <c r="M81"/>
    </row>
    <row r="82" spans="2:19" ht="15" customHeight="1">
      <c r="B82" s="33" t="s">
        <v>34</v>
      </c>
      <c r="M82"/>
    </row>
    <row r="83" spans="2:19" ht="15" customHeight="1">
      <c r="B83" s="35"/>
      <c r="C83" s="25"/>
      <c r="M83"/>
    </row>
    <row r="84" spans="2:19" ht="15" customHeight="1">
      <c r="B84" s="34" t="s">
        <v>78</v>
      </c>
      <c r="C84" s="25"/>
    </row>
    <row r="85" spans="2:19" ht="15" customHeight="1">
      <c r="B85" s="41"/>
      <c r="G85" s="14"/>
      <c r="H85" s="33"/>
    </row>
    <row r="86" spans="2:19" ht="15" customHeight="1">
      <c r="B86" s="34" t="s">
        <v>36</v>
      </c>
      <c r="G86" s="14"/>
      <c r="H86" s="23"/>
    </row>
    <row r="87" spans="2:19" ht="15" customHeight="1">
      <c r="B87" s="36" t="s">
        <v>79</v>
      </c>
      <c r="G87" s="14"/>
      <c r="H87" s="23"/>
    </row>
    <row r="88" spans="2:19" ht="15" customHeight="1">
      <c r="B88" s="36" t="s">
        <v>80</v>
      </c>
      <c r="G88" s="14"/>
      <c r="H88" s="23"/>
    </row>
    <row r="89" spans="2:19" ht="15" customHeight="1">
      <c r="B89" s="36" t="s">
        <v>81</v>
      </c>
      <c r="G89" s="14"/>
      <c r="H89" s="23"/>
    </row>
    <row r="90" spans="2:19" ht="15" customHeight="1" thickBot="1">
      <c r="B90" s="26"/>
      <c r="G90" s="14"/>
      <c r="H90" s="23"/>
    </row>
    <row r="91" spans="2:19" ht="22.5" customHeight="1" thickBot="1">
      <c r="B91" s="26"/>
      <c r="G91" s="14"/>
      <c r="H91" s="75" t="s">
        <v>40</v>
      </c>
    </row>
    <row r="92" spans="2:19" ht="22.5" customHeight="1" thickBot="1">
      <c r="B92" s="73" t="s">
        <v>15</v>
      </c>
      <c r="C92" s="73" t="s">
        <v>41</v>
      </c>
      <c r="D92" s="73" t="s">
        <v>17</v>
      </c>
      <c r="E92" s="73" t="s">
        <v>42</v>
      </c>
      <c r="G92" s="73" t="s">
        <v>43</v>
      </c>
      <c r="H92" s="73" t="s">
        <v>44</v>
      </c>
      <c r="I92" s="73" t="s">
        <v>45</v>
      </c>
      <c r="J92" s="73" t="s">
        <v>46</v>
      </c>
      <c r="K92" s="73" t="s">
        <v>47</v>
      </c>
      <c r="L92" s="73" t="s">
        <v>48</v>
      </c>
      <c r="M92" s="73" t="s">
        <v>49</v>
      </c>
      <c r="N92" s="73" t="s">
        <v>50</v>
      </c>
      <c r="O92" s="73" t="s">
        <v>51</v>
      </c>
      <c r="P92" s="73" t="s">
        <v>52</v>
      </c>
      <c r="Q92" s="73" t="s">
        <v>53</v>
      </c>
    </row>
    <row r="93" spans="2:19" ht="15" customHeight="1">
      <c r="B93" s="2"/>
      <c r="C93" s="2"/>
      <c r="D93" s="2"/>
      <c r="E93" s="3"/>
      <c r="H93" s="2"/>
    </row>
    <row r="94" spans="2:19" ht="22.5" customHeight="1">
      <c r="B94" s="9" t="s">
        <v>82</v>
      </c>
      <c r="C94" s="10">
        <v>2</v>
      </c>
      <c r="D94" s="11">
        <v>0</v>
      </c>
      <c r="E94" s="29">
        <v>477</v>
      </c>
      <c r="F94" s="32"/>
      <c r="G94" s="15" t="s">
        <v>55</v>
      </c>
      <c r="H94" s="15">
        <v>75</v>
      </c>
      <c r="I94" s="15">
        <v>38</v>
      </c>
      <c r="J94" s="15">
        <v>53</v>
      </c>
      <c r="K94" s="15">
        <v>51</v>
      </c>
      <c r="L94" s="15">
        <v>81</v>
      </c>
      <c r="M94" s="15">
        <v>20</v>
      </c>
      <c r="N94" s="15">
        <v>22</v>
      </c>
      <c r="O94" s="15">
        <v>16</v>
      </c>
      <c r="P94" s="15">
        <v>74</v>
      </c>
      <c r="Q94" s="15">
        <v>47</v>
      </c>
    </row>
    <row r="95" spans="2:19" ht="15" customHeight="1">
      <c r="B95" s="2"/>
      <c r="C95" s="2"/>
      <c r="D95" s="2"/>
      <c r="E95" s="3"/>
      <c r="F95" s="8"/>
      <c r="G95" s="27"/>
      <c r="H95" s="27"/>
    </row>
    <row r="96" spans="2:19" ht="22.5" customHeight="1">
      <c r="B96" s="10">
        <v>21</v>
      </c>
      <c r="C96" s="10">
        <v>2</v>
      </c>
      <c r="D96" s="16">
        <v>4</v>
      </c>
      <c r="E96" s="29">
        <f>SUM(H96:Q96)</f>
        <v>443</v>
      </c>
      <c r="F96" s="32"/>
      <c r="G96" s="15" t="s">
        <v>56</v>
      </c>
      <c r="H96" s="15">
        <v>75</v>
      </c>
      <c r="I96" s="15">
        <v>26</v>
      </c>
      <c r="J96" s="15">
        <v>11</v>
      </c>
      <c r="K96" s="15">
        <v>80</v>
      </c>
      <c r="L96" s="15">
        <v>21</v>
      </c>
      <c r="M96" s="15">
        <v>53</v>
      </c>
      <c r="N96" s="15">
        <v>44</v>
      </c>
      <c r="O96" s="15">
        <v>39</v>
      </c>
      <c r="P96" s="15">
        <v>45</v>
      </c>
      <c r="Q96" s="15">
        <v>49</v>
      </c>
      <c r="S96" s="4">
        <f>SUM(H96:Q96)</f>
        <v>443</v>
      </c>
    </row>
    <row r="97" spans="2:19" ht="22.5" customHeight="1">
      <c r="B97" s="10">
        <v>22</v>
      </c>
      <c r="C97" s="10">
        <v>2</v>
      </c>
      <c r="D97" s="16">
        <v>4</v>
      </c>
      <c r="E97" s="29">
        <f t="shared" ref="E97:E115" si="2">SUM(H97:Q97)</f>
        <v>503</v>
      </c>
      <c r="F97" s="32"/>
      <c r="G97" s="15" t="s">
        <v>57</v>
      </c>
      <c r="H97" s="15">
        <v>33</v>
      </c>
      <c r="I97" s="15">
        <v>66</v>
      </c>
      <c r="J97" s="15">
        <v>48</v>
      </c>
      <c r="K97" s="15">
        <v>49</v>
      </c>
      <c r="L97" s="15">
        <v>70</v>
      </c>
      <c r="M97" s="15">
        <v>30</v>
      </c>
      <c r="N97" s="15">
        <v>66</v>
      </c>
      <c r="O97" s="15">
        <v>37</v>
      </c>
      <c r="P97" s="15">
        <v>75</v>
      </c>
      <c r="Q97" s="15">
        <v>29</v>
      </c>
      <c r="S97" s="4">
        <f t="shared" ref="S97:S115" si="3">SUM(H97:Q97)</f>
        <v>503</v>
      </c>
    </row>
    <row r="98" spans="2:19" ht="22.5" customHeight="1">
      <c r="B98" s="10">
        <v>23</v>
      </c>
      <c r="C98" s="10">
        <v>2</v>
      </c>
      <c r="D98" s="16">
        <v>4</v>
      </c>
      <c r="E98" s="29">
        <f t="shared" si="2"/>
        <v>387</v>
      </c>
      <c r="F98" s="32"/>
      <c r="G98" s="15" t="s">
        <v>58</v>
      </c>
      <c r="H98" s="15">
        <v>39</v>
      </c>
      <c r="I98" s="15">
        <v>58</v>
      </c>
      <c r="J98" s="15">
        <v>48</v>
      </c>
      <c r="K98" s="15">
        <v>20</v>
      </c>
      <c r="L98" s="15">
        <v>18</v>
      </c>
      <c r="M98" s="15">
        <v>20</v>
      </c>
      <c r="N98" s="15">
        <v>59</v>
      </c>
      <c r="O98" s="15">
        <v>48</v>
      </c>
      <c r="P98" s="15">
        <v>25</v>
      </c>
      <c r="Q98" s="15">
        <v>52</v>
      </c>
      <c r="S98" s="4">
        <f t="shared" si="3"/>
        <v>387</v>
      </c>
    </row>
    <row r="99" spans="2:19" ht="22.5" customHeight="1">
      <c r="B99" s="10">
        <v>24</v>
      </c>
      <c r="C99" s="10">
        <v>2</v>
      </c>
      <c r="D99" s="16">
        <v>4</v>
      </c>
      <c r="E99" s="29">
        <f t="shared" si="2"/>
        <v>433</v>
      </c>
      <c r="F99" s="32"/>
      <c r="G99" s="15" t="s">
        <v>59</v>
      </c>
      <c r="H99" s="15">
        <v>42</v>
      </c>
      <c r="I99" s="15">
        <v>77</v>
      </c>
      <c r="J99" s="15">
        <v>25</v>
      </c>
      <c r="K99" s="15">
        <v>52</v>
      </c>
      <c r="L99" s="15">
        <v>10</v>
      </c>
      <c r="M99" s="15">
        <v>20</v>
      </c>
      <c r="N99" s="15">
        <v>67</v>
      </c>
      <c r="O99" s="15">
        <v>12</v>
      </c>
      <c r="P99" s="15">
        <v>42</v>
      </c>
      <c r="Q99" s="15">
        <v>86</v>
      </c>
      <c r="S99" s="4">
        <f t="shared" si="3"/>
        <v>433</v>
      </c>
    </row>
    <row r="100" spans="2:19" ht="22.5" customHeight="1">
      <c r="B100" s="10">
        <v>25</v>
      </c>
      <c r="C100" s="10">
        <v>2</v>
      </c>
      <c r="D100" s="16">
        <v>4</v>
      </c>
      <c r="E100" s="29">
        <f t="shared" si="2"/>
        <v>466</v>
      </c>
      <c r="F100" s="32"/>
      <c r="G100" s="15" t="s">
        <v>60</v>
      </c>
      <c r="H100" s="15">
        <v>22</v>
      </c>
      <c r="I100" s="15">
        <v>47</v>
      </c>
      <c r="J100" s="15">
        <v>10</v>
      </c>
      <c r="K100" s="15">
        <v>79</v>
      </c>
      <c r="L100" s="15">
        <v>80</v>
      </c>
      <c r="M100" s="15">
        <v>39</v>
      </c>
      <c r="N100" s="15">
        <v>44</v>
      </c>
      <c r="O100" s="15">
        <v>22</v>
      </c>
      <c r="P100" s="15">
        <v>92</v>
      </c>
      <c r="Q100" s="15">
        <v>31</v>
      </c>
      <c r="S100" s="4">
        <f t="shared" si="3"/>
        <v>466</v>
      </c>
    </row>
    <row r="101" spans="2:19" ht="22.5" customHeight="1">
      <c r="B101" s="10">
        <v>26</v>
      </c>
      <c r="C101" s="10">
        <v>2</v>
      </c>
      <c r="D101" s="16">
        <v>4</v>
      </c>
      <c r="E101" s="29">
        <f t="shared" si="2"/>
        <v>441</v>
      </c>
      <c r="F101" s="32"/>
      <c r="G101" s="15" t="s">
        <v>61</v>
      </c>
      <c r="H101" s="15">
        <v>13</v>
      </c>
      <c r="I101" s="15">
        <v>47</v>
      </c>
      <c r="J101" s="15">
        <v>29</v>
      </c>
      <c r="K101" s="15">
        <v>52</v>
      </c>
      <c r="L101" s="15">
        <v>15</v>
      </c>
      <c r="M101" s="15">
        <v>62</v>
      </c>
      <c r="N101" s="15">
        <v>76</v>
      </c>
      <c r="O101" s="15">
        <v>10</v>
      </c>
      <c r="P101" s="15">
        <v>65</v>
      </c>
      <c r="Q101" s="15">
        <v>72</v>
      </c>
      <c r="S101" s="4">
        <f t="shared" si="3"/>
        <v>441</v>
      </c>
    </row>
    <row r="102" spans="2:19" ht="22.5" customHeight="1">
      <c r="B102" s="10">
        <v>27</v>
      </c>
      <c r="C102" s="10">
        <v>2</v>
      </c>
      <c r="D102" s="16">
        <v>4</v>
      </c>
      <c r="E102" s="29">
        <f t="shared" si="2"/>
        <v>457</v>
      </c>
      <c r="F102" s="32"/>
      <c r="G102" s="15" t="s">
        <v>62</v>
      </c>
      <c r="H102" s="15">
        <v>27</v>
      </c>
      <c r="I102" s="15">
        <v>38</v>
      </c>
      <c r="J102" s="15">
        <v>52</v>
      </c>
      <c r="K102" s="15">
        <v>94</v>
      </c>
      <c r="L102" s="15">
        <v>47</v>
      </c>
      <c r="M102" s="15">
        <v>80</v>
      </c>
      <c r="N102" s="15">
        <v>18</v>
      </c>
      <c r="O102" s="15">
        <v>18</v>
      </c>
      <c r="P102" s="15">
        <v>16</v>
      </c>
      <c r="Q102" s="15">
        <v>67</v>
      </c>
      <c r="S102" s="4">
        <f t="shared" si="3"/>
        <v>457</v>
      </c>
    </row>
    <row r="103" spans="2:19" ht="22.5" customHeight="1">
      <c r="B103" s="10">
        <v>28</v>
      </c>
      <c r="C103" s="10">
        <v>2</v>
      </c>
      <c r="D103" s="16">
        <v>4</v>
      </c>
      <c r="E103" s="29">
        <f t="shared" si="2"/>
        <v>597</v>
      </c>
      <c r="F103" s="32"/>
      <c r="G103" s="15" t="s">
        <v>63</v>
      </c>
      <c r="H103" s="15">
        <v>72</v>
      </c>
      <c r="I103" s="15">
        <v>31</v>
      </c>
      <c r="J103" s="15">
        <v>21</v>
      </c>
      <c r="K103" s="15">
        <v>30</v>
      </c>
      <c r="L103" s="15">
        <v>86</v>
      </c>
      <c r="M103" s="15">
        <v>88</v>
      </c>
      <c r="N103" s="15">
        <v>30</v>
      </c>
      <c r="O103" s="15">
        <v>81</v>
      </c>
      <c r="P103" s="15">
        <v>84</v>
      </c>
      <c r="Q103" s="15">
        <v>74</v>
      </c>
      <c r="S103" s="4">
        <f t="shared" si="3"/>
        <v>597</v>
      </c>
    </row>
    <row r="104" spans="2:19" ht="22.5" customHeight="1">
      <c r="B104" s="10">
        <v>29</v>
      </c>
      <c r="C104" s="10">
        <v>2</v>
      </c>
      <c r="D104" s="16">
        <v>4</v>
      </c>
      <c r="E104" s="29">
        <f t="shared" si="2"/>
        <v>495</v>
      </c>
      <c r="F104" s="32"/>
      <c r="G104" s="15" t="s">
        <v>64</v>
      </c>
      <c r="H104" s="15">
        <v>44</v>
      </c>
      <c r="I104" s="15">
        <v>69</v>
      </c>
      <c r="J104" s="15">
        <v>14</v>
      </c>
      <c r="K104" s="15">
        <v>54</v>
      </c>
      <c r="L104" s="15">
        <v>79</v>
      </c>
      <c r="M104" s="15">
        <v>29</v>
      </c>
      <c r="N104" s="15">
        <v>76</v>
      </c>
      <c r="O104" s="15">
        <v>39</v>
      </c>
      <c r="P104" s="15">
        <v>78</v>
      </c>
      <c r="Q104" s="15">
        <v>13</v>
      </c>
      <c r="S104" s="4">
        <f t="shared" si="3"/>
        <v>495</v>
      </c>
    </row>
    <row r="105" spans="2:19" ht="22.5" customHeight="1">
      <c r="B105" s="10">
        <v>30</v>
      </c>
      <c r="C105" s="10">
        <v>2</v>
      </c>
      <c r="D105" s="16">
        <v>4</v>
      </c>
      <c r="E105" s="29">
        <f t="shared" si="2"/>
        <v>570</v>
      </c>
      <c r="F105" s="32"/>
      <c r="G105" s="15" t="s">
        <v>65</v>
      </c>
      <c r="H105" s="15">
        <v>68</v>
      </c>
      <c r="I105" s="15">
        <v>60</v>
      </c>
      <c r="J105" s="15">
        <v>79</v>
      </c>
      <c r="K105" s="15">
        <v>19</v>
      </c>
      <c r="L105" s="15">
        <v>81</v>
      </c>
      <c r="M105" s="15">
        <v>34</v>
      </c>
      <c r="N105" s="15">
        <v>69</v>
      </c>
      <c r="O105" s="15">
        <v>29</v>
      </c>
      <c r="P105" s="15">
        <v>59</v>
      </c>
      <c r="Q105" s="15">
        <v>72</v>
      </c>
      <c r="S105" s="4">
        <f t="shared" si="3"/>
        <v>570</v>
      </c>
    </row>
    <row r="106" spans="2:19" ht="22.5" customHeight="1">
      <c r="B106" s="10">
        <v>31</v>
      </c>
      <c r="C106" s="10">
        <v>2</v>
      </c>
      <c r="D106" s="16">
        <v>4</v>
      </c>
      <c r="E106" s="29">
        <f t="shared" si="2"/>
        <v>624</v>
      </c>
      <c r="F106" s="32"/>
      <c r="G106" s="15" t="s">
        <v>66</v>
      </c>
      <c r="H106" s="15">
        <v>85</v>
      </c>
      <c r="I106" s="15">
        <v>48</v>
      </c>
      <c r="J106" s="15">
        <v>41</v>
      </c>
      <c r="K106" s="15">
        <v>67</v>
      </c>
      <c r="L106" s="15">
        <v>87</v>
      </c>
      <c r="M106" s="15">
        <v>12</v>
      </c>
      <c r="N106" s="15">
        <v>44</v>
      </c>
      <c r="O106" s="15">
        <v>84</v>
      </c>
      <c r="P106" s="15">
        <v>77</v>
      </c>
      <c r="Q106" s="15">
        <v>79</v>
      </c>
      <c r="S106" s="4">
        <f t="shared" si="3"/>
        <v>624</v>
      </c>
    </row>
    <row r="107" spans="2:19" ht="22.5" customHeight="1">
      <c r="B107" s="10">
        <v>32</v>
      </c>
      <c r="C107" s="10">
        <v>2</v>
      </c>
      <c r="D107" s="16">
        <v>4</v>
      </c>
      <c r="E107" s="29">
        <f t="shared" si="2"/>
        <v>460</v>
      </c>
      <c r="F107" s="32"/>
      <c r="G107" s="15" t="s">
        <v>67</v>
      </c>
      <c r="H107" s="15">
        <v>21</v>
      </c>
      <c r="I107" s="15">
        <v>44</v>
      </c>
      <c r="J107" s="15">
        <v>65</v>
      </c>
      <c r="K107" s="15">
        <v>15</v>
      </c>
      <c r="L107" s="15">
        <v>55</v>
      </c>
      <c r="M107" s="15">
        <v>59</v>
      </c>
      <c r="N107" s="15">
        <v>73</v>
      </c>
      <c r="O107" s="15">
        <v>61</v>
      </c>
      <c r="P107" s="15">
        <v>27</v>
      </c>
      <c r="Q107" s="15">
        <v>40</v>
      </c>
      <c r="S107" s="4">
        <f t="shared" si="3"/>
        <v>460</v>
      </c>
    </row>
    <row r="108" spans="2:19" ht="22.5" customHeight="1">
      <c r="B108" s="10">
        <v>33</v>
      </c>
      <c r="C108" s="10">
        <v>2</v>
      </c>
      <c r="D108" s="16">
        <v>4</v>
      </c>
      <c r="E108" s="29">
        <f t="shared" si="2"/>
        <v>481</v>
      </c>
      <c r="F108" s="32"/>
      <c r="G108" s="15" t="s">
        <v>68</v>
      </c>
      <c r="H108" s="15">
        <v>72</v>
      </c>
      <c r="I108" s="15">
        <v>25</v>
      </c>
      <c r="J108" s="15">
        <v>38</v>
      </c>
      <c r="K108" s="15">
        <v>43</v>
      </c>
      <c r="L108" s="15">
        <v>65</v>
      </c>
      <c r="M108" s="15">
        <v>46</v>
      </c>
      <c r="N108" s="15">
        <v>45</v>
      </c>
      <c r="O108" s="15">
        <v>21</v>
      </c>
      <c r="P108" s="15">
        <v>49</v>
      </c>
      <c r="Q108" s="15">
        <v>77</v>
      </c>
      <c r="S108" s="4">
        <f t="shared" si="3"/>
        <v>481</v>
      </c>
    </row>
    <row r="109" spans="2:19" ht="22.5" customHeight="1">
      <c r="B109" s="10">
        <v>34</v>
      </c>
      <c r="C109" s="10">
        <v>2</v>
      </c>
      <c r="D109" s="16">
        <v>4</v>
      </c>
      <c r="E109" s="29">
        <f t="shared" si="2"/>
        <v>467</v>
      </c>
      <c r="F109" s="32"/>
      <c r="G109" s="15" t="s">
        <v>69</v>
      </c>
      <c r="H109" s="15">
        <v>33</v>
      </c>
      <c r="I109" s="15">
        <v>39</v>
      </c>
      <c r="J109" s="15">
        <v>22</v>
      </c>
      <c r="K109" s="15">
        <v>53</v>
      </c>
      <c r="L109" s="15">
        <v>56</v>
      </c>
      <c r="M109" s="15">
        <v>65</v>
      </c>
      <c r="N109" s="15">
        <v>20</v>
      </c>
      <c r="O109" s="15">
        <v>62</v>
      </c>
      <c r="P109" s="15">
        <v>62</v>
      </c>
      <c r="Q109" s="15">
        <v>55</v>
      </c>
      <c r="S109" s="4">
        <f t="shared" si="3"/>
        <v>467</v>
      </c>
    </row>
    <row r="110" spans="2:19" ht="22.5" customHeight="1">
      <c r="B110" s="10">
        <v>35</v>
      </c>
      <c r="C110" s="10">
        <v>2</v>
      </c>
      <c r="D110" s="16">
        <v>4</v>
      </c>
      <c r="E110" s="29">
        <f t="shared" si="2"/>
        <v>496</v>
      </c>
      <c r="F110" s="32"/>
      <c r="G110" s="15" t="s">
        <v>70</v>
      </c>
      <c r="H110" s="15">
        <v>66</v>
      </c>
      <c r="I110" s="15">
        <v>66</v>
      </c>
      <c r="J110" s="15">
        <v>29</v>
      </c>
      <c r="K110" s="15">
        <v>48</v>
      </c>
      <c r="L110" s="15">
        <v>50</v>
      </c>
      <c r="M110" s="15">
        <v>54</v>
      </c>
      <c r="N110" s="15">
        <v>26</v>
      </c>
      <c r="O110" s="15">
        <v>63</v>
      </c>
      <c r="P110" s="15">
        <v>26</v>
      </c>
      <c r="Q110" s="15">
        <v>68</v>
      </c>
      <c r="S110" s="4">
        <f t="shared" si="3"/>
        <v>496</v>
      </c>
    </row>
    <row r="111" spans="2:19" ht="22.5" customHeight="1">
      <c r="B111" s="10">
        <v>36</v>
      </c>
      <c r="C111" s="10">
        <v>2</v>
      </c>
      <c r="D111" s="16">
        <v>4</v>
      </c>
      <c r="E111" s="29">
        <f t="shared" si="2"/>
        <v>535</v>
      </c>
      <c r="F111" s="32"/>
      <c r="G111" s="15" t="s">
        <v>71</v>
      </c>
      <c r="H111" s="15">
        <v>50</v>
      </c>
      <c r="I111" s="15">
        <v>47</v>
      </c>
      <c r="J111" s="15">
        <v>51</v>
      </c>
      <c r="K111" s="15">
        <v>25</v>
      </c>
      <c r="L111" s="15">
        <v>73</v>
      </c>
      <c r="M111" s="15">
        <v>56</v>
      </c>
      <c r="N111" s="15">
        <v>70</v>
      </c>
      <c r="O111" s="15">
        <v>46</v>
      </c>
      <c r="P111" s="15">
        <v>79</v>
      </c>
      <c r="Q111" s="15">
        <v>38</v>
      </c>
      <c r="S111" s="4">
        <f t="shared" si="3"/>
        <v>535</v>
      </c>
    </row>
    <row r="112" spans="2:19" ht="22.5" customHeight="1">
      <c r="B112" s="10">
        <v>37</v>
      </c>
      <c r="C112" s="10">
        <v>2</v>
      </c>
      <c r="D112" s="16">
        <v>4</v>
      </c>
      <c r="E112" s="29">
        <f t="shared" si="2"/>
        <v>387</v>
      </c>
      <c r="F112" s="32"/>
      <c r="G112" s="15" t="s">
        <v>72</v>
      </c>
      <c r="H112" s="15">
        <v>33</v>
      </c>
      <c r="I112" s="15">
        <v>46</v>
      </c>
      <c r="J112" s="15">
        <v>46</v>
      </c>
      <c r="K112" s="15">
        <v>65</v>
      </c>
      <c r="L112" s="15">
        <v>36</v>
      </c>
      <c r="M112" s="15">
        <v>32</v>
      </c>
      <c r="N112" s="15">
        <v>44</v>
      </c>
      <c r="O112" s="15">
        <v>23</v>
      </c>
      <c r="P112" s="15">
        <v>34</v>
      </c>
      <c r="Q112" s="15">
        <v>28</v>
      </c>
      <c r="S112" s="4">
        <f t="shared" si="3"/>
        <v>387</v>
      </c>
    </row>
    <row r="113" spans="2:19" ht="22.5" customHeight="1">
      <c r="B113" s="10">
        <v>38</v>
      </c>
      <c r="C113" s="10">
        <v>2</v>
      </c>
      <c r="D113" s="16">
        <v>4</v>
      </c>
      <c r="E113" s="29">
        <f t="shared" si="2"/>
        <v>552</v>
      </c>
      <c r="F113" s="32"/>
      <c r="G113" s="15" t="s">
        <v>73</v>
      </c>
      <c r="H113" s="15">
        <v>47</v>
      </c>
      <c r="I113" s="15">
        <v>49</v>
      </c>
      <c r="J113" s="15">
        <v>49</v>
      </c>
      <c r="K113" s="15">
        <v>12</v>
      </c>
      <c r="L113" s="15">
        <v>93</v>
      </c>
      <c r="M113" s="15">
        <v>21</v>
      </c>
      <c r="N113" s="15">
        <v>87</v>
      </c>
      <c r="O113" s="15">
        <v>72</v>
      </c>
      <c r="P113" s="15">
        <v>33</v>
      </c>
      <c r="Q113" s="15">
        <v>89</v>
      </c>
      <c r="S113" s="4">
        <f t="shared" si="3"/>
        <v>552</v>
      </c>
    </row>
    <row r="114" spans="2:19" ht="22.5" customHeight="1">
      <c r="B114" s="10">
        <v>39</v>
      </c>
      <c r="C114" s="10">
        <v>2</v>
      </c>
      <c r="D114" s="16">
        <v>4</v>
      </c>
      <c r="E114" s="29">
        <f t="shared" si="2"/>
        <v>398</v>
      </c>
      <c r="F114" s="32"/>
      <c r="G114" s="15" t="s">
        <v>74</v>
      </c>
      <c r="H114" s="15">
        <v>11</v>
      </c>
      <c r="I114" s="15">
        <v>21</v>
      </c>
      <c r="J114" s="15">
        <v>67</v>
      </c>
      <c r="K114" s="15">
        <v>61</v>
      </c>
      <c r="L114" s="15">
        <v>29</v>
      </c>
      <c r="M114" s="15">
        <v>19</v>
      </c>
      <c r="N114" s="15">
        <v>46</v>
      </c>
      <c r="O114" s="15">
        <v>85</v>
      </c>
      <c r="P114" s="15">
        <v>28</v>
      </c>
      <c r="Q114" s="15">
        <v>31</v>
      </c>
      <c r="S114" s="4">
        <f t="shared" si="3"/>
        <v>398</v>
      </c>
    </row>
    <row r="115" spans="2:19" ht="22.5" customHeight="1">
      <c r="B115" s="10">
        <v>40</v>
      </c>
      <c r="C115" s="10">
        <v>2</v>
      </c>
      <c r="D115" s="16">
        <v>4</v>
      </c>
      <c r="E115" s="29">
        <f t="shared" si="2"/>
        <v>513</v>
      </c>
      <c r="F115" s="32"/>
      <c r="G115" s="15" t="s">
        <v>75</v>
      </c>
      <c r="H115" s="15">
        <v>35</v>
      </c>
      <c r="I115" s="15">
        <v>26</v>
      </c>
      <c r="J115" s="15">
        <v>76</v>
      </c>
      <c r="K115" s="15">
        <v>47</v>
      </c>
      <c r="L115" s="15">
        <v>55</v>
      </c>
      <c r="M115" s="15">
        <v>36</v>
      </c>
      <c r="N115" s="15">
        <v>60</v>
      </c>
      <c r="O115" s="15">
        <v>51</v>
      </c>
      <c r="P115" s="15">
        <v>65</v>
      </c>
      <c r="Q115" s="15">
        <v>62</v>
      </c>
      <c r="S115" s="4">
        <f t="shared" si="3"/>
        <v>513</v>
      </c>
    </row>
    <row r="116" spans="2:19" ht="15" customHeight="1">
      <c r="B116" s="26"/>
      <c r="G116" s="14"/>
      <c r="H116" s="23"/>
    </row>
    <row r="117" spans="2:19" ht="15" customHeight="1" thickBot="1">
      <c r="B117" s="26"/>
      <c r="G117" s="14"/>
      <c r="H117" s="23"/>
    </row>
    <row r="118" spans="2:19" ht="22.5" customHeight="1" thickBot="1">
      <c r="B118" s="76" t="s">
        <v>83</v>
      </c>
      <c r="C118" s="78" t="s">
        <v>84</v>
      </c>
      <c r="D118" s="37"/>
      <c r="M118"/>
    </row>
    <row r="119" spans="2:19" ht="15" customHeight="1">
      <c r="M119"/>
    </row>
    <row r="120" spans="2:19" ht="15" customHeight="1">
      <c r="B120" s="34" t="s">
        <v>85</v>
      </c>
      <c r="M120"/>
    </row>
    <row r="121" spans="2:19" ht="15" customHeight="1">
      <c r="B121" s="33" t="s">
        <v>34</v>
      </c>
      <c r="M121"/>
    </row>
    <row r="122" spans="2:19" ht="15" customHeight="1">
      <c r="B122" s="35"/>
      <c r="C122" s="25"/>
      <c r="M122"/>
    </row>
    <row r="123" spans="2:19" ht="15" customHeight="1">
      <c r="B123" s="34" t="s">
        <v>86</v>
      </c>
      <c r="C123" s="25"/>
    </row>
    <row r="124" spans="2:19" ht="15" customHeight="1">
      <c r="B124" s="36"/>
      <c r="G124" s="14"/>
      <c r="H124" s="23"/>
    </row>
    <row r="125" spans="2:19" ht="15" customHeight="1">
      <c r="B125" s="34" t="s">
        <v>36</v>
      </c>
      <c r="G125" s="14"/>
      <c r="H125" s="23"/>
    </row>
    <row r="126" spans="2:19" ht="15" customHeight="1">
      <c r="B126" s="36" t="s">
        <v>87</v>
      </c>
      <c r="G126" s="14"/>
      <c r="H126" s="23"/>
    </row>
    <row r="127" spans="2:19" ht="15" customHeight="1">
      <c r="B127" s="36" t="s">
        <v>88</v>
      </c>
      <c r="G127" s="14"/>
      <c r="H127" s="23"/>
    </row>
    <row r="128" spans="2:19" ht="15" customHeight="1">
      <c r="B128" s="36" t="s">
        <v>89</v>
      </c>
      <c r="G128" s="14"/>
      <c r="H128" s="23"/>
    </row>
    <row r="130" spans="2:17" ht="22.5" customHeight="1" thickBot="1">
      <c r="B130" s="26"/>
      <c r="G130" s="14"/>
      <c r="H130" s="75" t="s">
        <v>40</v>
      </c>
    </row>
    <row r="131" spans="2:17" ht="22.5" customHeight="1" thickBot="1">
      <c r="B131" s="73" t="s">
        <v>15</v>
      </c>
      <c r="C131" s="73" t="s">
        <v>41</v>
      </c>
      <c r="D131" s="73" t="s">
        <v>17</v>
      </c>
      <c r="E131" s="73" t="s">
        <v>42</v>
      </c>
      <c r="G131" s="73" t="s">
        <v>43</v>
      </c>
      <c r="H131" s="73" t="s">
        <v>44</v>
      </c>
      <c r="I131" s="73" t="s">
        <v>45</v>
      </c>
      <c r="J131" s="73" t="s">
        <v>46</v>
      </c>
      <c r="K131" s="73" t="s">
        <v>47</v>
      </c>
      <c r="L131" s="73" t="s">
        <v>48</v>
      </c>
      <c r="M131" s="73" t="s">
        <v>49</v>
      </c>
      <c r="N131" s="73" t="s">
        <v>50</v>
      </c>
      <c r="O131" s="73" t="s">
        <v>51</v>
      </c>
      <c r="P131" s="73" t="s">
        <v>52</v>
      </c>
      <c r="Q131" s="73" t="s">
        <v>53</v>
      </c>
    </row>
    <row r="132" spans="2:17" ht="15" customHeight="1">
      <c r="B132" s="2"/>
      <c r="C132" s="2"/>
      <c r="D132" s="2"/>
      <c r="E132" s="3"/>
      <c r="H132" s="2"/>
    </row>
    <row r="133" spans="2:17" ht="22.5" customHeight="1">
      <c r="B133" s="9" t="s">
        <v>90</v>
      </c>
      <c r="C133" s="10">
        <v>3</v>
      </c>
      <c r="D133" s="11">
        <v>0</v>
      </c>
      <c r="E133" s="29" t="s">
        <v>48</v>
      </c>
      <c r="F133" s="32"/>
      <c r="G133" s="15" t="s">
        <v>55</v>
      </c>
      <c r="H133" s="15">
        <v>75</v>
      </c>
      <c r="I133" s="15">
        <v>38</v>
      </c>
      <c r="J133" s="15">
        <v>53</v>
      </c>
      <c r="K133" s="15">
        <v>51</v>
      </c>
      <c r="L133" s="15">
        <v>81</v>
      </c>
      <c r="M133" s="15">
        <v>20</v>
      </c>
      <c r="N133" s="15">
        <v>22</v>
      </c>
      <c r="O133" s="15">
        <v>16</v>
      </c>
      <c r="P133" s="15">
        <v>74</v>
      </c>
      <c r="Q133" s="15">
        <v>47</v>
      </c>
    </row>
    <row r="134" spans="2:17" ht="15" customHeight="1">
      <c r="B134" s="2"/>
      <c r="C134" s="2"/>
      <c r="D134" s="2"/>
      <c r="E134" s="3"/>
      <c r="F134" s="8"/>
      <c r="G134" s="27"/>
      <c r="H134" s="27"/>
    </row>
    <row r="135" spans="2:17" ht="22.5" customHeight="1">
      <c r="B135" s="10">
        <v>41</v>
      </c>
      <c r="C135" s="10">
        <v>3</v>
      </c>
      <c r="D135" s="16">
        <v>6</v>
      </c>
      <c r="E135" s="29" t="str">
        <f>INDEX($H$131:$Q$131,1,MATCH(MAX(H135:Q135),H135:Q135,0))</f>
        <v>Scenery</v>
      </c>
      <c r="F135" s="32"/>
      <c r="G135" s="15" t="s">
        <v>56</v>
      </c>
      <c r="H135" s="15">
        <v>75</v>
      </c>
      <c r="I135" s="15">
        <v>26</v>
      </c>
      <c r="J135" s="15">
        <v>11</v>
      </c>
      <c r="K135" s="15">
        <v>80</v>
      </c>
      <c r="L135" s="15">
        <v>21</v>
      </c>
      <c r="M135" s="15">
        <v>53</v>
      </c>
      <c r="N135" s="15">
        <v>44</v>
      </c>
      <c r="O135" s="15">
        <v>39</v>
      </c>
      <c r="P135" s="15">
        <v>45</v>
      </c>
      <c r="Q135" s="15">
        <v>49</v>
      </c>
    </row>
    <row r="136" spans="2:17" ht="22.5" customHeight="1">
      <c r="B136" s="10">
        <v>42</v>
      </c>
      <c r="C136" s="10">
        <v>3</v>
      </c>
      <c r="D136" s="16">
        <v>6</v>
      </c>
      <c r="E136" s="29" t="str">
        <f t="shared" ref="E136:E154" si="4">INDEX($H$131:$Q$131,1,MATCH(MAX(H136:Q136),H136:Q136,0))</f>
        <v>Hospitality</v>
      </c>
      <c r="F136" s="32"/>
      <c r="G136" s="15" t="s">
        <v>57</v>
      </c>
      <c r="H136" s="15">
        <v>33</v>
      </c>
      <c r="I136" s="15">
        <v>66</v>
      </c>
      <c r="J136" s="15">
        <v>48</v>
      </c>
      <c r="K136" s="15">
        <v>49</v>
      </c>
      <c r="L136" s="15">
        <v>70</v>
      </c>
      <c r="M136" s="15">
        <v>30</v>
      </c>
      <c r="N136" s="15">
        <v>66</v>
      </c>
      <c r="O136" s="15">
        <v>37</v>
      </c>
      <c r="P136" s="15">
        <v>75</v>
      </c>
      <c r="Q136" s="15">
        <v>29</v>
      </c>
    </row>
    <row r="137" spans="2:17" ht="22.5" customHeight="1">
      <c r="B137" s="10">
        <v>43</v>
      </c>
      <c r="C137" s="10">
        <v>3</v>
      </c>
      <c r="D137" s="16">
        <v>6</v>
      </c>
      <c r="E137" s="29" t="str">
        <f t="shared" si="4"/>
        <v>History</v>
      </c>
      <c r="F137" s="32"/>
      <c r="G137" s="15" t="s">
        <v>58</v>
      </c>
      <c r="H137" s="15">
        <v>39</v>
      </c>
      <c r="I137" s="15">
        <v>58</v>
      </c>
      <c r="J137" s="15">
        <v>48</v>
      </c>
      <c r="K137" s="15">
        <v>20</v>
      </c>
      <c r="L137" s="15">
        <v>18</v>
      </c>
      <c r="M137" s="15">
        <v>20</v>
      </c>
      <c r="N137" s="15">
        <v>59</v>
      </c>
      <c r="O137" s="15">
        <v>48</v>
      </c>
      <c r="P137" s="15">
        <v>25</v>
      </c>
      <c r="Q137" s="15">
        <v>52</v>
      </c>
    </row>
    <row r="138" spans="2:17" ht="22.5" customHeight="1">
      <c r="B138" s="10">
        <v>44</v>
      </c>
      <c r="C138" s="10">
        <v>3</v>
      </c>
      <c r="D138" s="16">
        <v>6</v>
      </c>
      <c r="E138" s="29" t="str">
        <f t="shared" si="4"/>
        <v>Affordability</v>
      </c>
      <c r="F138" s="32"/>
      <c r="G138" s="15" t="s">
        <v>59</v>
      </c>
      <c r="H138" s="15">
        <v>42</v>
      </c>
      <c r="I138" s="15">
        <v>77</v>
      </c>
      <c r="J138" s="15">
        <v>25</v>
      </c>
      <c r="K138" s="15">
        <v>52</v>
      </c>
      <c r="L138" s="15">
        <v>10</v>
      </c>
      <c r="M138" s="15">
        <v>20</v>
      </c>
      <c r="N138" s="15">
        <v>67</v>
      </c>
      <c r="O138" s="15">
        <v>12</v>
      </c>
      <c r="P138" s="15">
        <v>42</v>
      </c>
      <c r="Q138" s="15">
        <v>86</v>
      </c>
    </row>
    <row r="139" spans="2:17" ht="22.5" customHeight="1">
      <c r="B139" s="10">
        <v>45</v>
      </c>
      <c r="C139" s="10">
        <v>3</v>
      </c>
      <c r="D139" s="16">
        <v>6</v>
      </c>
      <c r="E139" s="29" t="str">
        <f t="shared" si="4"/>
        <v>Hospitality</v>
      </c>
      <c r="F139" s="32"/>
      <c r="G139" s="15" t="s">
        <v>60</v>
      </c>
      <c r="H139" s="15">
        <v>22</v>
      </c>
      <c r="I139" s="15">
        <v>47</v>
      </c>
      <c r="J139" s="15">
        <v>10</v>
      </c>
      <c r="K139" s="15">
        <v>79</v>
      </c>
      <c r="L139" s="15">
        <v>80</v>
      </c>
      <c r="M139" s="15">
        <v>39</v>
      </c>
      <c r="N139" s="15">
        <v>44</v>
      </c>
      <c r="O139" s="15">
        <v>22</v>
      </c>
      <c r="P139" s="15">
        <v>92</v>
      </c>
      <c r="Q139" s="15">
        <v>31</v>
      </c>
    </row>
    <row r="140" spans="2:17" ht="22.5" customHeight="1">
      <c r="B140" s="10">
        <v>46</v>
      </c>
      <c r="C140" s="10">
        <v>3</v>
      </c>
      <c r="D140" s="16">
        <v>6</v>
      </c>
      <c r="E140" s="29" t="str">
        <f t="shared" si="4"/>
        <v>History</v>
      </c>
      <c r="F140" s="32"/>
      <c r="G140" s="15" t="s">
        <v>61</v>
      </c>
      <c r="H140" s="15">
        <v>13</v>
      </c>
      <c r="I140" s="15">
        <v>47</v>
      </c>
      <c r="J140" s="15">
        <v>29</v>
      </c>
      <c r="K140" s="15">
        <v>52</v>
      </c>
      <c r="L140" s="15">
        <v>15</v>
      </c>
      <c r="M140" s="15">
        <v>62</v>
      </c>
      <c r="N140" s="15">
        <v>76</v>
      </c>
      <c r="O140" s="15">
        <v>10</v>
      </c>
      <c r="P140" s="15">
        <v>65</v>
      </c>
      <c r="Q140" s="15">
        <v>72</v>
      </c>
    </row>
    <row r="141" spans="2:17" ht="22.5" customHeight="1">
      <c r="B141" s="10">
        <v>47</v>
      </c>
      <c r="C141" s="10">
        <v>3</v>
      </c>
      <c r="D141" s="16">
        <v>6</v>
      </c>
      <c r="E141" s="29" t="str">
        <f t="shared" si="4"/>
        <v>Scenery</v>
      </c>
      <c r="F141" s="32"/>
      <c r="G141" s="15" t="s">
        <v>62</v>
      </c>
      <c r="H141" s="15">
        <v>27</v>
      </c>
      <c r="I141" s="15">
        <v>38</v>
      </c>
      <c r="J141" s="15">
        <v>52</v>
      </c>
      <c r="K141" s="15">
        <v>94</v>
      </c>
      <c r="L141" s="15">
        <v>47</v>
      </c>
      <c r="M141" s="15">
        <v>80</v>
      </c>
      <c r="N141" s="15">
        <v>18</v>
      </c>
      <c r="O141" s="15">
        <v>18</v>
      </c>
      <c r="P141" s="15">
        <v>16</v>
      </c>
      <c r="Q141" s="15">
        <v>67</v>
      </c>
    </row>
    <row r="142" spans="2:17" ht="22.5" customHeight="1">
      <c r="B142" s="10">
        <v>48</v>
      </c>
      <c r="C142" s="10">
        <v>3</v>
      </c>
      <c r="D142" s="16">
        <v>6</v>
      </c>
      <c r="E142" s="29" t="str">
        <f t="shared" si="4"/>
        <v>Nightlife</v>
      </c>
      <c r="F142" s="32"/>
      <c r="G142" s="15" t="s">
        <v>63</v>
      </c>
      <c r="H142" s="15">
        <v>72</v>
      </c>
      <c r="I142" s="15">
        <v>31</v>
      </c>
      <c r="J142" s="15">
        <v>21</v>
      </c>
      <c r="K142" s="15">
        <v>30</v>
      </c>
      <c r="L142" s="15">
        <v>86</v>
      </c>
      <c r="M142" s="15">
        <v>88</v>
      </c>
      <c r="N142" s="15">
        <v>30</v>
      </c>
      <c r="O142" s="15">
        <v>81</v>
      </c>
      <c r="P142" s="15">
        <v>84</v>
      </c>
      <c r="Q142" s="15">
        <v>74</v>
      </c>
    </row>
    <row r="143" spans="2:17" ht="22.5" customHeight="1">
      <c r="B143" s="10">
        <v>49</v>
      </c>
      <c r="C143" s="10">
        <v>3</v>
      </c>
      <c r="D143" s="16">
        <v>6</v>
      </c>
      <c r="E143" s="29" t="str">
        <f t="shared" si="4"/>
        <v>Safety</v>
      </c>
      <c r="F143" s="32"/>
      <c r="G143" s="15" t="s">
        <v>64</v>
      </c>
      <c r="H143" s="15">
        <v>44</v>
      </c>
      <c r="I143" s="15">
        <v>69</v>
      </c>
      <c r="J143" s="15">
        <v>14</v>
      </c>
      <c r="K143" s="15">
        <v>54</v>
      </c>
      <c r="L143" s="15">
        <v>79</v>
      </c>
      <c r="M143" s="15">
        <v>29</v>
      </c>
      <c r="N143" s="15">
        <v>76</v>
      </c>
      <c r="O143" s="15">
        <v>39</v>
      </c>
      <c r="P143" s="15">
        <v>78</v>
      </c>
      <c r="Q143" s="15">
        <v>13</v>
      </c>
    </row>
    <row r="144" spans="2:17" ht="22.5" customHeight="1">
      <c r="B144" s="10">
        <v>50</v>
      </c>
      <c r="C144" s="10">
        <v>3</v>
      </c>
      <c r="D144" s="16">
        <v>6</v>
      </c>
      <c r="E144" s="29" t="str">
        <f t="shared" si="4"/>
        <v>Safety</v>
      </c>
      <c r="F144" s="32"/>
      <c r="G144" s="15" t="s">
        <v>65</v>
      </c>
      <c r="H144" s="15">
        <v>68</v>
      </c>
      <c r="I144" s="15">
        <v>60</v>
      </c>
      <c r="J144" s="15">
        <v>79</v>
      </c>
      <c r="K144" s="15">
        <v>19</v>
      </c>
      <c r="L144" s="15">
        <v>81</v>
      </c>
      <c r="M144" s="15">
        <v>34</v>
      </c>
      <c r="N144" s="15">
        <v>69</v>
      </c>
      <c r="O144" s="15">
        <v>29</v>
      </c>
      <c r="P144" s="15">
        <v>59</v>
      </c>
      <c r="Q144" s="15">
        <v>72</v>
      </c>
    </row>
    <row r="145" spans="2:17" ht="22.5" customHeight="1">
      <c r="B145" s="10">
        <v>51</v>
      </c>
      <c r="C145" s="10">
        <v>3</v>
      </c>
      <c r="D145" s="16">
        <v>6</v>
      </c>
      <c r="E145" s="29" t="str">
        <f t="shared" si="4"/>
        <v>Safety</v>
      </c>
      <c r="F145" s="32"/>
      <c r="G145" s="15" t="s">
        <v>66</v>
      </c>
      <c r="H145" s="15">
        <v>85</v>
      </c>
      <c r="I145" s="15">
        <v>48</v>
      </c>
      <c r="J145" s="15">
        <v>41</v>
      </c>
      <c r="K145" s="15">
        <v>67</v>
      </c>
      <c r="L145" s="15">
        <v>87</v>
      </c>
      <c r="M145" s="15">
        <v>12</v>
      </c>
      <c r="N145" s="15">
        <v>44</v>
      </c>
      <c r="O145" s="15">
        <v>84</v>
      </c>
      <c r="P145" s="15">
        <v>77</v>
      </c>
      <c r="Q145" s="15">
        <v>79</v>
      </c>
    </row>
    <row r="146" spans="2:17" ht="22.5" customHeight="1">
      <c r="B146" s="10">
        <v>52</v>
      </c>
      <c r="C146" s="10">
        <v>3</v>
      </c>
      <c r="D146" s="16">
        <v>6</v>
      </c>
      <c r="E146" s="29" t="str">
        <f t="shared" si="4"/>
        <v>History</v>
      </c>
      <c r="F146" s="32"/>
      <c r="G146" s="15" t="s">
        <v>67</v>
      </c>
      <c r="H146" s="15">
        <v>21</v>
      </c>
      <c r="I146" s="15">
        <v>44</v>
      </c>
      <c r="J146" s="15">
        <v>65</v>
      </c>
      <c r="K146" s="15">
        <v>15</v>
      </c>
      <c r="L146" s="15">
        <v>55</v>
      </c>
      <c r="M146" s="15">
        <v>59</v>
      </c>
      <c r="N146" s="15">
        <v>73</v>
      </c>
      <c r="O146" s="15">
        <v>61</v>
      </c>
      <c r="P146" s="15">
        <v>27</v>
      </c>
      <c r="Q146" s="15">
        <v>40</v>
      </c>
    </row>
    <row r="147" spans="2:17" ht="22.5" customHeight="1">
      <c r="B147" s="10">
        <v>53</v>
      </c>
      <c r="C147" s="10">
        <v>3</v>
      </c>
      <c r="D147" s="16">
        <v>6</v>
      </c>
      <c r="E147" s="29" t="str">
        <f t="shared" si="4"/>
        <v>Affordability</v>
      </c>
      <c r="F147" s="32"/>
      <c r="G147" s="15" t="s">
        <v>68</v>
      </c>
      <c r="H147" s="15">
        <v>72</v>
      </c>
      <c r="I147" s="15">
        <v>25</v>
      </c>
      <c r="J147" s="15">
        <v>38</v>
      </c>
      <c r="K147" s="15">
        <v>43</v>
      </c>
      <c r="L147" s="15">
        <v>65</v>
      </c>
      <c r="M147" s="15">
        <v>46</v>
      </c>
      <c r="N147" s="15">
        <v>45</v>
      </c>
      <c r="O147" s="15">
        <v>21</v>
      </c>
      <c r="P147" s="15">
        <v>49</v>
      </c>
      <c r="Q147" s="15">
        <v>77</v>
      </c>
    </row>
    <row r="148" spans="2:17" ht="22.5" customHeight="1">
      <c r="B148" s="10">
        <v>54</v>
      </c>
      <c r="C148" s="10">
        <v>3</v>
      </c>
      <c r="D148" s="16">
        <v>6</v>
      </c>
      <c r="E148" s="29" t="str">
        <f t="shared" si="4"/>
        <v>Nightlife</v>
      </c>
      <c r="F148" s="32"/>
      <c r="G148" s="15" t="s">
        <v>69</v>
      </c>
      <c r="H148" s="15">
        <v>33</v>
      </c>
      <c r="I148" s="15">
        <v>39</v>
      </c>
      <c r="J148" s="15">
        <v>22</v>
      </c>
      <c r="K148" s="15">
        <v>53</v>
      </c>
      <c r="L148" s="15">
        <v>56</v>
      </c>
      <c r="M148" s="15">
        <v>65</v>
      </c>
      <c r="N148" s="15">
        <v>20</v>
      </c>
      <c r="O148" s="15">
        <v>62</v>
      </c>
      <c r="P148" s="15">
        <v>62</v>
      </c>
      <c r="Q148" s="15">
        <v>55</v>
      </c>
    </row>
    <row r="149" spans="2:17" ht="22.5" customHeight="1">
      <c r="B149" s="10">
        <v>55</v>
      </c>
      <c r="C149" s="10">
        <v>3</v>
      </c>
      <c r="D149" s="16">
        <v>6</v>
      </c>
      <c r="E149" s="29" t="str">
        <f t="shared" si="4"/>
        <v>Affordability</v>
      </c>
      <c r="F149" s="32"/>
      <c r="G149" s="15" t="s">
        <v>70</v>
      </c>
      <c r="H149" s="15">
        <v>66</v>
      </c>
      <c r="I149" s="15">
        <v>66</v>
      </c>
      <c r="J149" s="15">
        <v>29</v>
      </c>
      <c r="K149" s="15">
        <v>48</v>
      </c>
      <c r="L149" s="15">
        <v>50</v>
      </c>
      <c r="M149" s="15">
        <v>54</v>
      </c>
      <c r="N149" s="15">
        <v>26</v>
      </c>
      <c r="O149" s="15">
        <v>63</v>
      </c>
      <c r="P149" s="15">
        <v>26</v>
      </c>
      <c r="Q149" s="15">
        <v>68</v>
      </c>
    </row>
    <row r="150" spans="2:17" ht="22.5" customHeight="1">
      <c r="B150" s="10">
        <v>56</v>
      </c>
      <c r="C150" s="10">
        <v>3</v>
      </c>
      <c r="D150" s="16">
        <v>6</v>
      </c>
      <c r="E150" s="29" t="str">
        <f t="shared" si="4"/>
        <v>Hospitality</v>
      </c>
      <c r="F150" s="32"/>
      <c r="G150" s="15" t="s">
        <v>71</v>
      </c>
      <c r="H150" s="15">
        <v>50</v>
      </c>
      <c r="I150" s="15">
        <v>47</v>
      </c>
      <c r="J150" s="15">
        <v>51</v>
      </c>
      <c r="K150" s="15">
        <v>25</v>
      </c>
      <c r="L150" s="15">
        <v>73</v>
      </c>
      <c r="M150" s="15">
        <v>56</v>
      </c>
      <c r="N150" s="15">
        <v>70</v>
      </c>
      <c r="O150" s="15">
        <v>46</v>
      </c>
      <c r="P150" s="15">
        <v>79</v>
      </c>
      <c r="Q150" s="15">
        <v>38</v>
      </c>
    </row>
    <row r="151" spans="2:17" ht="22.5" customHeight="1">
      <c r="B151" s="10">
        <v>57</v>
      </c>
      <c r="C151" s="10">
        <v>3</v>
      </c>
      <c r="D151" s="16">
        <v>6</v>
      </c>
      <c r="E151" s="29" t="str">
        <f t="shared" si="4"/>
        <v>Scenery</v>
      </c>
      <c r="F151" s="32"/>
      <c r="G151" s="15" t="s">
        <v>72</v>
      </c>
      <c r="H151" s="15">
        <v>33</v>
      </c>
      <c r="I151" s="15">
        <v>46</v>
      </c>
      <c r="J151" s="15">
        <v>46</v>
      </c>
      <c r="K151" s="15">
        <v>65</v>
      </c>
      <c r="L151" s="15">
        <v>36</v>
      </c>
      <c r="M151" s="15">
        <v>32</v>
      </c>
      <c r="N151" s="15">
        <v>44</v>
      </c>
      <c r="O151" s="15">
        <v>23</v>
      </c>
      <c r="P151" s="15">
        <v>34</v>
      </c>
      <c r="Q151" s="15">
        <v>28</v>
      </c>
    </row>
    <row r="152" spans="2:17" ht="22.5" customHeight="1">
      <c r="B152" s="10">
        <v>58</v>
      </c>
      <c r="C152" s="10">
        <v>3</v>
      </c>
      <c r="D152" s="16">
        <v>6</v>
      </c>
      <c r="E152" s="29" t="str">
        <f t="shared" si="4"/>
        <v>Safety</v>
      </c>
      <c r="F152" s="32"/>
      <c r="G152" s="15" t="s">
        <v>73</v>
      </c>
      <c r="H152" s="15">
        <v>47</v>
      </c>
      <c r="I152" s="15">
        <v>49</v>
      </c>
      <c r="J152" s="15">
        <v>49</v>
      </c>
      <c r="K152" s="15">
        <v>12</v>
      </c>
      <c r="L152" s="15">
        <v>93</v>
      </c>
      <c r="M152" s="15">
        <v>21</v>
      </c>
      <c r="N152" s="15">
        <v>87</v>
      </c>
      <c r="O152" s="15">
        <v>72</v>
      </c>
      <c r="P152" s="15">
        <v>33</v>
      </c>
      <c r="Q152" s="15">
        <v>89</v>
      </c>
    </row>
    <row r="153" spans="2:17" ht="22.5" customHeight="1">
      <c r="B153" s="10">
        <v>59</v>
      </c>
      <c r="C153" s="10">
        <v>3</v>
      </c>
      <c r="D153" s="16">
        <v>6</v>
      </c>
      <c r="E153" s="29" t="str">
        <f t="shared" si="4"/>
        <v>Events</v>
      </c>
      <c r="F153" s="32"/>
      <c r="G153" s="15" t="s">
        <v>74</v>
      </c>
      <c r="H153" s="15">
        <v>11</v>
      </c>
      <c r="I153" s="15">
        <v>21</v>
      </c>
      <c r="J153" s="15">
        <v>67</v>
      </c>
      <c r="K153" s="15">
        <v>61</v>
      </c>
      <c r="L153" s="15">
        <v>29</v>
      </c>
      <c r="M153" s="15">
        <v>19</v>
      </c>
      <c r="N153" s="15">
        <v>46</v>
      </c>
      <c r="O153" s="15">
        <v>85</v>
      </c>
      <c r="P153" s="15">
        <v>28</v>
      </c>
      <c r="Q153" s="15">
        <v>31</v>
      </c>
    </row>
    <row r="154" spans="2:17" ht="22.5" customHeight="1">
      <c r="B154" s="10">
        <v>60</v>
      </c>
      <c r="C154" s="10">
        <v>3</v>
      </c>
      <c r="D154" s="16">
        <v>6</v>
      </c>
      <c r="E154" s="29" t="str">
        <f t="shared" si="4"/>
        <v>Culture</v>
      </c>
      <c r="F154" s="32"/>
      <c r="G154" s="15" t="s">
        <v>75</v>
      </c>
      <c r="H154" s="15">
        <v>35</v>
      </c>
      <c r="I154" s="15">
        <v>26</v>
      </c>
      <c r="J154" s="15">
        <v>76</v>
      </c>
      <c r="K154" s="15">
        <v>47</v>
      </c>
      <c r="L154" s="15">
        <v>55</v>
      </c>
      <c r="M154" s="15">
        <v>36</v>
      </c>
      <c r="N154" s="15">
        <v>60</v>
      </c>
      <c r="O154" s="15">
        <v>51</v>
      </c>
      <c r="P154" s="15">
        <v>65</v>
      </c>
      <c r="Q154" s="15">
        <v>62</v>
      </c>
    </row>
    <row r="155" spans="2:17" ht="15" customHeight="1">
      <c r="B155" s="26"/>
      <c r="G155" s="14"/>
      <c r="H155" s="23"/>
    </row>
    <row r="156" spans="2:17" ht="15" customHeight="1" thickBot="1">
      <c r="B156" s="26"/>
      <c r="G156" s="14"/>
      <c r="H156" s="23"/>
    </row>
    <row r="157" spans="2:17" ht="22.5" customHeight="1" thickBot="1">
      <c r="B157" s="76" t="s">
        <v>91</v>
      </c>
      <c r="C157" s="78" t="s">
        <v>84</v>
      </c>
      <c r="D157" s="37"/>
      <c r="M157"/>
    </row>
    <row r="158" spans="2:17" ht="15" customHeight="1">
      <c r="M158"/>
    </row>
    <row r="159" spans="2:17" ht="15" customHeight="1">
      <c r="B159" s="19" t="s">
        <v>92</v>
      </c>
      <c r="M159"/>
    </row>
    <row r="160" spans="2:17" ht="15" customHeight="1">
      <c r="B160" s="34" t="s">
        <v>93</v>
      </c>
      <c r="M160"/>
    </row>
    <row r="162" spans="2:30" ht="15" customHeight="1">
      <c r="B162" s="34" t="s">
        <v>94</v>
      </c>
      <c r="C162" s="25"/>
    </row>
    <row r="163" spans="2:30" ht="15" customHeight="1">
      <c r="B163" s="36" t="s">
        <v>95</v>
      </c>
      <c r="C163" s="25"/>
    </row>
    <row r="164" spans="2:30" ht="15" customHeight="1">
      <c r="B164" s="41"/>
      <c r="G164" s="14"/>
      <c r="H164" s="23"/>
    </row>
    <row r="165" spans="2:30" ht="15" customHeight="1">
      <c r="B165" s="34" t="s">
        <v>36</v>
      </c>
      <c r="G165" s="14"/>
      <c r="H165" s="23"/>
    </row>
    <row r="166" spans="2:30" ht="15" customHeight="1">
      <c r="B166" s="36" t="s">
        <v>96</v>
      </c>
      <c r="G166" s="14"/>
      <c r="H166" s="23"/>
    </row>
    <row r="167" spans="2:30" ht="15" customHeight="1">
      <c r="B167" s="36" t="s">
        <v>97</v>
      </c>
      <c r="G167" s="14"/>
      <c r="H167" s="23"/>
    </row>
    <row r="168" spans="2:30" ht="15" customHeight="1">
      <c r="B168" s="36" t="s">
        <v>98</v>
      </c>
      <c r="G168" s="14"/>
      <c r="H168"/>
    </row>
    <row r="169" spans="2:30" ht="15" customHeight="1" thickBot="1">
      <c r="B169" s="26"/>
      <c r="G169" s="14"/>
      <c r="H169" s="23"/>
    </row>
    <row r="170" spans="2:30" ht="22.5" customHeight="1" thickBot="1">
      <c r="B170" s="26"/>
      <c r="G170" s="14"/>
      <c r="H170" s="14"/>
      <c r="I170" s="14"/>
      <c r="J170" s="75" t="s">
        <v>99</v>
      </c>
      <c r="K170" s="75"/>
      <c r="L170" s="75"/>
      <c r="M170" s="75"/>
      <c r="N170" s="75"/>
      <c r="O170" s="75"/>
      <c r="P170" s="75"/>
      <c r="Q170" s="75"/>
      <c r="R170" s="75"/>
      <c r="S170" s="75"/>
    </row>
    <row r="171" spans="2:30" ht="22.5" customHeight="1" thickBot="1">
      <c r="B171" s="73" t="s">
        <v>15</v>
      </c>
      <c r="C171" s="73" t="s">
        <v>41</v>
      </c>
      <c r="D171" s="73" t="s">
        <v>17</v>
      </c>
      <c r="E171" s="73" t="s">
        <v>42</v>
      </c>
      <c r="G171" s="73" t="s">
        <v>100</v>
      </c>
      <c r="H171" s="73" t="s">
        <v>101</v>
      </c>
      <c r="J171" s="75" t="s">
        <v>55</v>
      </c>
      <c r="K171" s="75" t="s">
        <v>56</v>
      </c>
      <c r="L171" s="75" t="s">
        <v>57</v>
      </c>
      <c r="M171" s="75" t="s">
        <v>58</v>
      </c>
      <c r="N171" s="75" t="s">
        <v>59</v>
      </c>
      <c r="O171" s="75" t="s">
        <v>60</v>
      </c>
      <c r="P171" s="75" t="s">
        <v>61</v>
      </c>
      <c r="Q171" s="75" t="s">
        <v>62</v>
      </c>
      <c r="R171" s="75" t="s">
        <v>63</v>
      </c>
      <c r="S171" s="75" t="s">
        <v>64</v>
      </c>
      <c r="T171" s="75" t="s">
        <v>65</v>
      </c>
      <c r="U171" s="75" t="s">
        <v>66</v>
      </c>
      <c r="V171" s="75" t="s">
        <v>67</v>
      </c>
      <c r="W171" s="75" t="s">
        <v>68</v>
      </c>
      <c r="X171" s="75" t="s">
        <v>69</v>
      </c>
      <c r="Y171" s="75" t="s">
        <v>70</v>
      </c>
      <c r="Z171" s="75" t="s">
        <v>71</v>
      </c>
      <c r="AA171" s="75" t="s">
        <v>72</v>
      </c>
      <c r="AB171" s="75" t="s">
        <v>73</v>
      </c>
      <c r="AC171" s="75" t="s">
        <v>74</v>
      </c>
      <c r="AD171" s="75" t="s">
        <v>75</v>
      </c>
    </row>
    <row r="172" spans="2:30" ht="15" customHeight="1">
      <c r="B172" s="2"/>
      <c r="C172" s="2"/>
      <c r="D172" s="2"/>
      <c r="E172" s="3"/>
      <c r="H172" s="2"/>
      <c r="I172"/>
      <c r="N172" s="2"/>
      <c r="O172" s="2"/>
    </row>
    <row r="173" spans="2:30" ht="22.5" customHeight="1">
      <c r="B173" s="9" t="s">
        <v>102</v>
      </c>
      <c r="C173" s="10">
        <v>4</v>
      </c>
      <c r="D173" s="11">
        <v>0</v>
      </c>
      <c r="E173" s="38">
        <v>8</v>
      </c>
      <c r="F173" s="32"/>
      <c r="G173" s="15" t="s">
        <v>55</v>
      </c>
      <c r="H173" s="15">
        <v>650</v>
      </c>
      <c r="I173"/>
      <c r="J173" s="15">
        <v>0</v>
      </c>
      <c r="K173" s="15">
        <v>170</v>
      </c>
      <c r="L173" s="15">
        <v>376</v>
      </c>
      <c r="M173" s="15">
        <v>297</v>
      </c>
      <c r="N173" s="15">
        <v>404</v>
      </c>
      <c r="O173" s="15">
        <v>675</v>
      </c>
      <c r="P173" s="15">
        <v>539</v>
      </c>
      <c r="Q173" s="15">
        <v>593</v>
      </c>
      <c r="R173" s="15">
        <v>698</v>
      </c>
      <c r="S173" s="15">
        <v>819</v>
      </c>
      <c r="T173" s="15">
        <v>1008</v>
      </c>
      <c r="U173" s="15">
        <v>1236</v>
      </c>
      <c r="V173" s="15">
        <v>1713</v>
      </c>
      <c r="W173" s="15">
        <v>1591</v>
      </c>
      <c r="X173" s="15">
        <v>1796</v>
      </c>
      <c r="Y173" s="15">
        <v>1645</v>
      </c>
      <c r="Z173" s="15">
        <v>584</v>
      </c>
      <c r="AA173" s="15">
        <v>788</v>
      </c>
      <c r="AB173" s="15">
        <v>765</v>
      </c>
      <c r="AC173" s="15">
        <v>1335</v>
      </c>
      <c r="AD173" s="15">
        <v>358</v>
      </c>
    </row>
    <row r="174" spans="2:30" ht="15" customHeight="1">
      <c r="B174" s="2"/>
      <c r="C174" s="2"/>
      <c r="D174" s="2"/>
      <c r="E174" s="39"/>
      <c r="F174" s="8"/>
      <c r="G174" s="27"/>
      <c r="H174" s="27"/>
      <c r="I174"/>
      <c r="J174" s="27"/>
      <c r="N174" s="2"/>
      <c r="O174" s="2"/>
    </row>
    <row r="175" spans="2:30" ht="22.5" customHeight="1">
      <c r="B175" s="10">
        <v>61</v>
      </c>
      <c r="C175" s="10">
        <v>4</v>
      </c>
      <c r="D175" s="16">
        <v>7</v>
      </c>
      <c r="E175" s="38" cm="1">
        <f t="array" ref="E175">SUM(--(J175:AD175&lt;=H175))</f>
        <v>6</v>
      </c>
      <c r="F175" s="32"/>
      <c r="G175" s="15" t="s">
        <v>56</v>
      </c>
      <c r="H175" s="15">
        <v>300</v>
      </c>
      <c r="I175"/>
      <c r="J175" s="15">
        <v>170</v>
      </c>
      <c r="K175" s="15">
        <v>0</v>
      </c>
      <c r="L175" s="15">
        <v>206</v>
      </c>
      <c r="M175" s="15">
        <v>125</v>
      </c>
      <c r="N175" s="15">
        <v>234</v>
      </c>
      <c r="O175" s="15">
        <v>504</v>
      </c>
      <c r="P175" s="15">
        <v>369</v>
      </c>
      <c r="Q175" s="15">
        <v>423</v>
      </c>
      <c r="R175" s="15">
        <v>528</v>
      </c>
      <c r="S175" s="15">
        <v>660</v>
      </c>
      <c r="T175" s="15">
        <v>845</v>
      </c>
      <c r="U175" s="15">
        <v>1073</v>
      </c>
      <c r="V175" s="15">
        <v>1550</v>
      </c>
      <c r="W175" s="15">
        <v>1427</v>
      </c>
      <c r="X175" s="15">
        <v>1633</v>
      </c>
      <c r="Y175" s="15">
        <v>1491</v>
      </c>
      <c r="Z175" s="15">
        <v>424</v>
      </c>
      <c r="AA175" s="15">
        <v>633</v>
      </c>
      <c r="AB175" s="15">
        <v>610</v>
      </c>
      <c r="AC175" s="15">
        <v>1175</v>
      </c>
      <c r="AD175" s="15">
        <v>203</v>
      </c>
    </row>
    <row r="176" spans="2:30" ht="22.5" customHeight="1">
      <c r="B176" s="10">
        <v>62</v>
      </c>
      <c r="C176" s="10">
        <v>4</v>
      </c>
      <c r="D176" s="16">
        <v>7</v>
      </c>
      <c r="E176" s="38" cm="1">
        <f t="array" ref="E176">SUM(--(J176:AD176&lt;=H176))</f>
        <v>14</v>
      </c>
      <c r="F176" s="32"/>
      <c r="G176" s="15" t="s">
        <v>57</v>
      </c>
      <c r="H176" s="15">
        <v>600</v>
      </c>
      <c r="I176"/>
      <c r="J176" s="15">
        <v>376</v>
      </c>
      <c r="K176" s="15">
        <v>206</v>
      </c>
      <c r="L176" s="15">
        <v>0</v>
      </c>
      <c r="M176" s="15">
        <v>106</v>
      </c>
      <c r="N176" s="15">
        <v>64</v>
      </c>
      <c r="O176" s="15">
        <v>276</v>
      </c>
      <c r="P176" s="15">
        <v>309</v>
      </c>
      <c r="Q176" s="15">
        <v>280</v>
      </c>
      <c r="R176" s="15">
        <v>397</v>
      </c>
      <c r="S176" s="15">
        <v>526</v>
      </c>
      <c r="T176" s="15">
        <v>728</v>
      </c>
      <c r="U176" s="15">
        <v>956</v>
      </c>
      <c r="V176" s="15">
        <v>1433</v>
      </c>
      <c r="W176" s="15">
        <v>1310</v>
      </c>
      <c r="X176" s="15">
        <v>1516</v>
      </c>
      <c r="Y176" s="15">
        <v>1371</v>
      </c>
      <c r="Z176" s="15">
        <v>294</v>
      </c>
      <c r="AA176" s="15">
        <v>513</v>
      </c>
      <c r="AB176" s="15">
        <v>490</v>
      </c>
      <c r="AC176" s="15">
        <v>1055</v>
      </c>
      <c r="AD176" s="15">
        <v>76</v>
      </c>
    </row>
    <row r="177" spans="2:30" ht="22.5" customHeight="1">
      <c r="B177" s="10">
        <v>63</v>
      </c>
      <c r="C177" s="10">
        <v>4</v>
      </c>
      <c r="D177" s="16">
        <v>7</v>
      </c>
      <c r="E177" s="38" cm="1">
        <f t="array" ref="E177">SUM(--(J177:AD177&lt;=H177))</f>
        <v>18</v>
      </c>
      <c r="F177" s="32"/>
      <c r="G177" s="15" t="s">
        <v>58</v>
      </c>
      <c r="H177" s="15">
        <v>1100</v>
      </c>
      <c r="I177"/>
      <c r="J177" s="15">
        <v>297</v>
      </c>
      <c r="K177" s="15">
        <v>125</v>
      </c>
      <c r="L177" s="15">
        <v>106</v>
      </c>
      <c r="M177" s="15">
        <v>0</v>
      </c>
      <c r="N177" s="15">
        <v>107</v>
      </c>
      <c r="O177" s="15">
        <v>376</v>
      </c>
      <c r="P177" s="15">
        <v>240</v>
      </c>
      <c r="Q177" s="15">
        <v>301</v>
      </c>
      <c r="R177" s="15">
        <v>392</v>
      </c>
      <c r="S177" s="15">
        <v>520</v>
      </c>
      <c r="T177" s="15">
        <v>721</v>
      </c>
      <c r="U177" s="15">
        <v>950</v>
      </c>
      <c r="V177" s="15">
        <v>1427</v>
      </c>
      <c r="W177" s="15">
        <v>1305</v>
      </c>
      <c r="X177" s="15">
        <v>1509</v>
      </c>
      <c r="Y177" s="15">
        <v>1043</v>
      </c>
      <c r="Z177" s="15">
        <v>303</v>
      </c>
      <c r="AA177" s="15">
        <v>502</v>
      </c>
      <c r="AB177" s="15">
        <v>478</v>
      </c>
      <c r="AC177" s="15">
        <v>1045</v>
      </c>
      <c r="AD177" s="15">
        <v>58</v>
      </c>
    </row>
    <row r="178" spans="2:30" ht="22.5" customHeight="1">
      <c r="B178" s="10">
        <v>64</v>
      </c>
      <c r="C178" s="10">
        <v>4</v>
      </c>
      <c r="D178" s="16">
        <v>7</v>
      </c>
      <c r="E178" s="38" cm="1">
        <f t="array" ref="E178">SUM(--(J178:AD178&lt;=H178))</f>
        <v>15</v>
      </c>
      <c r="F178" s="32"/>
      <c r="G178" s="15" t="s">
        <v>59</v>
      </c>
      <c r="H178" s="15">
        <v>750</v>
      </c>
      <c r="I178"/>
      <c r="J178" s="15">
        <v>404</v>
      </c>
      <c r="K178" s="15">
        <v>234</v>
      </c>
      <c r="L178" s="15">
        <v>64</v>
      </c>
      <c r="M178" s="15">
        <v>107</v>
      </c>
      <c r="N178" s="15">
        <v>0</v>
      </c>
      <c r="O178" s="15">
        <v>274</v>
      </c>
      <c r="P178" s="15">
        <v>294</v>
      </c>
      <c r="Q178" s="15">
        <v>220</v>
      </c>
      <c r="R178" s="15">
        <v>324</v>
      </c>
      <c r="S178" s="15">
        <v>453</v>
      </c>
      <c r="T178" s="15">
        <v>655</v>
      </c>
      <c r="U178" s="15">
        <v>883</v>
      </c>
      <c r="V178" s="15">
        <v>1360</v>
      </c>
      <c r="W178" s="15">
        <v>1237</v>
      </c>
      <c r="X178" s="15">
        <v>1443</v>
      </c>
      <c r="Y178" s="15">
        <v>1301</v>
      </c>
      <c r="Z178" s="15">
        <v>233</v>
      </c>
      <c r="AA178" s="15">
        <v>443</v>
      </c>
      <c r="AB178" s="15">
        <v>420</v>
      </c>
      <c r="AC178" s="15">
        <v>985</v>
      </c>
      <c r="AD178" s="15">
        <v>30</v>
      </c>
    </row>
    <row r="179" spans="2:30" ht="22.5" customHeight="1">
      <c r="B179" s="10">
        <v>65</v>
      </c>
      <c r="C179" s="10">
        <v>4</v>
      </c>
      <c r="D179" s="16">
        <v>7</v>
      </c>
      <c r="E179" s="38" cm="1">
        <f t="array" ref="E179">SUM(--(J179:AD179&lt;=H179))</f>
        <v>9</v>
      </c>
      <c r="F179" s="32"/>
      <c r="G179" s="15" t="s">
        <v>60</v>
      </c>
      <c r="H179" s="15">
        <v>500</v>
      </c>
      <c r="I179"/>
      <c r="J179" s="15">
        <v>675</v>
      </c>
      <c r="K179" s="15">
        <v>504</v>
      </c>
      <c r="L179" s="15">
        <v>276</v>
      </c>
      <c r="M179" s="15">
        <v>376</v>
      </c>
      <c r="N179" s="15">
        <v>274</v>
      </c>
      <c r="O179" s="15">
        <v>0</v>
      </c>
      <c r="P179" s="15">
        <v>564</v>
      </c>
      <c r="Q179" s="15">
        <v>215</v>
      </c>
      <c r="R179" s="15">
        <v>392</v>
      </c>
      <c r="S179" s="15">
        <v>533</v>
      </c>
      <c r="T179" s="15">
        <v>735</v>
      </c>
      <c r="U179" s="15">
        <v>963</v>
      </c>
      <c r="V179" s="15">
        <v>1440</v>
      </c>
      <c r="W179" s="15">
        <v>1317</v>
      </c>
      <c r="X179" s="15">
        <v>1523</v>
      </c>
      <c r="Y179" s="15">
        <v>1377</v>
      </c>
      <c r="Z179" s="15">
        <v>230</v>
      </c>
      <c r="AA179" s="15">
        <v>506</v>
      </c>
      <c r="AB179" s="15">
        <v>483</v>
      </c>
      <c r="AC179" s="15">
        <v>1050</v>
      </c>
      <c r="AD179" s="15">
        <v>289</v>
      </c>
    </row>
    <row r="180" spans="2:30" ht="22.5" customHeight="1">
      <c r="B180" s="10">
        <v>66</v>
      </c>
      <c r="C180" s="10">
        <v>4</v>
      </c>
      <c r="D180" s="16">
        <v>7</v>
      </c>
      <c r="E180" s="38" cm="1">
        <f t="array" ref="E180">SUM(--(J180:AD180&lt;=H180))</f>
        <v>17</v>
      </c>
      <c r="F180" s="32"/>
      <c r="G180" s="15" t="s">
        <v>61</v>
      </c>
      <c r="H180" s="15">
        <v>1000</v>
      </c>
      <c r="I180"/>
      <c r="J180" s="15">
        <v>539</v>
      </c>
      <c r="K180" s="15">
        <v>369</v>
      </c>
      <c r="L180" s="15">
        <v>309</v>
      </c>
      <c r="M180" s="15">
        <v>240</v>
      </c>
      <c r="N180" s="15">
        <v>294</v>
      </c>
      <c r="O180" s="15">
        <v>564</v>
      </c>
      <c r="P180" s="15">
        <v>0</v>
      </c>
      <c r="Q180" s="15">
        <v>413</v>
      </c>
      <c r="R180" s="15">
        <v>232</v>
      </c>
      <c r="S180" s="15">
        <v>353</v>
      </c>
      <c r="T180" s="15">
        <v>555</v>
      </c>
      <c r="U180" s="15">
        <v>783</v>
      </c>
      <c r="V180" s="15">
        <v>1260</v>
      </c>
      <c r="W180" s="15">
        <v>1137</v>
      </c>
      <c r="X180" s="15">
        <v>1343</v>
      </c>
      <c r="Y180" s="15">
        <v>1202</v>
      </c>
      <c r="Z180" s="15">
        <v>385</v>
      </c>
      <c r="AA180" s="15">
        <v>344</v>
      </c>
      <c r="AB180" s="15">
        <v>321</v>
      </c>
      <c r="AC180" s="15">
        <v>885</v>
      </c>
      <c r="AD180" s="15">
        <v>244</v>
      </c>
    </row>
    <row r="181" spans="2:30" ht="22.5" customHeight="1">
      <c r="B181" s="10">
        <v>67</v>
      </c>
      <c r="C181" s="10">
        <v>4</v>
      </c>
      <c r="D181" s="16">
        <v>7</v>
      </c>
      <c r="E181" s="38" cm="1">
        <f t="array" ref="E181">SUM(--(J181:AD181&lt;=H181))</f>
        <v>6</v>
      </c>
      <c r="F181" s="32"/>
      <c r="G181" s="15" t="s">
        <v>62</v>
      </c>
      <c r="H181" s="15">
        <v>250</v>
      </c>
      <c r="I181"/>
      <c r="J181" s="15">
        <v>593</v>
      </c>
      <c r="K181" s="15">
        <v>423</v>
      </c>
      <c r="L181" s="15">
        <v>280</v>
      </c>
      <c r="M181" s="15">
        <v>301</v>
      </c>
      <c r="N181" s="15">
        <v>220</v>
      </c>
      <c r="O181" s="15">
        <v>215</v>
      </c>
      <c r="P181" s="15">
        <v>413</v>
      </c>
      <c r="Q181" s="15">
        <v>0</v>
      </c>
      <c r="R181" s="15">
        <v>183</v>
      </c>
      <c r="S181" s="15">
        <v>323</v>
      </c>
      <c r="T181" s="15">
        <v>525</v>
      </c>
      <c r="U181" s="15">
        <v>753</v>
      </c>
      <c r="V181" s="15">
        <v>1230</v>
      </c>
      <c r="W181" s="15">
        <v>1108</v>
      </c>
      <c r="X181" s="15">
        <v>1313</v>
      </c>
      <c r="Y181" s="15">
        <v>1167</v>
      </c>
      <c r="Z181" s="15">
        <v>20</v>
      </c>
      <c r="AA181" s="15">
        <v>295</v>
      </c>
      <c r="AB181" s="15">
        <v>272</v>
      </c>
      <c r="AC181" s="15">
        <v>865</v>
      </c>
      <c r="AD181" s="15">
        <v>246</v>
      </c>
    </row>
    <row r="182" spans="2:30" ht="22.5" customHeight="1">
      <c r="B182" s="10">
        <v>68</v>
      </c>
      <c r="C182" s="10">
        <v>4</v>
      </c>
      <c r="D182" s="16">
        <v>7</v>
      </c>
      <c r="E182" s="38" cm="1">
        <f t="array" ref="E182">SUM(--(J182:AD182&lt;=H182))</f>
        <v>13</v>
      </c>
      <c r="F182" s="32"/>
      <c r="G182" s="15" t="s">
        <v>63</v>
      </c>
      <c r="H182" s="15">
        <v>400</v>
      </c>
      <c r="I182"/>
      <c r="J182" s="15">
        <v>698</v>
      </c>
      <c r="K182" s="15">
        <v>528</v>
      </c>
      <c r="L182" s="15">
        <v>397</v>
      </c>
      <c r="M182" s="15">
        <v>392</v>
      </c>
      <c r="N182" s="15">
        <v>324</v>
      </c>
      <c r="O182" s="15">
        <v>392</v>
      </c>
      <c r="P182" s="15">
        <v>232</v>
      </c>
      <c r="Q182" s="15">
        <v>183</v>
      </c>
      <c r="R182" s="15">
        <v>0</v>
      </c>
      <c r="S182" s="15">
        <v>142</v>
      </c>
      <c r="T182" s="15">
        <v>344</v>
      </c>
      <c r="U182" s="15">
        <v>572</v>
      </c>
      <c r="V182" s="15">
        <v>1049</v>
      </c>
      <c r="W182" s="15">
        <v>926</v>
      </c>
      <c r="X182" s="15">
        <v>1132</v>
      </c>
      <c r="Y182" s="15">
        <v>991</v>
      </c>
      <c r="Z182" s="15">
        <v>161</v>
      </c>
      <c r="AA182" s="15">
        <v>133</v>
      </c>
      <c r="AB182" s="15">
        <v>110</v>
      </c>
      <c r="AC182" s="15">
        <v>685</v>
      </c>
      <c r="AD182" s="15">
        <v>328</v>
      </c>
    </row>
    <row r="183" spans="2:30" ht="22.5" customHeight="1">
      <c r="B183" s="10">
        <v>69</v>
      </c>
      <c r="C183" s="10">
        <v>4</v>
      </c>
      <c r="D183" s="16">
        <v>7</v>
      </c>
      <c r="E183" s="38" cm="1">
        <f t="array" ref="E183">SUM(--(J183:AD183&lt;=H183))</f>
        <v>12</v>
      </c>
      <c r="F183" s="32"/>
      <c r="G183" s="15" t="s">
        <v>64</v>
      </c>
      <c r="H183" s="15">
        <v>500</v>
      </c>
      <c r="I183"/>
      <c r="J183" s="15">
        <v>819</v>
      </c>
      <c r="K183" s="15">
        <v>660</v>
      </c>
      <c r="L183" s="15">
        <v>526</v>
      </c>
      <c r="M183" s="15">
        <v>520</v>
      </c>
      <c r="N183" s="15">
        <v>453</v>
      </c>
      <c r="O183" s="15">
        <v>533</v>
      </c>
      <c r="P183" s="15">
        <v>353</v>
      </c>
      <c r="Q183" s="15">
        <v>323</v>
      </c>
      <c r="R183" s="15">
        <v>142</v>
      </c>
      <c r="S183" s="15">
        <v>0</v>
      </c>
      <c r="T183" s="15">
        <v>207</v>
      </c>
      <c r="U183" s="15">
        <v>435</v>
      </c>
      <c r="V183" s="15">
        <v>912</v>
      </c>
      <c r="W183" s="15">
        <v>790</v>
      </c>
      <c r="X183" s="15">
        <v>995</v>
      </c>
      <c r="Y183" s="15">
        <v>855</v>
      </c>
      <c r="Z183" s="15">
        <v>296</v>
      </c>
      <c r="AA183" s="15">
        <v>34</v>
      </c>
      <c r="AB183" s="15">
        <v>20</v>
      </c>
      <c r="AC183" s="15">
        <v>500</v>
      </c>
      <c r="AD183" s="15">
        <v>456</v>
      </c>
    </row>
    <row r="184" spans="2:30" ht="22.5" customHeight="1">
      <c r="B184" s="10">
        <v>70</v>
      </c>
      <c r="C184" s="10">
        <v>4</v>
      </c>
      <c r="D184" s="16">
        <v>7</v>
      </c>
      <c r="E184" s="38" cm="1">
        <f t="array" ref="E184">SUM(--(J184:AD184&lt;=H184))</f>
        <v>19</v>
      </c>
      <c r="F184" s="32"/>
      <c r="G184" s="15" t="s">
        <v>65</v>
      </c>
      <c r="H184" s="15">
        <v>850</v>
      </c>
      <c r="I184"/>
      <c r="J184" s="15">
        <v>1008</v>
      </c>
      <c r="K184" s="15">
        <v>845</v>
      </c>
      <c r="L184" s="15">
        <v>728</v>
      </c>
      <c r="M184" s="15">
        <v>721</v>
      </c>
      <c r="N184" s="15">
        <v>655</v>
      </c>
      <c r="O184" s="15">
        <v>735</v>
      </c>
      <c r="P184" s="15">
        <v>555</v>
      </c>
      <c r="Q184" s="15">
        <v>525</v>
      </c>
      <c r="R184" s="15">
        <v>344</v>
      </c>
      <c r="S184" s="15">
        <v>207</v>
      </c>
      <c r="T184" s="15">
        <v>0</v>
      </c>
      <c r="U184" s="15">
        <v>414</v>
      </c>
      <c r="V184" s="15">
        <v>811</v>
      </c>
      <c r="W184" s="15">
        <v>769</v>
      </c>
      <c r="X184" s="15">
        <v>973</v>
      </c>
      <c r="Y184" s="15">
        <v>499</v>
      </c>
      <c r="Z184" s="15">
        <v>409</v>
      </c>
      <c r="AA184" s="15">
        <v>240</v>
      </c>
      <c r="AB184" s="15">
        <v>245</v>
      </c>
      <c r="AC184" s="15">
        <v>365</v>
      </c>
      <c r="AD184" s="15">
        <v>476</v>
      </c>
    </row>
    <row r="185" spans="2:30" ht="22.5" customHeight="1">
      <c r="B185" s="10">
        <v>71</v>
      </c>
      <c r="C185" s="10">
        <v>4</v>
      </c>
      <c r="D185" s="16">
        <v>7</v>
      </c>
      <c r="E185" s="38" cm="1">
        <f t="array" ref="E185">SUM(--(J185:AD185&lt;=H185))</f>
        <v>15</v>
      </c>
      <c r="F185" s="32"/>
      <c r="G185" s="15" t="s">
        <v>66</v>
      </c>
      <c r="H185" s="15">
        <v>800</v>
      </c>
      <c r="I185"/>
      <c r="J185" s="15">
        <v>1236</v>
      </c>
      <c r="K185" s="15">
        <v>1073</v>
      </c>
      <c r="L185" s="15">
        <v>956</v>
      </c>
      <c r="M185" s="15">
        <v>950</v>
      </c>
      <c r="N185" s="15">
        <v>883</v>
      </c>
      <c r="O185" s="15">
        <v>963</v>
      </c>
      <c r="P185" s="15">
        <v>783</v>
      </c>
      <c r="Q185" s="15">
        <v>753</v>
      </c>
      <c r="R185" s="15">
        <v>572</v>
      </c>
      <c r="S185" s="15">
        <v>435</v>
      </c>
      <c r="T185" s="15">
        <v>414</v>
      </c>
      <c r="U185" s="15">
        <v>0</v>
      </c>
      <c r="V185" s="15">
        <v>482</v>
      </c>
      <c r="W185" s="15">
        <v>360</v>
      </c>
      <c r="X185" s="15">
        <v>565</v>
      </c>
      <c r="Y185" s="15">
        <v>425</v>
      </c>
      <c r="Z185" s="15">
        <v>619</v>
      </c>
      <c r="AA185" s="15">
        <v>463</v>
      </c>
      <c r="AB185" s="15">
        <v>455</v>
      </c>
      <c r="AC185" s="15">
        <v>25</v>
      </c>
      <c r="AD185" s="15">
        <v>696</v>
      </c>
    </row>
    <row r="186" spans="2:30" ht="22.5" customHeight="1">
      <c r="B186" s="10">
        <v>72</v>
      </c>
      <c r="C186" s="10">
        <v>4</v>
      </c>
      <c r="D186" s="16">
        <v>7</v>
      </c>
      <c r="E186" s="38" cm="1">
        <f t="array" ref="E186">SUM(--(J186:AD186&lt;=H186))</f>
        <v>4</v>
      </c>
      <c r="F186" s="32"/>
      <c r="G186" s="15" t="s">
        <v>67</v>
      </c>
      <c r="H186" s="15">
        <v>450</v>
      </c>
      <c r="I186"/>
      <c r="J186" s="15">
        <v>1713</v>
      </c>
      <c r="K186" s="15">
        <v>1550</v>
      </c>
      <c r="L186" s="15">
        <v>1433</v>
      </c>
      <c r="M186" s="15">
        <v>1427</v>
      </c>
      <c r="N186" s="15">
        <v>1360</v>
      </c>
      <c r="O186" s="15">
        <v>1440</v>
      </c>
      <c r="P186" s="15">
        <v>1260</v>
      </c>
      <c r="Q186" s="15">
        <v>1230</v>
      </c>
      <c r="R186" s="15">
        <v>1049</v>
      </c>
      <c r="S186" s="15">
        <v>912</v>
      </c>
      <c r="T186" s="15">
        <v>811</v>
      </c>
      <c r="U186" s="15">
        <v>482</v>
      </c>
      <c r="V186" s="15">
        <v>0</v>
      </c>
      <c r="W186" s="15">
        <v>283</v>
      </c>
      <c r="X186" s="15">
        <v>187</v>
      </c>
      <c r="Y186" s="15">
        <v>68</v>
      </c>
      <c r="Z186" s="15">
        <v>949</v>
      </c>
      <c r="AA186" s="15">
        <v>940</v>
      </c>
      <c r="AB186" s="15">
        <v>932</v>
      </c>
      <c r="AC186" s="15">
        <v>495</v>
      </c>
      <c r="AD186" s="15">
        <v>1173</v>
      </c>
    </row>
    <row r="187" spans="2:30" ht="22.5" customHeight="1">
      <c r="B187" s="10">
        <v>73</v>
      </c>
      <c r="C187" s="10">
        <v>4</v>
      </c>
      <c r="D187" s="16">
        <v>7</v>
      </c>
      <c r="E187" s="38" cm="1">
        <f t="array" ref="E187">SUM(--(J187:AD187&lt;=H187))</f>
        <v>16</v>
      </c>
      <c r="F187" s="32"/>
      <c r="G187" s="15" t="s">
        <v>68</v>
      </c>
      <c r="H187" s="15">
        <v>1300</v>
      </c>
      <c r="I187"/>
      <c r="J187" s="15">
        <v>1591</v>
      </c>
      <c r="K187" s="15">
        <v>1427</v>
      </c>
      <c r="L187" s="15">
        <v>1310</v>
      </c>
      <c r="M187" s="15">
        <v>1305</v>
      </c>
      <c r="N187" s="15">
        <v>1237</v>
      </c>
      <c r="O187" s="15">
        <v>1317</v>
      </c>
      <c r="P187" s="15">
        <v>1137</v>
      </c>
      <c r="Q187" s="15">
        <v>1108</v>
      </c>
      <c r="R187" s="15">
        <v>926</v>
      </c>
      <c r="S187" s="15">
        <v>790</v>
      </c>
      <c r="T187" s="15">
        <v>769</v>
      </c>
      <c r="U187" s="15">
        <v>360</v>
      </c>
      <c r="V187" s="15">
        <v>283</v>
      </c>
      <c r="W187" s="15">
        <v>0</v>
      </c>
      <c r="X187" s="15">
        <v>206</v>
      </c>
      <c r="Y187" s="15">
        <v>274</v>
      </c>
      <c r="Z187" s="15">
        <v>966</v>
      </c>
      <c r="AA187" s="15">
        <v>818</v>
      </c>
      <c r="AB187" s="15">
        <v>810</v>
      </c>
      <c r="AC187" s="15">
        <v>355</v>
      </c>
      <c r="AD187" s="15">
        <v>1051</v>
      </c>
    </row>
    <row r="188" spans="2:30" ht="22.5" customHeight="1">
      <c r="B188" s="10">
        <v>74</v>
      </c>
      <c r="C188" s="10">
        <v>4</v>
      </c>
      <c r="D188" s="16">
        <v>7</v>
      </c>
      <c r="E188" s="38" cm="1">
        <f t="array" ref="E188">SUM(--(J188:AD188&lt;=H188))</f>
        <v>4</v>
      </c>
      <c r="F188" s="32"/>
      <c r="G188" s="15" t="s">
        <v>69</v>
      </c>
      <c r="H188" s="15">
        <v>400</v>
      </c>
      <c r="I188"/>
      <c r="J188" s="15">
        <v>1796</v>
      </c>
      <c r="K188" s="15">
        <v>1633</v>
      </c>
      <c r="L188" s="15">
        <v>1516</v>
      </c>
      <c r="M188" s="15">
        <v>1509</v>
      </c>
      <c r="N188" s="15">
        <v>1443</v>
      </c>
      <c r="O188" s="15">
        <v>1523</v>
      </c>
      <c r="P188" s="15">
        <v>1343</v>
      </c>
      <c r="Q188" s="15">
        <v>1313</v>
      </c>
      <c r="R188" s="15">
        <v>1132</v>
      </c>
      <c r="S188" s="15">
        <v>995</v>
      </c>
      <c r="T188" s="15">
        <v>973</v>
      </c>
      <c r="U188" s="15">
        <v>565</v>
      </c>
      <c r="V188" s="15">
        <v>187</v>
      </c>
      <c r="W188" s="15">
        <v>206</v>
      </c>
      <c r="X188" s="15">
        <v>0</v>
      </c>
      <c r="Y188" s="15">
        <v>242</v>
      </c>
      <c r="Z188" s="15">
        <v>1065</v>
      </c>
      <c r="AA188" s="15">
        <v>1022</v>
      </c>
      <c r="AB188" s="15">
        <v>1014</v>
      </c>
      <c r="AC188" s="15">
        <v>545</v>
      </c>
      <c r="AD188" s="15">
        <v>1255</v>
      </c>
    </row>
    <row r="189" spans="2:30" ht="22.5" customHeight="1">
      <c r="B189" s="10">
        <v>75</v>
      </c>
      <c r="C189" s="10">
        <v>4</v>
      </c>
      <c r="D189" s="16">
        <v>7</v>
      </c>
      <c r="E189" s="38" cm="1">
        <f t="array" ref="E189">SUM(--(J189:AD189&lt;=H189))</f>
        <v>7</v>
      </c>
      <c r="F189" s="32"/>
      <c r="G189" s="15" t="s">
        <v>70</v>
      </c>
      <c r="H189" s="15">
        <v>500</v>
      </c>
      <c r="I189"/>
      <c r="J189" s="15">
        <v>1645</v>
      </c>
      <c r="K189" s="15">
        <v>1491</v>
      </c>
      <c r="L189" s="15">
        <v>1371</v>
      </c>
      <c r="M189" s="15">
        <v>1043</v>
      </c>
      <c r="N189" s="15">
        <v>1301</v>
      </c>
      <c r="O189" s="15">
        <v>1377</v>
      </c>
      <c r="P189" s="15">
        <v>1202</v>
      </c>
      <c r="Q189" s="15">
        <v>1167</v>
      </c>
      <c r="R189" s="15">
        <v>991</v>
      </c>
      <c r="S189" s="15">
        <v>855</v>
      </c>
      <c r="T189" s="15">
        <v>499</v>
      </c>
      <c r="U189" s="15">
        <v>425</v>
      </c>
      <c r="V189" s="15">
        <v>68</v>
      </c>
      <c r="W189" s="15">
        <v>274</v>
      </c>
      <c r="X189" s="15">
        <v>242</v>
      </c>
      <c r="Y189" s="15">
        <v>0</v>
      </c>
      <c r="Z189" s="15">
        <v>1005</v>
      </c>
      <c r="AA189" s="15">
        <v>883</v>
      </c>
      <c r="AB189" s="15">
        <v>870</v>
      </c>
      <c r="AC189" s="15">
        <v>402</v>
      </c>
      <c r="AD189" s="15">
        <v>1289</v>
      </c>
    </row>
    <row r="190" spans="2:30" ht="22.5" customHeight="1">
      <c r="B190" s="10">
        <v>76</v>
      </c>
      <c r="C190" s="10">
        <v>4</v>
      </c>
      <c r="D190" s="16">
        <v>7</v>
      </c>
      <c r="E190" s="38" cm="1">
        <f t="array" ref="E190">SUM(--(J190:AD190&lt;=H190))</f>
        <v>14</v>
      </c>
      <c r="F190" s="32"/>
      <c r="G190" s="15" t="s">
        <v>71</v>
      </c>
      <c r="H190" s="15">
        <v>450</v>
      </c>
      <c r="I190"/>
      <c r="J190" s="15">
        <v>584</v>
      </c>
      <c r="K190" s="15">
        <v>424</v>
      </c>
      <c r="L190" s="15">
        <v>294</v>
      </c>
      <c r="M190" s="15">
        <v>303</v>
      </c>
      <c r="N190" s="15">
        <v>233</v>
      </c>
      <c r="O190" s="15">
        <v>230</v>
      </c>
      <c r="P190" s="15">
        <v>385</v>
      </c>
      <c r="Q190" s="15">
        <v>20</v>
      </c>
      <c r="R190" s="15">
        <v>161</v>
      </c>
      <c r="S190" s="15">
        <v>296</v>
      </c>
      <c r="T190" s="15">
        <v>409</v>
      </c>
      <c r="U190" s="15">
        <v>619</v>
      </c>
      <c r="V190" s="15">
        <v>949</v>
      </c>
      <c r="W190" s="15">
        <v>966</v>
      </c>
      <c r="X190" s="15">
        <v>1065</v>
      </c>
      <c r="Y190" s="15">
        <v>1005</v>
      </c>
      <c r="Z190" s="15">
        <v>0</v>
      </c>
      <c r="AA190" s="15">
        <v>276</v>
      </c>
      <c r="AB190" s="15">
        <v>276</v>
      </c>
      <c r="AC190" s="15">
        <v>644</v>
      </c>
      <c r="AD190" s="15">
        <v>220</v>
      </c>
    </row>
    <row r="191" spans="2:30" ht="22.5" customHeight="1">
      <c r="B191" s="10">
        <v>77</v>
      </c>
      <c r="C191" s="10">
        <v>4</v>
      </c>
      <c r="D191" s="16">
        <v>7</v>
      </c>
      <c r="E191" s="38" cm="1">
        <f t="array" ref="E191">SUM(--(J191:AD191&lt;=H191))</f>
        <v>20</v>
      </c>
      <c r="F191" s="32"/>
      <c r="G191" s="15" t="s">
        <v>72</v>
      </c>
      <c r="H191" s="15">
        <v>1000</v>
      </c>
      <c r="I191"/>
      <c r="J191" s="15">
        <v>788</v>
      </c>
      <c r="K191" s="15">
        <v>633</v>
      </c>
      <c r="L191" s="15">
        <v>513</v>
      </c>
      <c r="M191" s="15">
        <v>502</v>
      </c>
      <c r="N191" s="15">
        <v>443</v>
      </c>
      <c r="O191" s="15">
        <v>506</v>
      </c>
      <c r="P191" s="15">
        <v>344</v>
      </c>
      <c r="Q191" s="15">
        <v>295</v>
      </c>
      <c r="R191" s="15">
        <v>133</v>
      </c>
      <c r="S191" s="15">
        <v>34</v>
      </c>
      <c r="T191" s="15">
        <v>240</v>
      </c>
      <c r="U191" s="15">
        <v>463</v>
      </c>
      <c r="V191" s="15">
        <v>940</v>
      </c>
      <c r="W191" s="15">
        <v>818</v>
      </c>
      <c r="X191" s="15">
        <v>1022</v>
      </c>
      <c r="Y191" s="15">
        <v>883</v>
      </c>
      <c r="Z191" s="15">
        <v>276</v>
      </c>
      <c r="AA191" s="15">
        <v>0</v>
      </c>
      <c r="AB191" s="15">
        <v>30</v>
      </c>
      <c r="AC191" s="15">
        <v>483</v>
      </c>
      <c r="AD191" s="15">
        <v>431</v>
      </c>
    </row>
    <row r="192" spans="2:30" ht="22.5" customHeight="1">
      <c r="B192" s="10">
        <v>78</v>
      </c>
      <c r="C192" s="10">
        <v>4</v>
      </c>
      <c r="D192" s="16">
        <v>7</v>
      </c>
      <c r="E192" s="38" cm="1">
        <f t="array" ref="E192">SUM(--(J192:AD192&lt;=H192))</f>
        <v>8</v>
      </c>
      <c r="F192" s="32"/>
      <c r="G192" s="15" t="s">
        <v>73</v>
      </c>
      <c r="H192" s="15">
        <v>400</v>
      </c>
      <c r="I192"/>
      <c r="J192" s="15">
        <v>765</v>
      </c>
      <c r="K192" s="15">
        <v>610</v>
      </c>
      <c r="L192" s="15">
        <v>490</v>
      </c>
      <c r="M192" s="15">
        <v>478</v>
      </c>
      <c r="N192" s="15">
        <v>420</v>
      </c>
      <c r="O192" s="15">
        <v>483</v>
      </c>
      <c r="P192" s="15">
        <v>321</v>
      </c>
      <c r="Q192" s="15">
        <v>272</v>
      </c>
      <c r="R192" s="15">
        <v>110</v>
      </c>
      <c r="S192" s="15">
        <v>20</v>
      </c>
      <c r="T192" s="15">
        <v>245</v>
      </c>
      <c r="U192" s="15">
        <v>455</v>
      </c>
      <c r="V192" s="15">
        <v>932</v>
      </c>
      <c r="W192" s="15">
        <v>810</v>
      </c>
      <c r="X192" s="15">
        <v>1014</v>
      </c>
      <c r="Y192" s="15">
        <v>875</v>
      </c>
      <c r="Z192" s="15">
        <v>272</v>
      </c>
      <c r="AA192" s="15">
        <v>30</v>
      </c>
      <c r="AB192" s="15">
        <v>0</v>
      </c>
      <c r="AC192" s="15">
        <v>476</v>
      </c>
      <c r="AD192" s="15">
        <v>408</v>
      </c>
    </row>
    <row r="193" spans="2:30" ht="22.5" customHeight="1">
      <c r="B193" s="10">
        <v>79</v>
      </c>
      <c r="C193" s="10">
        <v>4</v>
      </c>
      <c r="D193" s="16">
        <v>7</v>
      </c>
      <c r="E193" s="38" cm="1">
        <f t="array" ref="E193">SUM(--(J193:AD193&lt;=H193))</f>
        <v>10</v>
      </c>
      <c r="F193" s="32"/>
      <c r="G193" s="15" t="s">
        <v>74</v>
      </c>
      <c r="H193" s="15">
        <v>600</v>
      </c>
      <c r="I193"/>
      <c r="J193" s="15">
        <v>1335</v>
      </c>
      <c r="K193" s="15">
        <v>1175</v>
      </c>
      <c r="L193" s="15">
        <v>1055</v>
      </c>
      <c r="M193" s="15">
        <v>1045</v>
      </c>
      <c r="N193" s="15">
        <v>985</v>
      </c>
      <c r="O193" s="15">
        <v>1050</v>
      </c>
      <c r="P193" s="15">
        <v>885</v>
      </c>
      <c r="Q193" s="15">
        <v>865</v>
      </c>
      <c r="R193" s="15">
        <v>685</v>
      </c>
      <c r="S193" s="15">
        <v>500</v>
      </c>
      <c r="T193" s="15">
        <v>365</v>
      </c>
      <c r="U193" s="15">
        <v>25</v>
      </c>
      <c r="V193" s="15">
        <v>495</v>
      </c>
      <c r="W193" s="15">
        <v>355</v>
      </c>
      <c r="X193" s="15">
        <v>545</v>
      </c>
      <c r="Y193" s="15">
        <v>402</v>
      </c>
      <c r="Z193" s="15">
        <v>645</v>
      </c>
      <c r="AA193" s="15">
        <v>485</v>
      </c>
      <c r="AB193" s="15">
        <v>475</v>
      </c>
      <c r="AC193" s="15">
        <v>0</v>
      </c>
      <c r="AD193" s="15">
        <v>975</v>
      </c>
    </row>
    <row r="194" spans="2:30" ht="22.5" customHeight="1">
      <c r="B194" s="10">
        <v>80</v>
      </c>
      <c r="C194" s="10">
        <v>4</v>
      </c>
      <c r="D194" s="16">
        <v>7</v>
      </c>
      <c r="E194" s="38" cm="1">
        <f t="array" ref="E194">SUM(--(J194:AD194&lt;=H194))</f>
        <v>17</v>
      </c>
      <c r="F194" s="32"/>
      <c r="G194" s="15" t="s">
        <v>75</v>
      </c>
      <c r="H194" s="15">
        <v>800</v>
      </c>
      <c r="I194"/>
      <c r="J194" s="15">
        <v>358</v>
      </c>
      <c r="K194" s="15">
        <v>203</v>
      </c>
      <c r="L194" s="15">
        <v>76</v>
      </c>
      <c r="M194" s="15">
        <v>58</v>
      </c>
      <c r="N194" s="15">
        <v>30</v>
      </c>
      <c r="O194" s="15">
        <v>289</v>
      </c>
      <c r="P194" s="15">
        <v>244</v>
      </c>
      <c r="Q194" s="15">
        <v>246</v>
      </c>
      <c r="R194" s="15">
        <v>328</v>
      </c>
      <c r="S194" s="15">
        <v>456</v>
      </c>
      <c r="T194" s="15">
        <v>476</v>
      </c>
      <c r="U194" s="15">
        <v>696</v>
      </c>
      <c r="V194" s="15">
        <v>1173</v>
      </c>
      <c r="W194" s="15">
        <v>1051</v>
      </c>
      <c r="X194" s="15">
        <v>1255</v>
      </c>
      <c r="Y194" s="15">
        <v>1289</v>
      </c>
      <c r="Z194" s="15">
        <v>220</v>
      </c>
      <c r="AA194" s="15">
        <v>431</v>
      </c>
      <c r="AB194" s="15">
        <v>408</v>
      </c>
      <c r="AC194" s="15">
        <v>716</v>
      </c>
      <c r="AD194" s="15">
        <v>0</v>
      </c>
    </row>
    <row r="195" spans="2:30" ht="15" customHeight="1">
      <c r="B195" s="17"/>
      <c r="C195" s="17"/>
      <c r="D195" s="18"/>
      <c r="E195"/>
      <c r="F195" s="32"/>
      <c r="G195" s="40"/>
      <c r="H195" s="40"/>
      <c r="I195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2:30" ht="15" customHeight="1" thickBot="1">
      <c r="B196" s="17"/>
      <c r="C196" s="17"/>
      <c r="D196" s="18"/>
      <c r="E196"/>
      <c r="F196" s="32"/>
      <c r="G196" s="40"/>
      <c r="H196" s="40"/>
      <c r="I196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2:30" ht="22.5" customHeight="1" thickBot="1">
      <c r="B197" s="76" t="s">
        <v>103</v>
      </c>
      <c r="C197" s="78" t="s">
        <v>84</v>
      </c>
      <c r="D197" s="37"/>
      <c r="M197"/>
    </row>
    <row r="198" spans="2:30" ht="15" customHeight="1">
      <c r="M198"/>
    </row>
    <row r="199" spans="2:30" ht="15" customHeight="1">
      <c r="B199" s="19" t="s">
        <v>92</v>
      </c>
      <c r="M199"/>
    </row>
    <row r="200" spans="2:30" ht="15" customHeight="1">
      <c r="B200" s="34" t="s">
        <v>104</v>
      </c>
      <c r="M200"/>
    </row>
    <row r="201" spans="2:30" ht="15" customHeight="1">
      <c r="B201" s="33"/>
      <c r="M201"/>
    </row>
    <row r="202" spans="2:30" ht="15" customHeight="1">
      <c r="B202" s="34" t="s">
        <v>105</v>
      </c>
      <c r="C202" s="25"/>
    </row>
    <row r="203" spans="2:30" ht="15" customHeight="1">
      <c r="B203" s="36" t="s">
        <v>106</v>
      </c>
      <c r="C203" s="25"/>
    </row>
    <row r="204" spans="2:30" ht="15" customHeight="1">
      <c r="B204" s="41"/>
      <c r="G204" s="14"/>
      <c r="H204" s="23"/>
    </row>
    <row r="205" spans="2:30" ht="15" customHeight="1">
      <c r="B205" s="34" t="s">
        <v>36</v>
      </c>
      <c r="G205" s="14"/>
      <c r="H205" s="23"/>
    </row>
    <row r="206" spans="2:30" ht="15" customHeight="1">
      <c r="B206" s="36" t="s">
        <v>107</v>
      </c>
      <c r="G206" s="14"/>
      <c r="H206" s="23"/>
    </row>
    <row r="207" spans="2:30" ht="15" customHeight="1">
      <c r="B207" s="36" t="s">
        <v>108</v>
      </c>
      <c r="G207" s="14"/>
      <c r="H207" s="23"/>
    </row>
    <row r="208" spans="2:30" ht="15" customHeight="1">
      <c r="B208" s="36" t="s">
        <v>109</v>
      </c>
      <c r="G208" s="14"/>
      <c r="H208"/>
    </row>
    <row r="210" spans="2:29" ht="22.5" customHeight="1" thickBot="1">
      <c r="B210" s="26"/>
      <c r="G210" s="14"/>
      <c r="H210" s="14"/>
      <c r="I210" s="75" t="s">
        <v>99</v>
      </c>
      <c r="J210" s="75"/>
      <c r="K210" s="75"/>
      <c r="L210" s="75"/>
      <c r="M210" s="75"/>
      <c r="N210" s="75"/>
      <c r="O210" s="75"/>
      <c r="P210" s="75"/>
      <c r="Q210" s="75"/>
      <c r="R210" s="75"/>
    </row>
    <row r="211" spans="2:29" ht="22.5" customHeight="1" thickBot="1">
      <c r="B211" s="73" t="s">
        <v>15</v>
      </c>
      <c r="C211" s="73" t="s">
        <v>41</v>
      </c>
      <c r="D211" s="73" t="s">
        <v>17</v>
      </c>
      <c r="E211" s="73" t="s">
        <v>42</v>
      </c>
      <c r="G211" s="73" t="s">
        <v>100</v>
      </c>
      <c r="H211"/>
      <c r="I211" s="75" t="s">
        <v>55</v>
      </c>
      <c r="J211" s="75" t="s">
        <v>56</v>
      </c>
      <c r="K211" s="75" t="s">
        <v>57</v>
      </c>
      <c r="L211" s="75" t="s">
        <v>58</v>
      </c>
      <c r="M211" s="75" t="s">
        <v>59</v>
      </c>
      <c r="N211" s="75" t="s">
        <v>60</v>
      </c>
      <c r="O211" s="75" t="s">
        <v>61</v>
      </c>
      <c r="P211" s="75" t="s">
        <v>62</v>
      </c>
      <c r="Q211" s="75" t="s">
        <v>63</v>
      </c>
      <c r="R211" s="75" t="s">
        <v>64</v>
      </c>
      <c r="S211" s="75" t="s">
        <v>65</v>
      </c>
      <c r="T211" s="75" t="s">
        <v>66</v>
      </c>
      <c r="U211" s="75" t="s">
        <v>67</v>
      </c>
      <c r="V211" s="75" t="s">
        <v>68</v>
      </c>
      <c r="W211" s="75" t="s">
        <v>69</v>
      </c>
      <c r="X211" s="75" t="s">
        <v>70</v>
      </c>
      <c r="Y211" s="75" t="s">
        <v>71</v>
      </c>
      <c r="Z211" s="75" t="s">
        <v>72</v>
      </c>
      <c r="AA211" s="75" t="s">
        <v>73</v>
      </c>
      <c r="AB211" s="75" t="s">
        <v>74</v>
      </c>
      <c r="AC211" s="75" t="s">
        <v>75</v>
      </c>
    </row>
    <row r="212" spans="2:29" ht="15" customHeight="1">
      <c r="B212" s="2"/>
      <c r="C212" s="2"/>
      <c r="D212" s="2"/>
      <c r="E212" s="3"/>
      <c r="H212"/>
      <c r="N212" s="2"/>
    </row>
    <row r="213" spans="2:29" ht="22.5" customHeight="1">
      <c r="B213" s="9" t="s">
        <v>110</v>
      </c>
      <c r="C213" s="10">
        <v>5</v>
      </c>
      <c r="D213" s="11">
        <v>0</v>
      </c>
      <c r="E213" s="38" t="s">
        <v>56</v>
      </c>
      <c r="F213" s="32"/>
      <c r="G213" s="15" t="s">
        <v>55</v>
      </c>
      <c r="H213"/>
      <c r="I213" s="15">
        <v>0</v>
      </c>
      <c r="J213" s="15">
        <v>170</v>
      </c>
      <c r="K213" s="15">
        <v>376</v>
      </c>
      <c r="L213" s="15">
        <v>297</v>
      </c>
      <c r="M213" s="15">
        <v>404</v>
      </c>
      <c r="N213" s="15">
        <v>675</v>
      </c>
      <c r="O213" s="15">
        <v>539</v>
      </c>
      <c r="P213" s="15">
        <v>593</v>
      </c>
      <c r="Q213" s="15">
        <v>698</v>
      </c>
      <c r="R213" s="15">
        <v>819</v>
      </c>
      <c r="S213" s="15">
        <v>1008</v>
      </c>
      <c r="T213" s="15">
        <v>1236</v>
      </c>
      <c r="U213" s="15">
        <v>1713</v>
      </c>
      <c r="V213" s="15">
        <v>1591</v>
      </c>
      <c r="W213" s="15">
        <v>1796</v>
      </c>
      <c r="X213" s="15">
        <v>1645</v>
      </c>
      <c r="Y213" s="15">
        <v>584</v>
      </c>
      <c r="Z213" s="15">
        <v>788</v>
      </c>
      <c r="AA213" s="15">
        <v>765</v>
      </c>
      <c r="AB213" s="15">
        <v>1335</v>
      </c>
      <c r="AC213" s="15">
        <v>358</v>
      </c>
    </row>
    <row r="214" spans="2:29" ht="15" customHeight="1">
      <c r="B214" s="2"/>
      <c r="C214" s="2"/>
      <c r="D214" s="2"/>
      <c r="E214" s="39"/>
      <c r="F214" s="8"/>
      <c r="G214" s="27"/>
      <c r="H214"/>
      <c r="I214" s="27"/>
      <c r="N214" s="2"/>
    </row>
    <row r="215" spans="2:29" ht="22.5" customHeight="1">
      <c r="B215" s="10">
        <v>81</v>
      </c>
      <c r="C215" s="10">
        <v>5</v>
      </c>
      <c r="D215" s="16">
        <v>8</v>
      </c>
      <c r="E215" s="38" t="str">
        <f>INDEX($I$211:$AC$211, 1, MATCH(SMALL(I215:AC215,2),I215:AC215,0))</f>
        <v>Hamilton</v>
      </c>
      <c r="F215" s="32"/>
      <c r="G215" s="15" t="s">
        <v>56</v>
      </c>
      <c r="H215"/>
      <c r="I215" s="15">
        <v>170</v>
      </c>
      <c r="J215" s="15">
        <v>0</v>
      </c>
      <c r="K215" s="15">
        <v>206</v>
      </c>
      <c r="L215" s="15">
        <v>125</v>
      </c>
      <c r="M215" s="15">
        <v>234</v>
      </c>
      <c r="N215" s="15">
        <v>504</v>
      </c>
      <c r="O215" s="15">
        <v>369</v>
      </c>
      <c r="P215" s="15">
        <v>423</v>
      </c>
      <c r="Q215" s="15">
        <v>528</v>
      </c>
      <c r="R215" s="15">
        <v>660</v>
      </c>
      <c r="S215" s="15">
        <v>845</v>
      </c>
      <c r="T215" s="15">
        <v>1073</v>
      </c>
      <c r="U215" s="15">
        <v>1550</v>
      </c>
      <c r="V215" s="15">
        <v>1427</v>
      </c>
      <c r="W215" s="15">
        <v>1633</v>
      </c>
      <c r="X215" s="15">
        <v>1491</v>
      </c>
      <c r="Y215" s="15">
        <v>424</v>
      </c>
      <c r="Z215" s="15">
        <v>633</v>
      </c>
      <c r="AA215" s="15">
        <v>610</v>
      </c>
      <c r="AB215" s="15">
        <v>1175</v>
      </c>
      <c r="AC215" s="15">
        <v>203</v>
      </c>
    </row>
    <row r="216" spans="2:29" ht="22.5" customHeight="1">
      <c r="B216" s="10">
        <v>82</v>
      </c>
      <c r="C216" s="10">
        <v>5</v>
      </c>
      <c r="D216" s="16">
        <v>8</v>
      </c>
      <c r="E216" s="38" t="str">
        <f t="shared" ref="E216:E234" si="5">INDEX($I$211:$AC$211, 1, MATCH(SMALL(I216:AC216,2),I216:AC216,0))</f>
        <v>Rotorua</v>
      </c>
      <c r="F216" s="32"/>
      <c r="G216" s="15" t="s">
        <v>57</v>
      </c>
      <c r="H216"/>
      <c r="I216" s="15">
        <v>376</v>
      </c>
      <c r="J216" s="15">
        <v>206</v>
      </c>
      <c r="K216" s="15">
        <v>0</v>
      </c>
      <c r="L216" s="15">
        <v>106</v>
      </c>
      <c r="M216" s="15">
        <v>64</v>
      </c>
      <c r="N216" s="15">
        <v>276</v>
      </c>
      <c r="O216" s="15">
        <v>309</v>
      </c>
      <c r="P216" s="15">
        <v>280</v>
      </c>
      <c r="Q216" s="15">
        <v>397</v>
      </c>
      <c r="R216" s="15">
        <v>526</v>
      </c>
      <c r="S216" s="15">
        <v>728</v>
      </c>
      <c r="T216" s="15">
        <v>956</v>
      </c>
      <c r="U216" s="15">
        <v>1433</v>
      </c>
      <c r="V216" s="15">
        <v>1310</v>
      </c>
      <c r="W216" s="15">
        <v>1516</v>
      </c>
      <c r="X216" s="15">
        <v>1371</v>
      </c>
      <c r="Y216" s="15">
        <v>294</v>
      </c>
      <c r="Z216" s="15">
        <v>513</v>
      </c>
      <c r="AA216" s="15">
        <v>490</v>
      </c>
      <c r="AB216" s="15">
        <v>1055</v>
      </c>
      <c r="AC216" s="15">
        <v>76</v>
      </c>
    </row>
    <row r="217" spans="2:29" ht="22.5" customHeight="1">
      <c r="B217" s="10">
        <v>83</v>
      </c>
      <c r="C217" s="10">
        <v>5</v>
      </c>
      <c r="D217" s="16">
        <v>8</v>
      </c>
      <c r="E217" s="38" t="str">
        <f t="shared" si="5"/>
        <v>Tokoroa</v>
      </c>
      <c r="F217" s="32"/>
      <c r="G217" s="15" t="s">
        <v>58</v>
      </c>
      <c r="H217"/>
      <c r="I217" s="15">
        <v>297</v>
      </c>
      <c r="J217" s="15">
        <v>125</v>
      </c>
      <c r="K217" s="15">
        <v>106</v>
      </c>
      <c r="L217" s="15">
        <v>0</v>
      </c>
      <c r="M217" s="15">
        <v>107</v>
      </c>
      <c r="N217" s="15">
        <v>376</v>
      </c>
      <c r="O217" s="15">
        <v>240</v>
      </c>
      <c r="P217" s="15">
        <v>301</v>
      </c>
      <c r="Q217" s="15">
        <v>392</v>
      </c>
      <c r="R217" s="15">
        <v>520</v>
      </c>
      <c r="S217" s="15">
        <v>721</v>
      </c>
      <c r="T217" s="15">
        <v>950</v>
      </c>
      <c r="U217" s="15">
        <v>1427</v>
      </c>
      <c r="V217" s="15">
        <v>1305</v>
      </c>
      <c r="W217" s="15">
        <v>1509</v>
      </c>
      <c r="X217" s="15">
        <v>1043</v>
      </c>
      <c r="Y217" s="15">
        <v>303</v>
      </c>
      <c r="Z217" s="15">
        <v>502</v>
      </c>
      <c r="AA217" s="15">
        <v>478</v>
      </c>
      <c r="AB217" s="15">
        <v>1045</v>
      </c>
      <c r="AC217" s="15">
        <v>58</v>
      </c>
    </row>
    <row r="218" spans="2:29" ht="22.5" customHeight="1">
      <c r="B218" s="10">
        <v>84</v>
      </c>
      <c r="C218" s="10">
        <v>5</v>
      </c>
      <c r="D218" s="16">
        <v>8</v>
      </c>
      <c r="E218" s="38" t="str">
        <f t="shared" si="5"/>
        <v>Tokoroa</v>
      </c>
      <c r="F218" s="32"/>
      <c r="G218" s="15" t="s">
        <v>59</v>
      </c>
      <c r="H218"/>
      <c r="I218" s="15">
        <v>404</v>
      </c>
      <c r="J218" s="15">
        <v>234</v>
      </c>
      <c r="K218" s="15">
        <v>64</v>
      </c>
      <c r="L218" s="15">
        <v>107</v>
      </c>
      <c r="M218" s="15">
        <v>0</v>
      </c>
      <c r="N218" s="15">
        <v>274</v>
      </c>
      <c r="O218" s="15">
        <v>294</v>
      </c>
      <c r="P218" s="15">
        <v>220</v>
      </c>
      <c r="Q218" s="15">
        <v>324</v>
      </c>
      <c r="R218" s="15">
        <v>453</v>
      </c>
      <c r="S218" s="15">
        <v>655</v>
      </c>
      <c r="T218" s="15">
        <v>883</v>
      </c>
      <c r="U218" s="15">
        <v>1360</v>
      </c>
      <c r="V218" s="15">
        <v>1237</v>
      </c>
      <c r="W218" s="15">
        <v>1443</v>
      </c>
      <c r="X218" s="15">
        <v>1301</v>
      </c>
      <c r="Y218" s="15">
        <v>233</v>
      </c>
      <c r="Z218" s="15">
        <v>443</v>
      </c>
      <c r="AA218" s="15">
        <v>420</v>
      </c>
      <c r="AB218" s="15">
        <v>985</v>
      </c>
      <c r="AC218" s="15">
        <v>30</v>
      </c>
    </row>
    <row r="219" spans="2:29" ht="22.5" customHeight="1">
      <c r="B219" s="10">
        <v>85</v>
      </c>
      <c r="C219" s="10">
        <v>5</v>
      </c>
      <c r="D219" s="16">
        <v>8</v>
      </c>
      <c r="E219" s="38" t="str">
        <f t="shared" si="5"/>
        <v>Napier</v>
      </c>
      <c r="F219" s="32"/>
      <c r="G219" s="15" t="s">
        <v>60</v>
      </c>
      <c r="H219"/>
      <c r="I219" s="15">
        <v>675</v>
      </c>
      <c r="J219" s="15">
        <v>504</v>
      </c>
      <c r="K219" s="15">
        <v>276</v>
      </c>
      <c r="L219" s="15">
        <v>376</v>
      </c>
      <c r="M219" s="15">
        <v>274</v>
      </c>
      <c r="N219" s="15">
        <v>0</v>
      </c>
      <c r="O219" s="15">
        <v>564</v>
      </c>
      <c r="P219" s="15">
        <v>215</v>
      </c>
      <c r="Q219" s="15">
        <v>392</v>
      </c>
      <c r="R219" s="15">
        <v>533</v>
      </c>
      <c r="S219" s="15">
        <v>735</v>
      </c>
      <c r="T219" s="15">
        <v>963</v>
      </c>
      <c r="U219" s="15">
        <v>1440</v>
      </c>
      <c r="V219" s="15">
        <v>1317</v>
      </c>
      <c r="W219" s="15">
        <v>1523</v>
      </c>
      <c r="X219" s="15">
        <v>1377</v>
      </c>
      <c r="Y219" s="15">
        <v>230</v>
      </c>
      <c r="Z219" s="15">
        <v>506</v>
      </c>
      <c r="AA219" s="15">
        <v>483</v>
      </c>
      <c r="AB219" s="15">
        <v>1050</v>
      </c>
      <c r="AC219" s="15">
        <v>289</v>
      </c>
    </row>
    <row r="220" spans="2:29" ht="22.5" customHeight="1">
      <c r="B220" s="10">
        <v>86</v>
      </c>
      <c r="C220" s="10">
        <v>5</v>
      </c>
      <c r="D220" s="16">
        <v>8</v>
      </c>
      <c r="E220" s="38" t="str">
        <f t="shared" si="5"/>
        <v>Palmerston North</v>
      </c>
      <c r="F220" s="32"/>
      <c r="G220" s="15" t="s">
        <v>61</v>
      </c>
      <c r="H220"/>
      <c r="I220" s="15">
        <v>539</v>
      </c>
      <c r="J220" s="15">
        <v>369</v>
      </c>
      <c r="K220" s="15">
        <v>309</v>
      </c>
      <c r="L220" s="15">
        <v>240</v>
      </c>
      <c r="M220" s="15">
        <v>294</v>
      </c>
      <c r="N220" s="15">
        <v>564</v>
      </c>
      <c r="O220" s="15">
        <v>0</v>
      </c>
      <c r="P220" s="15">
        <v>413</v>
      </c>
      <c r="Q220" s="15">
        <v>232</v>
      </c>
      <c r="R220" s="15">
        <v>353</v>
      </c>
      <c r="S220" s="15">
        <v>555</v>
      </c>
      <c r="T220" s="15">
        <v>783</v>
      </c>
      <c r="U220" s="15">
        <v>1260</v>
      </c>
      <c r="V220" s="15">
        <v>1137</v>
      </c>
      <c r="W220" s="15">
        <v>1343</v>
      </c>
      <c r="X220" s="15">
        <v>1202</v>
      </c>
      <c r="Y220" s="15">
        <v>385</v>
      </c>
      <c r="Z220" s="15">
        <v>344</v>
      </c>
      <c r="AA220" s="15">
        <v>321</v>
      </c>
      <c r="AB220" s="15">
        <v>885</v>
      </c>
      <c r="AC220" s="15">
        <v>244</v>
      </c>
    </row>
    <row r="221" spans="2:29" ht="22.5" customHeight="1">
      <c r="B221" s="10">
        <v>87</v>
      </c>
      <c r="C221" s="10">
        <v>5</v>
      </c>
      <c r="D221" s="16">
        <v>8</v>
      </c>
      <c r="E221" s="38" t="str">
        <f t="shared" si="5"/>
        <v>Hastings</v>
      </c>
      <c r="F221" s="32"/>
      <c r="G221" s="15" t="s">
        <v>62</v>
      </c>
      <c r="H221"/>
      <c r="I221" s="15">
        <v>593</v>
      </c>
      <c r="J221" s="15">
        <v>423</v>
      </c>
      <c r="K221" s="15">
        <v>280</v>
      </c>
      <c r="L221" s="15">
        <v>301</v>
      </c>
      <c r="M221" s="15">
        <v>220</v>
      </c>
      <c r="N221" s="15">
        <v>215</v>
      </c>
      <c r="O221" s="15">
        <v>413</v>
      </c>
      <c r="P221" s="15">
        <v>0</v>
      </c>
      <c r="Q221" s="15">
        <v>183</v>
      </c>
      <c r="R221" s="15">
        <v>323</v>
      </c>
      <c r="S221" s="15">
        <v>525</v>
      </c>
      <c r="T221" s="15">
        <v>753</v>
      </c>
      <c r="U221" s="15">
        <v>1230</v>
      </c>
      <c r="V221" s="15">
        <v>1108</v>
      </c>
      <c r="W221" s="15">
        <v>1313</v>
      </c>
      <c r="X221" s="15">
        <v>1167</v>
      </c>
      <c r="Y221" s="15">
        <v>20</v>
      </c>
      <c r="Z221" s="15">
        <v>295</v>
      </c>
      <c r="AA221" s="15">
        <v>272</v>
      </c>
      <c r="AB221" s="15">
        <v>865</v>
      </c>
      <c r="AC221" s="15">
        <v>246</v>
      </c>
    </row>
    <row r="222" spans="2:29" ht="22.5" customHeight="1">
      <c r="B222" s="10">
        <v>88</v>
      </c>
      <c r="C222" s="10">
        <v>5</v>
      </c>
      <c r="D222" s="16">
        <v>8</v>
      </c>
      <c r="E222" s="38" t="str">
        <f t="shared" si="5"/>
        <v>Porirua</v>
      </c>
      <c r="F222" s="32"/>
      <c r="G222" s="15" t="s">
        <v>63</v>
      </c>
      <c r="H222"/>
      <c r="I222" s="15">
        <v>698</v>
      </c>
      <c r="J222" s="15">
        <v>528</v>
      </c>
      <c r="K222" s="15">
        <v>397</v>
      </c>
      <c r="L222" s="15">
        <v>392</v>
      </c>
      <c r="M222" s="15">
        <v>324</v>
      </c>
      <c r="N222" s="15">
        <v>392</v>
      </c>
      <c r="O222" s="15">
        <v>232</v>
      </c>
      <c r="P222" s="15">
        <v>183</v>
      </c>
      <c r="Q222" s="15">
        <v>0</v>
      </c>
      <c r="R222" s="15">
        <v>142</v>
      </c>
      <c r="S222" s="15">
        <v>344</v>
      </c>
      <c r="T222" s="15">
        <v>572</v>
      </c>
      <c r="U222" s="15">
        <v>1049</v>
      </c>
      <c r="V222" s="15">
        <v>926</v>
      </c>
      <c r="W222" s="15">
        <v>1132</v>
      </c>
      <c r="X222" s="15">
        <v>991</v>
      </c>
      <c r="Y222" s="15">
        <v>161</v>
      </c>
      <c r="Z222" s="15">
        <v>133</v>
      </c>
      <c r="AA222" s="15">
        <v>110</v>
      </c>
      <c r="AB222" s="15">
        <v>685</v>
      </c>
      <c r="AC222" s="15">
        <v>328</v>
      </c>
    </row>
    <row r="223" spans="2:29" ht="22.5" customHeight="1">
      <c r="B223" s="10">
        <v>89</v>
      </c>
      <c r="C223" s="10">
        <v>5</v>
      </c>
      <c r="D223" s="16">
        <v>8</v>
      </c>
      <c r="E223" s="38" t="str">
        <f t="shared" si="5"/>
        <v>Porirua</v>
      </c>
      <c r="F223" s="32"/>
      <c r="G223" s="15" t="s">
        <v>64</v>
      </c>
      <c r="H223"/>
      <c r="I223" s="15">
        <v>819</v>
      </c>
      <c r="J223" s="15">
        <v>660</v>
      </c>
      <c r="K223" s="15">
        <v>526</v>
      </c>
      <c r="L223" s="15">
        <v>520</v>
      </c>
      <c r="M223" s="15">
        <v>453</v>
      </c>
      <c r="N223" s="15">
        <v>533</v>
      </c>
      <c r="O223" s="15">
        <v>353</v>
      </c>
      <c r="P223" s="15">
        <v>323</v>
      </c>
      <c r="Q223" s="15">
        <v>142</v>
      </c>
      <c r="R223" s="15">
        <v>0</v>
      </c>
      <c r="S223" s="15">
        <v>207</v>
      </c>
      <c r="T223" s="15">
        <v>435</v>
      </c>
      <c r="U223" s="15">
        <v>912</v>
      </c>
      <c r="V223" s="15">
        <v>790</v>
      </c>
      <c r="W223" s="15">
        <v>995</v>
      </c>
      <c r="X223" s="15">
        <v>855</v>
      </c>
      <c r="Y223" s="15">
        <v>296</v>
      </c>
      <c r="Z223" s="15">
        <v>34</v>
      </c>
      <c r="AA223" s="15">
        <v>20</v>
      </c>
      <c r="AB223" s="15">
        <v>500</v>
      </c>
      <c r="AC223" s="15">
        <v>456</v>
      </c>
    </row>
    <row r="224" spans="2:29" ht="22.5" customHeight="1">
      <c r="B224" s="10">
        <v>90</v>
      </c>
      <c r="C224" s="10">
        <v>5</v>
      </c>
      <c r="D224" s="16">
        <v>8</v>
      </c>
      <c r="E224" s="38" t="str">
        <f t="shared" si="5"/>
        <v>Wellington</v>
      </c>
      <c r="F224" s="32"/>
      <c r="G224" s="15" t="s">
        <v>65</v>
      </c>
      <c r="H224"/>
      <c r="I224" s="15">
        <v>1008</v>
      </c>
      <c r="J224" s="15">
        <v>845</v>
      </c>
      <c r="K224" s="15">
        <v>728</v>
      </c>
      <c r="L224" s="15">
        <v>721</v>
      </c>
      <c r="M224" s="15">
        <v>655</v>
      </c>
      <c r="N224" s="15">
        <v>735</v>
      </c>
      <c r="O224" s="15">
        <v>555</v>
      </c>
      <c r="P224" s="15">
        <v>525</v>
      </c>
      <c r="Q224" s="15">
        <v>344</v>
      </c>
      <c r="R224" s="15">
        <v>207</v>
      </c>
      <c r="S224" s="15">
        <v>0</v>
      </c>
      <c r="T224" s="15">
        <v>414</v>
      </c>
      <c r="U224" s="15">
        <v>811</v>
      </c>
      <c r="V224" s="15">
        <v>769</v>
      </c>
      <c r="W224" s="15">
        <v>973</v>
      </c>
      <c r="X224" s="15">
        <v>499</v>
      </c>
      <c r="Y224" s="15">
        <v>409</v>
      </c>
      <c r="Z224" s="15">
        <v>240</v>
      </c>
      <c r="AA224" s="15">
        <v>245</v>
      </c>
      <c r="AB224" s="15">
        <v>365</v>
      </c>
      <c r="AC224" s="15">
        <v>476</v>
      </c>
    </row>
    <row r="225" spans="2:29" ht="22.5" customHeight="1">
      <c r="B225" s="10">
        <v>91</v>
      </c>
      <c r="C225" s="10">
        <v>5</v>
      </c>
      <c r="D225" s="16">
        <v>8</v>
      </c>
      <c r="E225" s="38" t="str">
        <f t="shared" si="5"/>
        <v>Rolleston</v>
      </c>
      <c r="F225" s="32"/>
      <c r="G225" s="15" t="s">
        <v>66</v>
      </c>
      <c r="H225"/>
      <c r="I225" s="15">
        <v>1236</v>
      </c>
      <c r="J225" s="15">
        <v>1073</v>
      </c>
      <c r="K225" s="15">
        <v>956</v>
      </c>
      <c r="L225" s="15">
        <v>950</v>
      </c>
      <c r="M225" s="15">
        <v>883</v>
      </c>
      <c r="N225" s="15">
        <v>963</v>
      </c>
      <c r="O225" s="15">
        <v>783</v>
      </c>
      <c r="P225" s="15">
        <v>753</v>
      </c>
      <c r="Q225" s="15">
        <v>572</v>
      </c>
      <c r="R225" s="15">
        <v>435</v>
      </c>
      <c r="S225" s="15">
        <v>414</v>
      </c>
      <c r="T225" s="15">
        <v>0</v>
      </c>
      <c r="U225" s="15">
        <v>482</v>
      </c>
      <c r="V225" s="15">
        <v>360</v>
      </c>
      <c r="W225" s="15">
        <v>565</v>
      </c>
      <c r="X225" s="15">
        <v>425</v>
      </c>
      <c r="Y225" s="15">
        <v>619</v>
      </c>
      <c r="Z225" s="15">
        <v>463</v>
      </c>
      <c r="AA225" s="15">
        <v>455</v>
      </c>
      <c r="AB225" s="15">
        <v>25</v>
      </c>
      <c r="AC225" s="15">
        <v>696</v>
      </c>
    </row>
    <row r="226" spans="2:29" ht="22.5" customHeight="1">
      <c r="B226" s="10">
        <v>92</v>
      </c>
      <c r="C226" s="10">
        <v>5</v>
      </c>
      <c r="D226" s="16">
        <v>8</v>
      </c>
      <c r="E226" s="38" t="str">
        <f t="shared" si="5"/>
        <v>Wanaka</v>
      </c>
      <c r="F226" s="32"/>
      <c r="G226" s="15" t="s">
        <v>67</v>
      </c>
      <c r="H226"/>
      <c r="I226" s="15">
        <v>1713</v>
      </c>
      <c r="J226" s="15">
        <v>1550</v>
      </c>
      <c r="K226" s="15">
        <v>1433</v>
      </c>
      <c r="L226" s="15">
        <v>1427</v>
      </c>
      <c r="M226" s="15">
        <v>1360</v>
      </c>
      <c r="N226" s="15">
        <v>1440</v>
      </c>
      <c r="O226" s="15">
        <v>1260</v>
      </c>
      <c r="P226" s="15">
        <v>1230</v>
      </c>
      <c r="Q226" s="15">
        <v>1049</v>
      </c>
      <c r="R226" s="15">
        <v>912</v>
      </c>
      <c r="S226" s="15">
        <v>811</v>
      </c>
      <c r="T226" s="15">
        <v>482</v>
      </c>
      <c r="U226" s="15">
        <v>0</v>
      </c>
      <c r="V226" s="15">
        <v>283</v>
      </c>
      <c r="W226" s="15">
        <v>187</v>
      </c>
      <c r="X226" s="15">
        <v>68</v>
      </c>
      <c r="Y226" s="15">
        <v>949</v>
      </c>
      <c r="Z226" s="15">
        <v>940</v>
      </c>
      <c r="AA226" s="15">
        <v>932</v>
      </c>
      <c r="AB226" s="15">
        <v>495</v>
      </c>
      <c r="AC226" s="15">
        <v>1173</v>
      </c>
    </row>
    <row r="227" spans="2:29" ht="22.5" customHeight="1">
      <c r="B227" s="10">
        <v>93</v>
      </c>
      <c r="C227" s="10">
        <v>5</v>
      </c>
      <c r="D227" s="16">
        <v>8</v>
      </c>
      <c r="E227" s="38" t="str">
        <f t="shared" si="5"/>
        <v>Invercargill</v>
      </c>
      <c r="F227" s="32"/>
      <c r="G227" s="15" t="s">
        <v>68</v>
      </c>
      <c r="H227"/>
      <c r="I227" s="15">
        <v>1591</v>
      </c>
      <c r="J227" s="15">
        <v>1427</v>
      </c>
      <c r="K227" s="15">
        <v>1310</v>
      </c>
      <c r="L227" s="15">
        <v>1305</v>
      </c>
      <c r="M227" s="15">
        <v>1237</v>
      </c>
      <c r="N227" s="15">
        <v>1317</v>
      </c>
      <c r="O227" s="15">
        <v>1137</v>
      </c>
      <c r="P227" s="15">
        <v>1108</v>
      </c>
      <c r="Q227" s="15">
        <v>926</v>
      </c>
      <c r="R227" s="15">
        <v>790</v>
      </c>
      <c r="S227" s="15">
        <v>769</v>
      </c>
      <c r="T227" s="15">
        <v>360</v>
      </c>
      <c r="U227" s="15">
        <v>283</v>
      </c>
      <c r="V227" s="15">
        <v>0</v>
      </c>
      <c r="W227" s="15">
        <v>206</v>
      </c>
      <c r="X227" s="15">
        <v>274</v>
      </c>
      <c r="Y227" s="15">
        <v>966</v>
      </c>
      <c r="Z227" s="15">
        <v>818</v>
      </c>
      <c r="AA227" s="15">
        <v>810</v>
      </c>
      <c r="AB227" s="15">
        <v>355</v>
      </c>
      <c r="AC227" s="15">
        <v>1051</v>
      </c>
    </row>
    <row r="228" spans="2:29" ht="22.5" customHeight="1">
      <c r="B228" s="10">
        <v>94</v>
      </c>
      <c r="C228" s="10">
        <v>5</v>
      </c>
      <c r="D228" s="16">
        <v>8</v>
      </c>
      <c r="E228" s="38" t="str">
        <f t="shared" si="5"/>
        <v>Queenstown</v>
      </c>
      <c r="F228" s="32"/>
      <c r="G228" s="15" t="s">
        <v>69</v>
      </c>
      <c r="H228"/>
      <c r="I228" s="15">
        <v>1796</v>
      </c>
      <c r="J228" s="15">
        <v>1633</v>
      </c>
      <c r="K228" s="15">
        <v>1516</v>
      </c>
      <c r="L228" s="15">
        <v>1509</v>
      </c>
      <c r="M228" s="15">
        <v>1443</v>
      </c>
      <c r="N228" s="15">
        <v>1523</v>
      </c>
      <c r="O228" s="15">
        <v>1343</v>
      </c>
      <c r="P228" s="15">
        <v>1313</v>
      </c>
      <c r="Q228" s="15">
        <v>1132</v>
      </c>
      <c r="R228" s="15">
        <v>995</v>
      </c>
      <c r="S228" s="15">
        <v>973</v>
      </c>
      <c r="T228" s="15">
        <v>565</v>
      </c>
      <c r="U228" s="15">
        <v>187</v>
      </c>
      <c r="V228" s="15">
        <v>206</v>
      </c>
      <c r="W228" s="15">
        <v>0</v>
      </c>
      <c r="X228" s="15">
        <v>242</v>
      </c>
      <c r="Y228" s="15">
        <v>1065</v>
      </c>
      <c r="Z228" s="15">
        <v>1022</v>
      </c>
      <c r="AA228" s="15">
        <v>1014</v>
      </c>
      <c r="AB228" s="15">
        <v>545</v>
      </c>
      <c r="AC228" s="15">
        <v>1255</v>
      </c>
    </row>
    <row r="229" spans="2:29" ht="22.5" customHeight="1">
      <c r="B229" s="10">
        <v>95</v>
      </c>
      <c r="C229" s="10">
        <v>5</v>
      </c>
      <c r="D229" s="16">
        <v>8</v>
      </c>
      <c r="E229" s="38" t="str">
        <f t="shared" si="5"/>
        <v>Queenstown</v>
      </c>
      <c r="F229" s="32"/>
      <c r="G229" s="15" t="s">
        <v>70</v>
      </c>
      <c r="H229"/>
      <c r="I229" s="15">
        <v>1645</v>
      </c>
      <c r="J229" s="15">
        <v>1491</v>
      </c>
      <c r="K229" s="15">
        <v>1371</v>
      </c>
      <c r="L229" s="15">
        <v>1043</v>
      </c>
      <c r="M229" s="15">
        <v>1301</v>
      </c>
      <c r="N229" s="15">
        <v>1377</v>
      </c>
      <c r="O229" s="15">
        <v>1202</v>
      </c>
      <c r="P229" s="15">
        <v>1167</v>
      </c>
      <c r="Q229" s="15">
        <v>991</v>
      </c>
      <c r="R229" s="15">
        <v>855</v>
      </c>
      <c r="S229" s="15">
        <v>499</v>
      </c>
      <c r="T229" s="15">
        <v>425</v>
      </c>
      <c r="U229" s="15">
        <v>68</v>
      </c>
      <c r="V229" s="15">
        <v>274</v>
      </c>
      <c r="W229" s="15">
        <v>242</v>
      </c>
      <c r="X229" s="15">
        <v>0</v>
      </c>
      <c r="Y229" s="15">
        <v>1005</v>
      </c>
      <c r="Z229" s="15">
        <v>883</v>
      </c>
      <c r="AA229" s="15">
        <v>870</v>
      </c>
      <c r="AB229" s="15">
        <v>402</v>
      </c>
      <c r="AC229" s="15">
        <v>1289</v>
      </c>
    </row>
    <row r="230" spans="2:29" ht="22.5" customHeight="1">
      <c r="B230" s="10">
        <v>96</v>
      </c>
      <c r="C230" s="10">
        <v>5</v>
      </c>
      <c r="D230" s="16">
        <v>8</v>
      </c>
      <c r="E230" s="38" t="str">
        <f t="shared" si="5"/>
        <v>Napier</v>
      </c>
      <c r="F230" s="32"/>
      <c r="G230" s="15" t="s">
        <v>71</v>
      </c>
      <c r="H230"/>
      <c r="I230" s="15">
        <v>584</v>
      </c>
      <c r="J230" s="15">
        <v>424</v>
      </c>
      <c r="K230" s="15">
        <v>294</v>
      </c>
      <c r="L230" s="15">
        <v>303</v>
      </c>
      <c r="M230" s="15">
        <v>233</v>
      </c>
      <c r="N230" s="15">
        <v>230</v>
      </c>
      <c r="O230" s="15">
        <v>385</v>
      </c>
      <c r="P230" s="15">
        <v>20</v>
      </c>
      <c r="Q230" s="15">
        <v>161</v>
      </c>
      <c r="R230" s="15">
        <v>296</v>
      </c>
      <c r="S230" s="15">
        <v>409</v>
      </c>
      <c r="T230" s="15">
        <v>619</v>
      </c>
      <c r="U230" s="15">
        <v>949</v>
      </c>
      <c r="V230" s="15">
        <v>966</v>
      </c>
      <c r="W230" s="15">
        <v>1065</v>
      </c>
      <c r="X230" s="15">
        <v>1005</v>
      </c>
      <c r="Y230" s="15">
        <v>0</v>
      </c>
      <c r="Z230" s="15">
        <v>276</v>
      </c>
      <c r="AA230" s="15">
        <v>276</v>
      </c>
      <c r="AB230" s="15">
        <v>644</v>
      </c>
      <c r="AC230" s="15">
        <v>220</v>
      </c>
    </row>
    <row r="231" spans="2:29" ht="22.5" customHeight="1">
      <c r="B231" s="10">
        <v>97</v>
      </c>
      <c r="C231" s="10">
        <v>5</v>
      </c>
      <c r="D231" s="16">
        <v>8</v>
      </c>
      <c r="E231" s="38" t="str">
        <f t="shared" si="5"/>
        <v>Porirua</v>
      </c>
      <c r="F231" s="32"/>
      <c r="G231" s="15" t="s">
        <v>72</v>
      </c>
      <c r="H231"/>
      <c r="I231" s="15">
        <v>788</v>
      </c>
      <c r="J231" s="15">
        <v>633</v>
      </c>
      <c r="K231" s="15">
        <v>513</v>
      </c>
      <c r="L231" s="15">
        <v>502</v>
      </c>
      <c r="M231" s="15">
        <v>443</v>
      </c>
      <c r="N231" s="15">
        <v>506</v>
      </c>
      <c r="O231" s="15">
        <v>344</v>
      </c>
      <c r="P231" s="15">
        <v>295</v>
      </c>
      <c r="Q231" s="15">
        <v>133</v>
      </c>
      <c r="R231" s="15">
        <v>34</v>
      </c>
      <c r="S231" s="15">
        <v>240</v>
      </c>
      <c r="T231" s="15">
        <v>463</v>
      </c>
      <c r="U231" s="15">
        <v>940</v>
      </c>
      <c r="V231" s="15">
        <v>818</v>
      </c>
      <c r="W231" s="15">
        <v>1022</v>
      </c>
      <c r="X231" s="15">
        <v>883</v>
      </c>
      <c r="Y231" s="15">
        <v>276</v>
      </c>
      <c r="Z231" s="15">
        <v>0</v>
      </c>
      <c r="AA231" s="15">
        <v>30</v>
      </c>
      <c r="AB231" s="15">
        <v>483</v>
      </c>
      <c r="AC231" s="15">
        <v>431</v>
      </c>
    </row>
    <row r="232" spans="2:29" ht="22.5" customHeight="1">
      <c r="B232" s="10">
        <v>98</v>
      </c>
      <c r="C232" s="10">
        <v>5</v>
      </c>
      <c r="D232" s="16">
        <v>8</v>
      </c>
      <c r="E232" s="38" t="str">
        <f t="shared" si="5"/>
        <v>Wellington</v>
      </c>
      <c r="F232" s="32"/>
      <c r="G232" s="15" t="s">
        <v>73</v>
      </c>
      <c r="H232"/>
      <c r="I232" s="15">
        <v>765</v>
      </c>
      <c r="J232" s="15">
        <v>610</v>
      </c>
      <c r="K232" s="15">
        <v>490</v>
      </c>
      <c r="L232" s="15">
        <v>478</v>
      </c>
      <c r="M232" s="15">
        <v>420</v>
      </c>
      <c r="N232" s="15">
        <v>483</v>
      </c>
      <c r="O232" s="15">
        <v>321</v>
      </c>
      <c r="P232" s="15">
        <v>272</v>
      </c>
      <c r="Q232" s="15">
        <v>110</v>
      </c>
      <c r="R232" s="15">
        <v>20</v>
      </c>
      <c r="S232" s="15">
        <v>245</v>
      </c>
      <c r="T232" s="15">
        <v>455</v>
      </c>
      <c r="U232" s="15">
        <v>932</v>
      </c>
      <c r="V232" s="15">
        <v>810</v>
      </c>
      <c r="W232" s="15">
        <v>1014</v>
      </c>
      <c r="X232" s="15">
        <v>875</v>
      </c>
      <c r="Y232" s="15">
        <v>272</v>
      </c>
      <c r="Z232" s="15">
        <v>30</v>
      </c>
      <c r="AA232" s="15">
        <v>0</v>
      </c>
      <c r="AB232" s="15">
        <v>476</v>
      </c>
      <c r="AC232" s="15">
        <v>408</v>
      </c>
    </row>
    <row r="233" spans="2:29" ht="22.5" customHeight="1">
      <c r="B233" s="10">
        <v>99</v>
      </c>
      <c r="C233" s="10">
        <v>5</v>
      </c>
      <c r="D233" s="16">
        <v>8</v>
      </c>
      <c r="E233" s="38" t="str">
        <f t="shared" si="5"/>
        <v>Christchurch</v>
      </c>
      <c r="F233" s="32"/>
      <c r="G233" s="15" t="s">
        <v>74</v>
      </c>
      <c r="H233"/>
      <c r="I233" s="15">
        <v>1335</v>
      </c>
      <c r="J233" s="15">
        <v>1175</v>
      </c>
      <c r="K233" s="15">
        <v>1055</v>
      </c>
      <c r="L233" s="15">
        <v>1045</v>
      </c>
      <c r="M233" s="15">
        <v>985</v>
      </c>
      <c r="N233" s="15">
        <v>1050</v>
      </c>
      <c r="O233" s="15">
        <v>885</v>
      </c>
      <c r="P233" s="15">
        <v>865</v>
      </c>
      <c r="Q233" s="15">
        <v>685</v>
      </c>
      <c r="R233" s="15">
        <v>500</v>
      </c>
      <c r="S233" s="15">
        <v>365</v>
      </c>
      <c r="T233" s="15">
        <v>25</v>
      </c>
      <c r="U233" s="15">
        <v>495</v>
      </c>
      <c r="V233" s="15">
        <v>355</v>
      </c>
      <c r="W233" s="15">
        <v>545</v>
      </c>
      <c r="X233" s="15">
        <v>402</v>
      </c>
      <c r="Y233" s="15">
        <v>645</v>
      </c>
      <c r="Z233" s="15">
        <v>485</v>
      </c>
      <c r="AA233" s="15">
        <v>475</v>
      </c>
      <c r="AB233" s="15">
        <v>0</v>
      </c>
      <c r="AC233" s="15">
        <v>975</v>
      </c>
    </row>
    <row r="234" spans="2:29" ht="22.5" customHeight="1">
      <c r="B234" s="10">
        <v>100</v>
      </c>
      <c r="C234" s="10">
        <v>5</v>
      </c>
      <c r="D234" s="16">
        <v>8</v>
      </c>
      <c r="E234" s="38" t="str">
        <f t="shared" si="5"/>
        <v>Rotorua</v>
      </c>
      <c r="F234" s="32"/>
      <c r="G234" s="15" t="s">
        <v>75</v>
      </c>
      <c r="H234"/>
      <c r="I234" s="15">
        <v>358</v>
      </c>
      <c r="J234" s="15">
        <v>203</v>
      </c>
      <c r="K234" s="15">
        <v>76</v>
      </c>
      <c r="L234" s="15">
        <v>58</v>
      </c>
      <c r="M234" s="15">
        <v>30</v>
      </c>
      <c r="N234" s="15">
        <v>289</v>
      </c>
      <c r="O234" s="15">
        <v>244</v>
      </c>
      <c r="P234" s="15">
        <v>246</v>
      </c>
      <c r="Q234" s="15">
        <v>328</v>
      </c>
      <c r="R234" s="15">
        <v>456</v>
      </c>
      <c r="S234" s="15">
        <v>476</v>
      </c>
      <c r="T234" s="15">
        <v>696</v>
      </c>
      <c r="U234" s="15">
        <v>1173</v>
      </c>
      <c r="V234" s="15">
        <v>1051</v>
      </c>
      <c r="W234" s="15">
        <v>1255</v>
      </c>
      <c r="X234" s="15">
        <v>1289</v>
      </c>
      <c r="Y234" s="15">
        <v>220</v>
      </c>
      <c r="Z234" s="15">
        <v>431</v>
      </c>
      <c r="AA234" s="15">
        <v>408</v>
      </c>
      <c r="AB234" s="15">
        <v>716</v>
      </c>
      <c r="AC234" s="15">
        <v>0</v>
      </c>
    </row>
    <row r="235" spans="2:29" ht="15" customHeight="1">
      <c r="B235" s="17"/>
      <c r="C235" s="17"/>
      <c r="D235" s="18"/>
      <c r="E235"/>
      <c r="F235" s="32"/>
      <c r="G235" s="40"/>
      <c r="H235" s="40"/>
      <c r="I235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</row>
    <row r="236" spans="2:29" ht="15" customHeight="1" thickBot="1">
      <c r="B236" s="17"/>
      <c r="C236" s="17"/>
      <c r="D236" s="18"/>
      <c r="E236"/>
      <c r="F236" s="32"/>
      <c r="G236" s="40"/>
      <c r="H236" s="40"/>
      <c r="I236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</row>
    <row r="237" spans="2:29" ht="22.5" customHeight="1" thickBot="1">
      <c r="B237" s="76" t="s">
        <v>111</v>
      </c>
      <c r="C237" s="78" t="s">
        <v>84</v>
      </c>
      <c r="D237" s="37"/>
      <c r="M237"/>
    </row>
    <row r="238" spans="2:29" ht="15" customHeight="1">
      <c r="M238"/>
    </row>
    <row r="239" spans="2:29" ht="15" customHeight="1">
      <c r="B239" s="19" t="s">
        <v>92</v>
      </c>
      <c r="M239"/>
    </row>
    <row r="240" spans="2:29" ht="15" customHeight="1">
      <c r="B240" s="34" t="s">
        <v>112</v>
      </c>
      <c r="M240"/>
    </row>
    <row r="241" spans="2:30" ht="15" customHeight="1">
      <c r="B241" s="33" t="s">
        <v>113</v>
      </c>
      <c r="M241"/>
    </row>
    <row r="242" spans="2:30" ht="15" customHeight="1">
      <c r="B242" s="35"/>
      <c r="M242"/>
    </row>
    <row r="243" spans="2:30" ht="15" customHeight="1">
      <c r="B243" s="35"/>
      <c r="C243" s="25"/>
      <c r="M243"/>
    </row>
    <row r="244" spans="2:30" ht="15" customHeight="1">
      <c r="B244" s="34" t="s">
        <v>114</v>
      </c>
      <c r="C244" s="25"/>
    </row>
    <row r="245" spans="2:30" ht="15" customHeight="1">
      <c r="B245" s="36" t="s">
        <v>115</v>
      </c>
      <c r="C245" s="25"/>
    </row>
    <row r="246" spans="2:30" ht="15" customHeight="1">
      <c r="B246" s="41"/>
      <c r="G246" s="14"/>
      <c r="H246" s="23"/>
    </row>
    <row r="247" spans="2:30" ht="15" customHeight="1">
      <c r="B247" s="34" t="s">
        <v>36</v>
      </c>
      <c r="G247" s="14"/>
      <c r="H247" s="23"/>
    </row>
    <row r="248" spans="2:30" ht="15" customHeight="1">
      <c r="B248" s="36" t="s">
        <v>116</v>
      </c>
      <c r="G248" s="14"/>
      <c r="H248" s="23"/>
    </row>
    <row r="249" spans="2:30" ht="15" customHeight="1">
      <c r="B249" s="36" t="s">
        <v>117</v>
      </c>
      <c r="G249" s="14"/>
      <c r="H249" s="23"/>
    </row>
    <row r="250" spans="2:30" ht="15" customHeight="1">
      <c r="B250" s="36" t="s">
        <v>118</v>
      </c>
      <c r="G250" s="14"/>
      <c r="H250"/>
    </row>
    <row r="251" spans="2:30" ht="15" customHeight="1" thickBot="1">
      <c r="B251" s="26"/>
      <c r="G251" s="14"/>
      <c r="H251" s="23"/>
    </row>
    <row r="252" spans="2:30" ht="22.5" customHeight="1" thickBot="1">
      <c r="B252" s="26"/>
      <c r="G252" s="14"/>
      <c r="H252" s="14"/>
      <c r="I252" s="14"/>
      <c r="J252" s="75" t="s">
        <v>99</v>
      </c>
      <c r="K252" s="75"/>
      <c r="L252" s="75"/>
      <c r="M252" s="75"/>
      <c r="N252" s="75"/>
      <c r="O252" s="75"/>
      <c r="P252" s="75"/>
      <c r="Q252" s="75"/>
      <c r="R252" s="75"/>
      <c r="S252" s="75"/>
    </row>
    <row r="253" spans="2:30" ht="22.5" customHeight="1" thickBot="1">
      <c r="B253" s="73" t="s">
        <v>15</v>
      </c>
      <c r="C253" s="73" t="s">
        <v>41</v>
      </c>
      <c r="D253" s="73" t="s">
        <v>17</v>
      </c>
      <c r="E253" s="73" t="s">
        <v>42</v>
      </c>
      <c r="G253" s="73" t="s">
        <v>100</v>
      </c>
      <c r="H253" s="73" t="s">
        <v>119</v>
      </c>
      <c r="J253" s="75" t="s">
        <v>55</v>
      </c>
      <c r="K253" s="75" t="s">
        <v>56</v>
      </c>
      <c r="L253" s="75" t="s">
        <v>57</v>
      </c>
      <c r="M253" s="75" t="s">
        <v>58</v>
      </c>
      <c r="N253" s="75" t="s">
        <v>59</v>
      </c>
      <c r="O253" s="75" t="s">
        <v>60</v>
      </c>
      <c r="P253" s="75" t="s">
        <v>61</v>
      </c>
      <c r="Q253" s="75" t="s">
        <v>62</v>
      </c>
      <c r="R253" s="75" t="s">
        <v>63</v>
      </c>
      <c r="S253" s="75" t="s">
        <v>64</v>
      </c>
      <c r="T253" s="75" t="s">
        <v>65</v>
      </c>
      <c r="U253" s="75" t="s">
        <v>66</v>
      </c>
      <c r="V253" s="75" t="s">
        <v>67</v>
      </c>
      <c r="W253" s="75" t="s">
        <v>68</v>
      </c>
      <c r="X253" s="75" t="s">
        <v>69</v>
      </c>
      <c r="Y253" s="75" t="s">
        <v>70</v>
      </c>
      <c r="Z253" s="75" t="s">
        <v>71</v>
      </c>
      <c r="AA253" s="75" t="s">
        <v>72</v>
      </c>
      <c r="AB253" s="75" t="s">
        <v>73</v>
      </c>
      <c r="AC253" s="75" t="s">
        <v>74</v>
      </c>
      <c r="AD253" s="75" t="s">
        <v>75</v>
      </c>
    </row>
    <row r="254" spans="2:30" ht="15" customHeight="1">
      <c r="B254" s="2"/>
      <c r="C254" s="2"/>
      <c r="D254" s="2"/>
      <c r="E254" s="3"/>
      <c r="H254" s="2"/>
      <c r="I254"/>
      <c r="N254" s="2"/>
      <c r="O254" s="2"/>
    </row>
    <row r="255" spans="2:30" ht="22.5" customHeight="1">
      <c r="B255" s="9" t="s">
        <v>120</v>
      </c>
      <c r="C255" s="10">
        <v>6</v>
      </c>
      <c r="D255" s="11">
        <v>0</v>
      </c>
      <c r="E255" s="38">
        <v>756</v>
      </c>
      <c r="F255" s="32"/>
      <c r="G255" s="15" t="s">
        <v>55</v>
      </c>
      <c r="H255" s="15" t="s">
        <v>65</v>
      </c>
      <c r="I255"/>
      <c r="J255" s="15">
        <v>0</v>
      </c>
      <c r="K255" s="15">
        <v>170</v>
      </c>
      <c r="L255" s="15">
        <v>376</v>
      </c>
      <c r="M255" s="15">
        <v>297</v>
      </c>
      <c r="N255" s="15">
        <v>404</v>
      </c>
      <c r="O255" s="15">
        <v>675</v>
      </c>
      <c r="P255" s="15">
        <v>539</v>
      </c>
      <c r="Q255" s="15">
        <v>593</v>
      </c>
      <c r="R255" s="15">
        <v>698</v>
      </c>
      <c r="S255" s="15">
        <v>819</v>
      </c>
      <c r="T255" s="15">
        <v>1008</v>
      </c>
      <c r="U255" s="15">
        <v>1236</v>
      </c>
      <c r="V255" s="15">
        <v>1713</v>
      </c>
      <c r="W255" s="15">
        <v>1591</v>
      </c>
      <c r="X255" s="15">
        <v>1796</v>
      </c>
      <c r="Y255" s="15">
        <v>1645</v>
      </c>
      <c r="Z255" s="15">
        <v>584</v>
      </c>
      <c r="AA255" s="15">
        <v>788</v>
      </c>
      <c r="AB255" s="15">
        <v>765</v>
      </c>
      <c r="AC255" s="15">
        <v>1335</v>
      </c>
      <c r="AD255" s="15">
        <v>358</v>
      </c>
    </row>
    <row r="257" spans="2:30" ht="22.5" customHeight="1">
      <c r="B257" s="10">
        <v>101</v>
      </c>
      <c r="C257" s="10">
        <v>6</v>
      </c>
      <c r="D257" s="16">
        <v>10</v>
      </c>
      <c r="E257" s="38">
        <f>ROUND(INDEX(J257:AD257,1,MATCH(H257,$J$253:$AD$253,0)) / 80 * 60, 0)</f>
        <v>1118</v>
      </c>
      <c r="F257" s="32"/>
      <c r="G257" s="15" t="s">
        <v>56</v>
      </c>
      <c r="H257" s="15" t="s">
        <v>70</v>
      </c>
      <c r="I257"/>
      <c r="J257" s="15">
        <v>170</v>
      </c>
      <c r="K257" s="15">
        <v>0</v>
      </c>
      <c r="L257" s="15">
        <v>206</v>
      </c>
      <c r="M257" s="15">
        <v>125</v>
      </c>
      <c r="N257" s="15">
        <v>234</v>
      </c>
      <c r="O257" s="15">
        <v>504</v>
      </c>
      <c r="P257" s="15">
        <v>369</v>
      </c>
      <c r="Q257" s="15">
        <v>423</v>
      </c>
      <c r="R257" s="15">
        <v>528</v>
      </c>
      <c r="S257" s="15">
        <v>660</v>
      </c>
      <c r="T257" s="15">
        <v>845</v>
      </c>
      <c r="U257" s="15">
        <v>1073</v>
      </c>
      <c r="V257" s="15">
        <v>1550</v>
      </c>
      <c r="W257" s="15">
        <v>1427</v>
      </c>
      <c r="X257" s="15">
        <v>1633</v>
      </c>
      <c r="Y257" s="15">
        <v>1491</v>
      </c>
      <c r="Z257" s="15">
        <v>424</v>
      </c>
      <c r="AA257" s="15">
        <v>633</v>
      </c>
      <c r="AB257" s="15">
        <v>610</v>
      </c>
      <c r="AC257" s="15">
        <v>1175</v>
      </c>
      <c r="AD257" s="15">
        <v>203</v>
      </c>
    </row>
    <row r="258" spans="2:30" ht="22.5" customHeight="1">
      <c r="B258" s="10">
        <v>102</v>
      </c>
      <c r="C258" s="10">
        <v>6</v>
      </c>
      <c r="D258" s="16">
        <v>10</v>
      </c>
      <c r="E258" s="38">
        <f t="shared" ref="E258:E276" si="6">ROUND(INDEX(J258:AD258,1,MATCH(H258,$J$253:$AD$253,0)) / 80 * 60, 0)</f>
        <v>1137</v>
      </c>
      <c r="F258" s="32"/>
      <c r="G258" s="15" t="s">
        <v>57</v>
      </c>
      <c r="H258" s="15" t="s">
        <v>69</v>
      </c>
      <c r="I258"/>
      <c r="J258" s="15">
        <v>376</v>
      </c>
      <c r="K258" s="15">
        <v>206</v>
      </c>
      <c r="L258" s="15">
        <v>0</v>
      </c>
      <c r="M258" s="15">
        <v>106</v>
      </c>
      <c r="N258" s="15">
        <v>64</v>
      </c>
      <c r="O258" s="15">
        <v>276</v>
      </c>
      <c r="P258" s="15">
        <v>309</v>
      </c>
      <c r="Q258" s="15">
        <v>280</v>
      </c>
      <c r="R258" s="15">
        <v>397</v>
      </c>
      <c r="S258" s="15">
        <v>526</v>
      </c>
      <c r="T258" s="15">
        <v>728</v>
      </c>
      <c r="U258" s="15">
        <v>956</v>
      </c>
      <c r="V258" s="15">
        <v>1433</v>
      </c>
      <c r="W258" s="15">
        <v>1310</v>
      </c>
      <c r="X258" s="15">
        <v>1516</v>
      </c>
      <c r="Y258" s="15">
        <v>1371</v>
      </c>
      <c r="Z258" s="15">
        <v>294</v>
      </c>
      <c r="AA258" s="15">
        <v>513</v>
      </c>
      <c r="AB258" s="15">
        <v>490</v>
      </c>
      <c r="AC258" s="15">
        <v>1055</v>
      </c>
      <c r="AD258" s="15">
        <v>76</v>
      </c>
    </row>
    <row r="259" spans="2:30" ht="22.5" customHeight="1">
      <c r="B259" s="10">
        <v>103</v>
      </c>
      <c r="C259" s="10">
        <v>6</v>
      </c>
      <c r="D259" s="16">
        <v>10</v>
      </c>
      <c r="E259" s="38">
        <f t="shared" si="6"/>
        <v>94</v>
      </c>
      <c r="F259" s="32"/>
      <c r="G259" s="15" t="s">
        <v>58</v>
      </c>
      <c r="H259" s="15" t="s">
        <v>56</v>
      </c>
      <c r="I259"/>
      <c r="J259" s="15">
        <v>297</v>
      </c>
      <c r="K259" s="15">
        <v>125</v>
      </c>
      <c r="L259" s="15">
        <v>106</v>
      </c>
      <c r="M259" s="15">
        <v>0</v>
      </c>
      <c r="N259" s="15">
        <v>107</v>
      </c>
      <c r="O259" s="15">
        <v>376</v>
      </c>
      <c r="P259" s="15">
        <v>240</v>
      </c>
      <c r="Q259" s="15">
        <v>301</v>
      </c>
      <c r="R259" s="15">
        <v>392</v>
      </c>
      <c r="S259" s="15">
        <v>520</v>
      </c>
      <c r="T259" s="15">
        <v>721</v>
      </c>
      <c r="U259" s="15">
        <v>950</v>
      </c>
      <c r="V259" s="15">
        <v>1427</v>
      </c>
      <c r="W259" s="15">
        <v>1305</v>
      </c>
      <c r="X259" s="15">
        <v>1509</v>
      </c>
      <c r="Y259" s="15">
        <v>1043</v>
      </c>
      <c r="Z259" s="15">
        <v>303</v>
      </c>
      <c r="AA259" s="15">
        <v>502</v>
      </c>
      <c r="AB259" s="15">
        <v>478</v>
      </c>
      <c r="AC259" s="15">
        <v>1045</v>
      </c>
      <c r="AD259" s="15">
        <v>58</v>
      </c>
    </row>
    <row r="260" spans="2:30" ht="22.5" customHeight="1">
      <c r="B260" s="10">
        <v>104</v>
      </c>
      <c r="C260" s="10">
        <v>6</v>
      </c>
      <c r="D260" s="16">
        <v>10</v>
      </c>
      <c r="E260" s="38">
        <f t="shared" si="6"/>
        <v>48</v>
      </c>
      <c r="F260" s="32"/>
      <c r="G260" s="15" t="s">
        <v>59</v>
      </c>
      <c r="H260" s="15" t="s">
        <v>57</v>
      </c>
      <c r="I260"/>
      <c r="J260" s="15">
        <v>404</v>
      </c>
      <c r="K260" s="15">
        <v>234</v>
      </c>
      <c r="L260" s="15">
        <v>64</v>
      </c>
      <c r="M260" s="15">
        <v>107</v>
      </c>
      <c r="N260" s="15">
        <v>0</v>
      </c>
      <c r="O260" s="15">
        <v>274</v>
      </c>
      <c r="P260" s="15">
        <v>294</v>
      </c>
      <c r="Q260" s="15">
        <v>220</v>
      </c>
      <c r="R260" s="15">
        <v>324</v>
      </c>
      <c r="S260" s="15">
        <v>453</v>
      </c>
      <c r="T260" s="15">
        <v>655</v>
      </c>
      <c r="U260" s="15">
        <v>883</v>
      </c>
      <c r="V260" s="15">
        <v>1360</v>
      </c>
      <c r="W260" s="15">
        <v>1237</v>
      </c>
      <c r="X260" s="15">
        <v>1443</v>
      </c>
      <c r="Y260" s="15">
        <v>1301</v>
      </c>
      <c r="Z260" s="15">
        <v>233</v>
      </c>
      <c r="AA260" s="15">
        <v>443</v>
      </c>
      <c r="AB260" s="15">
        <v>420</v>
      </c>
      <c r="AC260" s="15">
        <v>985</v>
      </c>
      <c r="AD260" s="15">
        <v>30</v>
      </c>
    </row>
    <row r="261" spans="2:30" ht="22.5" customHeight="1">
      <c r="B261" s="10">
        <v>105</v>
      </c>
      <c r="C261" s="10">
        <v>6</v>
      </c>
      <c r="D261" s="16">
        <v>10</v>
      </c>
      <c r="E261" s="38">
        <f t="shared" si="6"/>
        <v>161</v>
      </c>
      <c r="F261" s="32"/>
      <c r="G261" s="15" t="s">
        <v>60</v>
      </c>
      <c r="H261" s="15" t="s">
        <v>62</v>
      </c>
      <c r="I261"/>
      <c r="J261" s="15">
        <v>675</v>
      </c>
      <c r="K261" s="15">
        <v>504</v>
      </c>
      <c r="L261" s="15">
        <v>276</v>
      </c>
      <c r="M261" s="15">
        <v>376</v>
      </c>
      <c r="N261" s="15">
        <v>274</v>
      </c>
      <c r="O261" s="15">
        <v>0</v>
      </c>
      <c r="P261" s="15">
        <v>564</v>
      </c>
      <c r="Q261" s="15">
        <v>215</v>
      </c>
      <c r="R261" s="15">
        <v>392</v>
      </c>
      <c r="S261" s="15">
        <v>533</v>
      </c>
      <c r="T261" s="15">
        <v>735</v>
      </c>
      <c r="U261" s="15">
        <v>963</v>
      </c>
      <c r="V261" s="15">
        <v>1440</v>
      </c>
      <c r="W261" s="15">
        <v>1317</v>
      </c>
      <c r="X261" s="15">
        <v>1523</v>
      </c>
      <c r="Y261" s="15">
        <v>1377</v>
      </c>
      <c r="Z261" s="15">
        <v>230</v>
      </c>
      <c r="AA261" s="15">
        <v>506</v>
      </c>
      <c r="AB261" s="15">
        <v>483</v>
      </c>
      <c r="AC261" s="15">
        <v>1050</v>
      </c>
      <c r="AD261" s="15">
        <v>289</v>
      </c>
    </row>
    <row r="262" spans="2:30" ht="22.5" customHeight="1">
      <c r="B262" s="10">
        <v>106</v>
      </c>
      <c r="C262" s="10">
        <v>6</v>
      </c>
      <c r="D262" s="16">
        <v>10</v>
      </c>
      <c r="E262" s="38">
        <f t="shared" si="6"/>
        <v>423</v>
      </c>
      <c r="F262" s="32"/>
      <c r="G262" s="15" t="s">
        <v>61</v>
      </c>
      <c r="H262" s="15" t="s">
        <v>60</v>
      </c>
      <c r="I262"/>
      <c r="J262" s="15">
        <v>539</v>
      </c>
      <c r="K262" s="15">
        <v>369</v>
      </c>
      <c r="L262" s="15">
        <v>309</v>
      </c>
      <c r="M262" s="15">
        <v>240</v>
      </c>
      <c r="N262" s="15">
        <v>294</v>
      </c>
      <c r="O262" s="15">
        <v>564</v>
      </c>
      <c r="P262" s="15">
        <v>0</v>
      </c>
      <c r="Q262" s="15">
        <v>413</v>
      </c>
      <c r="R262" s="15">
        <v>232</v>
      </c>
      <c r="S262" s="15">
        <v>353</v>
      </c>
      <c r="T262" s="15">
        <v>555</v>
      </c>
      <c r="U262" s="15">
        <v>783</v>
      </c>
      <c r="V262" s="15">
        <v>1260</v>
      </c>
      <c r="W262" s="15">
        <v>1137</v>
      </c>
      <c r="X262" s="15">
        <v>1343</v>
      </c>
      <c r="Y262" s="15">
        <v>1202</v>
      </c>
      <c r="Z262" s="15">
        <v>385</v>
      </c>
      <c r="AA262" s="15">
        <v>344</v>
      </c>
      <c r="AB262" s="15">
        <v>321</v>
      </c>
      <c r="AC262" s="15">
        <v>885</v>
      </c>
      <c r="AD262" s="15">
        <v>244</v>
      </c>
    </row>
    <row r="263" spans="2:30" ht="22.5" customHeight="1">
      <c r="B263" s="10">
        <v>107</v>
      </c>
      <c r="C263" s="10">
        <v>6</v>
      </c>
      <c r="D263" s="16">
        <v>10</v>
      </c>
      <c r="E263" s="38">
        <f t="shared" si="6"/>
        <v>210</v>
      </c>
      <c r="F263" s="32"/>
      <c r="G263" s="15" t="s">
        <v>62</v>
      </c>
      <c r="H263" s="15" t="s">
        <v>57</v>
      </c>
      <c r="I263"/>
      <c r="J263" s="15">
        <v>593</v>
      </c>
      <c r="K263" s="15">
        <v>423</v>
      </c>
      <c r="L263" s="15">
        <v>280</v>
      </c>
      <c r="M263" s="15">
        <v>301</v>
      </c>
      <c r="N263" s="15">
        <v>220</v>
      </c>
      <c r="O263" s="15">
        <v>215</v>
      </c>
      <c r="P263" s="15">
        <v>413</v>
      </c>
      <c r="Q263" s="15">
        <v>0</v>
      </c>
      <c r="R263" s="15">
        <v>183</v>
      </c>
      <c r="S263" s="15">
        <v>323</v>
      </c>
      <c r="T263" s="15">
        <v>525</v>
      </c>
      <c r="U263" s="15">
        <v>753</v>
      </c>
      <c r="V263" s="15">
        <v>1230</v>
      </c>
      <c r="W263" s="15">
        <v>1108</v>
      </c>
      <c r="X263" s="15">
        <v>1313</v>
      </c>
      <c r="Y263" s="15">
        <v>1167</v>
      </c>
      <c r="Z263" s="15">
        <v>20</v>
      </c>
      <c r="AA263" s="15">
        <v>295</v>
      </c>
      <c r="AB263" s="15">
        <v>272</v>
      </c>
      <c r="AC263" s="15">
        <v>865</v>
      </c>
      <c r="AD263" s="15">
        <v>246</v>
      </c>
    </row>
    <row r="264" spans="2:30" ht="22.5" customHeight="1">
      <c r="B264" s="10">
        <v>108</v>
      </c>
      <c r="C264" s="10">
        <v>6</v>
      </c>
      <c r="D264" s="16">
        <v>10</v>
      </c>
      <c r="E264" s="38">
        <f t="shared" si="6"/>
        <v>107</v>
      </c>
      <c r="F264" s="32"/>
      <c r="G264" s="15" t="s">
        <v>63</v>
      </c>
      <c r="H264" s="15" t="s">
        <v>64</v>
      </c>
      <c r="I264"/>
      <c r="J264" s="15">
        <v>698</v>
      </c>
      <c r="K264" s="15">
        <v>528</v>
      </c>
      <c r="L264" s="15">
        <v>397</v>
      </c>
      <c r="M264" s="15">
        <v>392</v>
      </c>
      <c r="N264" s="15">
        <v>324</v>
      </c>
      <c r="O264" s="15">
        <v>392</v>
      </c>
      <c r="P264" s="15">
        <v>232</v>
      </c>
      <c r="Q264" s="15">
        <v>183</v>
      </c>
      <c r="R264" s="15">
        <v>0</v>
      </c>
      <c r="S264" s="15">
        <v>142</v>
      </c>
      <c r="T264" s="15">
        <v>344</v>
      </c>
      <c r="U264" s="15">
        <v>572</v>
      </c>
      <c r="V264" s="15">
        <v>1049</v>
      </c>
      <c r="W264" s="15">
        <v>926</v>
      </c>
      <c r="X264" s="15">
        <v>1132</v>
      </c>
      <c r="Y264" s="15">
        <v>991</v>
      </c>
      <c r="Z264" s="15">
        <v>161</v>
      </c>
      <c r="AA264" s="15">
        <v>133</v>
      </c>
      <c r="AB264" s="15">
        <v>110</v>
      </c>
      <c r="AC264" s="15">
        <v>685</v>
      </c>
      <c r="AD264" s="15">
        <v>328</v>
      </c>
    </row>
    <row r="265" spans="2:30" ht="22.5" customHeight="1">
      <c r="B265" s="10">
        <v>109</v>
      </c>
      <c r="C265" s="10">
        <v>6</v>
      </c>
      <c r="D265" s="16">
        <v>10</v>
      </c>
      <c r="E265" s="38">
        <f t="shared" si="6"/>
        <v>242</v>
      </c>
      <c r="F265" s="32"/>
      <c r="G265" s="15" t="s">
        <v>64</v>
      </c>
      <c r="H265" s="15" t="s">
        <v>62</v>
      </c>
      <c r="I265"/>
      <c r="J265" s="15">
        <v>819</v>
      </c>
      <c r="K265" s="15">
        <v>660</v>
      </c>
      <c r="L265" s="15">
        <v>526</v>
      </c>
      <c r="M265" s="15">
        <v>520</v>
      </c>
      <c r="N265" s="15">
        <v>453</v>
      </c>
      <c r="O265" s="15">
        <v>533</v>
      </c>
      <c r="P265" s="15">
        <v>353</v>
      </c>
      <c r="Q265" s="15">
        <v>323</v>
      </c>
      <c r="R265" s="15">
        <v>142</v>
      </c>
      <c r="S265" s="15">
        <v>0</v>
      </c>
      <c r="T265" s="15">
        <v>207</v>
      </c>
      <c r="U265" s="15">
        <v>435</v>
      </c>
      <c r="V265" s="15">
        <v>912</v>
      </c>
      <c r="W265" s="15">
        <v>790</v>
      </c>
      <c r="X265" s="15">
        <v>995</v>
      </c>
      <c r="Y265" s="15">
        <v>855</v>
      </c>
      <c r="Z265" s="15">
        <v>296</v>
      </c>
      <c r="AA265" s="15">
        <v>34</v>
      </c>
      <c r="AB265" s="15">
        <v>20</v>
      </c>
      <c r="AC265" s="15">
        <v>500</v>
      </c>
      <c r="AD265" s="15">
        <v>456</v>
      </c>
    </row>
    <row r="266" spans="2:30" ht="22.5" customHeight="1">
      <c r="B266" s="10">
        <v>110</v>
      </c>
      <c r="C266" s="10">
        <v>6</v>
      </c>
      <c r="D266" s="16">
        <v>10</v>
      </c>
      <c r="E266" s="38">
        <f t="shared" si="6"/>
        <v>307</v>
      </c>
      <c r="F266" s="32"/>
      <c r="G266" s="15" t="s">
        <v>65</v>
      </c>
      <c r="H266" s="15" t="s">
        <v>71</v>
      </c>
      <c r="I266"/>
      <c r="J266" s="15">
        <v>1008</v>
      </c>
      <c r="K266" s="15">
        <v>845</v>
      </c>
      <c r="L266" s="15">
        <v>728</v>
      </c>
      <c r="M266" s="15">
        <v>721</v>
      </c>
      <c r="N266" s="15">
        <v>655</v>
      </c>
      <c r="O266" s="15">
        <v>735</v>
      </c>
      <c r="P266" s="15">
        <v>555</v>
      </c>
      <c r="Q266" s="15">
        <v>525</v>
      </c>
      <c r="R266" s="15">
        <v>344</v>
      </c>
      <c r="S266" s="15">
        <v>207</v>
      </c>
      <c r="T266" s="15">
        <v>0</v>
      </c>
      <c r="U266" s="15">
        <v>414</v>
      </c>
      <c r="V266" s="15">
        <v>811</v>
      </c>
      <c r="W266" s="15">
        <v>769</v>
      </c>
      <c r="X266" s="15">
        <v>973</v>
      </c>
      <c r="Y266" s="15">
        <v>499</v>
      </c>
      <c r="Z266" s="15">
        <v>409</v>
      </c>
      <c r="AA266" s="15">
        <v>240</v>
      </c>
      <c r="AB266" s="15">
        <v>245</v>
      </c>
      <c r="AC266" s="15">
        <v>365</v>
      </c>
      <c r="AD266" s="15">
        <v>476</v>
      </c>
    </row>
    <row r="267" spans="2:30" ht="22.5" customHeight="1">
      <c r="B267" s="10">
        <v>111</v>
      </c>
      <c r="C267" s="10">
        <v>6</v>
      </c>
      <c r="D267" s="16">
        <v>10</v>
      </c>
      <c r="E267" s="38">
        <f t="shared" si="6"/>
        <v>319</v>
      </c>
      <c r="F267" s="32"/>
      <c r="G267" s="15" t="s">
        <v>66</v>
      </c>
      <c r="H267" s="15" t="s">
        <v>70</v>
      </c>
      <c r="I267"/>
      <c r="J267" s="15">
        <v>1236</v>
      </c>
      <c r="K267" s="15">
        <v>1073</v>
      </c>
      <c r="L267" s="15">
        <v>956</v>
      </c>
      <c r="M267" s="15">
        <v>950</v>
      </c>
      <c r="N267" s="15">
        <v>883</v>
      </c>
      <c r="O267" s="15">
        <v>963</v>
      </c>
      <c r="P267" s="15">
        <v>783</v>
      </c>
      <c r="Q267" s="15">
        <v>753</v>
      </c>
      <c r="R267" s="15">
        <v>572</v>
      </c>
      <c r="S267" s="15">
        <v>435</v>
      </c>
      <c r="T267" s="15">
        <v>414</v>
      </c>
      <c r="U267" s="15">
        <v>0</v>
      </c>
      <c r="V267" s="15">
        <v>482</v>
      </c>
      <c r="W267" s="15">
        <v>360</v>
      </c>
      <c r="X267" s="15">
        <v>565</v>
      </c>
      <c r="Y267" s="15">
        <v>425</v>
      </c>
      <c r="Z267" s="15">
        <v>619</v>
      </c>
      <c r="AA267" s="15">
        <v>463</v>
      </c>
      <c r="AB267" s="15">
        <v>455</v>
      </c>
      <c r="AC267" s="15">
        <v>25</v>
      </c>
      <c r="AD267" s="15">
        <v>696</v>
      </c>
    </row>
    <row r="268" spans="2:30" ht="22.5" customHeight="1">
      <c r="B268" s="10">
        <v>112</v>
      </c>
      <c r="C268" s="10">
        <v>6</v>
      </c>
      <c r="D268" s="16">
        <v>10</v>
      </c>
      <c r="E268" s="38">
        <f t="shared" si="6"/>
        <v>212</v>
      </c>
      <c r="F268" s="32"/>
      <c r="G268" s="15" t="s">
        <v>67</v>
      </c>
      <c r="H268" s="15" t="s">
        <v>68</v>
      </c>
      <c r="I268"/>
      <c r="J268" s="15">
        <v>1713</v>
      </c>
      <c r="K268" s="15">
        <v>1550</v>
      </c>
      <c r="L268" s="15">
        <v>1433</v>
      </c>
      <c r="M268" s="15">
        <v>1427</v>
      </c>
      <c r="N268" s="15">
        <v>1360</v>
      </c>
      <c r="O268" s="15">
        <v>1440</v>
      </c>
      <c r="P268" s="15">
        <v>1260</v>
      </c>
      <c r="Q268" s="15">
        <v>1230</v>
      </c>
      <c r="R268" s="15">
        <v>1049</v>
      </c>
      <c r="S268" s="15">
        <v>912</v>
      </c>
      <c r="T268" s="15">
        <v>811</v>
      </c>
      <c r="U268" s="15">
        <v>482</v>
      </c>
      <c r="V268" s="15">
        <v>0</v>
      </c>
      <c r="W268" s="15">
        <v>283</v>
      </c>
      <c r="X268" s="15">
        <v>187</v>
      </c>
      <c r="Y268" s="15">
        <v>68</v>
      </c>
      <c r="Z268" s="15">
        <v>949</v>
      </c>
      <c r="AA268" s="15">
        <v>940</v>
      </c>
      <c r="AB268" s="15">
        <v>932</v>
      </c>
      <c r="AC268" s="15">
        <v>495</v>
      </c>
      <c r="AD268" s="15">
        <v>1173</v>
      </c>
    </row>
    <row r="269" spans="2:30" ht="22.5" customHeight="1">
      <c r="B269" s="10">
        <v>113</v>
      </c>
      <c r="C269" s="10">
        <v>6</v>
      </c>
      <c r="D269" s="16">
        <v>10</v>
      </c>
      <c r="E269" s="38">
        <f t="shared" si="6"/>
        <v>212</v>
      </c>
      <c r="F269" s="32"/>
      <c r="G269" s="15" t="s">
        <v>68</v>
      </c>
      <c r="H269" s="15" t="s">
        <v>67</v>
      </c>
      <c r="I269"/>
      <c r="J269" s="15">
        <v>1591</v>
      </c>
      <c r="K269" s="15">
        <v>1427</v>
      </c>
      <c r="L269" s="15">
        <v>1310</v>
      </c>
      <c r="M269" s="15">
        <v>1305</v>
      </c>
      <c r="N269" s="15">
        <v>1237</v>
      </c>
      <c r="O269" s="15">
        <v>1317</v>
      </c>
      <c r="P269" s="15">
        <v>1137</v>
      </c>
      <c r="Q269" s="15">
        <v>1108</v>
      </c>
      <c r="R269" s="15">
        <v>926</v>
      </c>
      <c r="S269" s="15">
        <v>790</v>
      </c>
      <c r="T269" s="15">
        <v>769</v>
      </c>
      <c r="U269" s="15">
        <v>360</v>
      </c>
      <c r="V269" s="15">
        <v>283</v>
      </c>
      <c r="W269" s="15">
        <v>0</v>
      </c>
      <c r="X269" s="15">
        <v>206</v>
      </c>
      <c r="Y269" s="15">
        <v>274</v>
      </c>
      <c r="Z269" s="15">
        <v>966</v>
      </c>
      <c r="AA269" s="15">
        <v>818</v>
      </c>
      <c r="AB269" s="15">
        <v>810</v>
      </c>
      <c r="AC269" s="15">
        <v>355</v>
      </c>
      <c r="AD269" s="15">
        <v>1051</v>
      </c>
    </row>
    <row r="270" spans="2:30" ht="22.5" customHeight="1">
      <c r="B270" s="10">
        <v>114</v>
      </c>
      <c r="C270" s="10">
        <v>6</v>
      </c>
      <c r="D270" s="16">
        <v>10</v>
      </c>
      <c r="E270" s="38">
        <f t="shared" si="6"/>
        <v>849</v>
      </c>
      <c r="F270" s="32"/>
      <c r="G270" s="15" t="s">
        <v>69</v>
      </c>
      <c r="H270" s="15" t="s">
        <v>63</v>
      </c>
      <c r="I270"/>
      <c r="J270" s="15">
        <v>1796</v>
      </c>
      <c r="K270" s="15">
        <v>1633</v>
      </c>
      <c r="L270" s="15">
        <v>1516</v>
      </c>
      <c r="M270" s="15">
        <v>1509</v>
      </c>
      <c r="N270" s="15">
        <v>1443</v>
      </c>
      <c r="O270" s="15">
        <v>1523</v>
      </c>
      <c r="P270" s="15">
        <v>1343</v>
      </c>
      <c r="Q270" s="15">
        <v>1313</v>
      </c>
      <c r="R270" s="15">
        <v>1132</v>
      </c>
      <c r="S270" s="15">
        <v>995</v>
      </c>
      <c r="T270" s="15">
        <v>973</v>
      </c>
      <c r="U270" s="15">
        <v>565</v>
      </c>
      <c r="V270" s="15">
        <v>187</v>
      </c>
      <c r="W270" s="15">
        <v>206</v>
      </c>
      <c r="X270" s="15">
        <v>0</v>
      </c>
      <c r="Y270" s="15">
        <v>242</v>
      </c>
      <c r="Z270" s="15">
        <v>1065</v>
      </c>
      <c r="AA270" s="15">
        <v>1022</v>
      </c>
      <c r="AB270" s="15">
        <v>1014</v>
      </c>
      <c r="AC270" s="15">
        <v>545</v>
      </c>
      <c r="AD270" s="15">
        <v>1255</v>
      </c>
    </row>
    <row r="271" spans="2:30" ht="22.5" customHeight="1">
      <c r="B271" s="10">
        <v>115</v>
      </c>
      <c r="C271" s="10">
        <v>6</v>
      </c>
      <c r="D271" s="16">
        <v>10</v>
      </c>
      <c r="E271" s="38">
        <f t="shared" si="6"/>
        <v>754</v>
      </c>
      <c r="F271" s="32"/>
      <c r="G271" s="15" t="s">
        <v>70</v>
      </c>
      <c r="H271" s="15" t="s">
        <v>71</v>
      </c>
      <c r="I271"/>
      <c r="J271" s="15">
        <v>1645</v>
      </c>
      <c r="K271" s="15">
        <v>1491</v>
      </c>
      <c r="L271" s="15">
        <v>1371</v>
      </c>
      <c r="M271" s="15">
        <v>1043</v>
      </c>
      <c r="N271" s="15">
        <v>1301</v>
      </c>
      <c r="O271" s="15">
        <v>1377</v>
      </c>
      <c r="P271" s="15">
        <v>1202</v>
      </c>
      <c r="Q271" s="15">
        <v>1167</v>
      </c>
      <c r="R271" s="15">
        <v>991</v>
      </c>
      <c r="S271" s="15">
        <v>855</v>
      </c>
      <c r="T271" s="15">
        <v>499</v>
      </c>
      <c r="U271" s="15">
        <v>425</v>
      </c>
      <c r="V271" s="15">
        <v>68</v>
      </c>
      <c r="W271" s="15">
        <v>274</v>
      </c>
      <c r="X271" s="15">
        <v>242</v>
      </c>
      <c r="Y271" s="15">
        <v>0</v>
      </c>
      <c r="Z271" s="15">
        <v>1005</v>
      </c>
      <c r="AA271" s="15">
        <v>883</v>
      </c>
      <c r="AB271" s="15">
        <v>870</v>
      </c>
      <c r="AC271" s="15">
        <v>402</v>
      </c>
      <c r="AD271" s="15">
        <v>1289</v>
      </c>
    </row>
    <row r="272" spans="2:30" ht="22.5" customHeight="1">
      <c r="B272" s="10">
        <v>116</v>
      </c>
      <c r="C272" s="10">
        <v>6</v>
      </c>
      <c r="D272" s="16">
        <v>10</v>
      </c>
      <c r="E272" s="38">
        <f t="shared" si="6"/>
        <v>221</v>
      </c>
      <c r="F272" s="32"/>
      <c r="G272" s="15" t="s">
        <v>71</v>
      </c>
      <c r="H272" s="15" t="s">
        <v>57</v>
      </c>
      <c r="I272"/>
      <c r="J272" s="15">
        <v>584</v>
      </c>
      <c r="K272" s="15">
        <v>424</v>
      </c>
      <c r="L272" s="15">
        <v>294</v>
      </c>
      <c r="M272" s="15">
        <v>303</v>
      </c>
      <c r="N272" s="15">
        <v>233</v>
      </c>
      <c r="O272" s="15">
        <v>230</v>
      </c>
      <c r="P272" s="15">
        <v>385</v>
      </c>
      <c r="Q272" s="15">
        <v>20</v>
      </c>
      <c r="R272" s="15">
        <v>161</v>
      </c>
      <c r="S272" s="15">
        <v>296</v>
      </c>
      <c r="T272" s="15">
        <v>409</v>
      </c>
      <c r="U272" s="15">
        <v>619</v>
      </c>
      <c r="V272" s="15">
        <v>949</v>
      </c>
      <c r="W272" s="15">
        <v>966</v>
      </c>
      <c r="X272" s="15">
        <v>1065</v>
      </c>
      <c r="Y272" s="15">
        <v>1005</v>
      </c>
      <c r="Z272" s="15">
        <v>0</v>
      </c>
      <c r="AA272" s="15">
        <v>276</v>
      </c>
      <c r="AB272" s="15">
        <v>276</v>
      </c>
      <c r="AC272" s="15">
        <v>644</v>
      </c>
      <c r="AD272" s="15">
        <v>220</v>
      </c>
    </row>
    <row r="273" spans="2:30" ht="22.5" customHeight="1">
      <c r="B273" s="10">
        <v>117</v>
      </c>
      <c r="C273" s="10">
        <v>6</v>
      </c>
      <c r="D273" s="16">
        <v>10</v>
      </c>
      <c r="E273" s="38">
        <f t="shared" si="6"/>
        <v>347</v>
      </c>
      <c r="F273" s="32"/>
      <c r="G273" s="15" t="s">
        <v>72</v>
      </c>
      <c r="H273" s="15" t="s">
        <v>66</v>
      </c>
      <c r="I273"/>
      <c r="J273" s="15">
        <v>788</v>
      </c>
      <c r="K273" s="15">
        <v>633</v>
      </c>
      <c r="L273" s="15">
        <v>513</v>
      </c>
      <c r="M273" s="15">
        <v>502</v>
      </c>
      <c r="N273" s="15">
        <v>443</v>
      </c>
      <c r="O273" s="15">
        <v>506</v>
      </c>
      <c r="P273" s="15">
        <v>344</v>
      </c>
      <c r="Q273" s="15">
        <v>295</v>
      </c>
      <c r="R273" s="15">
        <v>133</v>
      </c>
      <c r="S273" s="15">
        <v>34</v>
      </c>
      <c r="T273" s="15">
        <v>240</v>
      </c>
      <c r="U273" s="15">
        <v>463</v>
      </c>
      <c r="V273" s="15">
        <v>940</v>
      </c>
      <c r="W273" s="15">
        <v>818</v>
      </c>
      <c r="X273" s="15">
        <v>1022</v>
      </c>
      <c r="Y273" s="15">
        <v>883</v>
      </c>
      <c r="Z273" s="15">
        <v>276</v>
      </c>
      <c r="AA273" s="15">
        <v>0</v>
      </c>
      <c r="AB273" s="15">
        <v>30</v>
      </c>
      <c r="AC273" s="15">
        <v>483</v>
      </c>
      <c r="AD273" s="15">
        <v>431</v>
      </c>
    </row>
    <row r="274" spans="2:30" ht="22.5" customHeight="1">
      <c r="B274" s="10">
        <v>118</v>
      </c>
      <c r="C274" s="10">
        <v>6</v>
      </c>
      <c r="D274" s="16">
        <v>10</v>
      </c>
      <c r="E274" s="38">
        <f t="shared" si="6"/>
        <v>184</v>
      </c>
      <c r="F274" s="32"/>
      <c r="G274" s="15" t="s">
        <v>73</v>
      </c>
      <c r="H274" s="15" t="s">
        <v>65</v>
      </c>
      <c r="I274"/>
      <c r="J274" s="15">
        <v>765</v>
      </c>
      <c r="K274" s="15">
        <v>610</v>
      </c>
      <c r="L274" s="15">
        <v>490</v>
      </c>
      <c r="M274" s="15">
        <v>478</v>
      </c>
      <c r="N274" s="15">
        <v>420</v>
      </c>
      <c r="O274" s="15">
        <v>483</v>
      </c>
      <c r="P274" s="15">
        <v>321</v>
      </c>
      <c r="Q274" s="15">
        <v>272</v>
      </c>
      <c r="R274" s="15">
        <v>110</v>
      </c>
      <c r="S274" s="15">
        <v>20</v>
      </c>
      <c r="T274" s="15">
        <v>245</v>
      </c>
      <c r="U274" s="15">
        <v>455</v>
      </c>
      <c r="V274" s="15">
        <v>932</v>
      </c>
      <c r="W274" s="15">
        <v>810</v>
      </c>
      <c r="X274" s="15">
        <v>1014</v>
      </c>
      <c r="Y274" s="15">
        <v>875</v>
      </c>
      <c r="Z274" s="15">
        <v>272</v>
      </c>
      <c r="AA274" s="15">
        <v>30</v>
      </c>
      <c r="AB274" s="15">
        <v>0</v>
      </c>
      <c r="AC274" s="15">
        <v>476</v>
      </c>
      <c r="AD274" s="15">
        <v>408</v>
      </c>
    </row>
    <row r="275" spans="2:30" ht="22.5" customHeight="1">
      <c r="B275" s="10">
        <v>119</v>
      </c>
      <c r="C275" s="10">
        <v>6</v>
      </c>
      <c r="D275" s="16">
        <v>10</v>
      </c>
      <c r="E275" s="38">
        <f t="shared" si="6"/>
        <v>274</v>
      </c>
      <c r="F275" s="32"/>
      <c r="G275" s="15" t="s">
        <v>74</v>
      </c>
      <c r="H275" s="15" t="s">
        <v>65</v>
      </c>
      <c r="I275"/>
      <c r="J275" s="15">
        <v>1335</v>
      </c>
      <c r="K275" s="15">
        <v>1175</v>
      </c>
      <c r="L275" s="15">
        <v>1055</v>
      </c>
      <c r="M275" s="15">
        <v>1045</v>
      </c>
      <c r="N275" s="15">
        <v>985</v>
      </c>
      <c r="O275" s="15">
        <v>1050</v>
      </c>
      <c r="P275" s="15">
        <v>885</v>
      </c>
      <c r="Q275" s="15">
        <v>865</v>
      </c>
      <c r="R275" s="15">
        <v>685</v>
      </c>
      <c r="S275" s="15">
        <v>500</v>
      </c>
      <c r="T275" s="15">
        <v>365</v>
      </c>
      <c r="U275" s="15">
        <v>25</v>
      </c>
      <c r="V275" s="15">
        <v>495</v>
      </c>
      <c r="W275" s="15">
        <v>355</v>
      </c>
      <c r="X275" s="15">
        <v>545</v>
      </c>
      <c r="Y275" s="15">
        <v>402</v>
      </c>
      <c r="Z275" s="15">
        <v>645</v>
      </c>
      <c r="AA275" s="15">
        <v>485</v>
      </c>
      <c r="AB275" s="15">
        <v>475</v>
      </c>
      <c r="AC275" s="15">
        <v>0</v>
      </c>
      <c r="AD275" s="15">
        <v>975</v>
      </c>
    </row>
    <row r="276" spans="2:30" ht="22.5" customHeight="1">
      <c r="B276" s="10">
        <v>120</v>
      </c>
      <c r="C276" s="10">
        <v>6</v>
      </c>
      <c r="D276" s="16">
        <v>10</v>
      </c>
      <c r="E276" s="38">
        <f t="shared" si="6"/>
        <v>44</v>
      </c>
      <c r="F276" s="32"/>
      <c r="G276" s="15" t="s">
        <v>75</v>
      </c>
      <c r="H276" s="15" t="s">
        <v>58</v>
      </c>
      <c r="I276"/>
      <c r="J276" s="15">
        <v>358</v>
      </c>
      <c r="K276" s="15">
        <v>203</v>
      </c>
      <c r="L276" s="15">
        <v>76</v>
      </c>
      <c r="M276" s="15">
        <v>58</v>
      </c>
      <c r="N276" s="15">
        <v>30</v>
      </c>
      <c r="O276" s="15">
        <v>289</v>
      </c>
      <c r="P276" s="15">
        <v>244</v>
      </c>
      <c r="Q276" s="15">
        <v>246</v>
      </c>
      <c r="R276" s="15">
        <v>328</v>
      </c>
      <c r="S276" s="15">
        <v>456</v>
      </c>
      <c r="T276" s="15">
        <v>476</v>
      </c>
      <c r="U276" s="15">
        <v>696</v>
      </c>
      <c r="V276" s="15">
        <v>1173</v>
      </c>
      <c r="W276" s="15">
        <v>1051</v>
      </c>
      <c r="X276" s="15">
        <v>1255</v>
      </c>
      <c r="Y276" s="15">
        <v>1289</v>
      </c>
      <c r="Z276" s="15">
        <v>220</v>
      </c>
      <c r="AA276" s="15">
        <v>431</v>
      </c>
      <c r="AB276" s="15">
        <v>408</v>
      </c>
      <c r="AC276" s="15">
        <v>716</v>
      </c>
      <c r="AD276" s="15">
        <v>0</v>
      </c>
    </row>
    <row r="277" spans="2:30" ht="15" customHeight="1">
      <c r="B277" s="26"/>
      <c r="G277"/>
      <c r="H277"/>
      <c r="I277"/>
      <c r="J277"/>
      <c r="K277"/>
      <c r="L277"/>
      <c r="M277"/>
      <c r="N277"/>
      <c r="O277"/>
      <c r="P277"/>
      <c r="Q277"/>
    </row>
    <row r="278" spans="2:30" ht="15" customHeight="1" thickBot="1">
      <c r="B278" s="26"/>
      <c r="G278" s="14"/>
      <c r="H278"/>
      <c r="I278"/>
      <c r="J278"/>
      <c r="K278"/>
      <c r="L278"/>
      <c r="M278"/>
      <c r="N278"/>
      <c r="O278"/>
      <c r="P278"/>
      <c r="Q278"/>
    </row>
    <row r="279" spans="2:30" ht="22.5" customHeight="1" thickBot="1">
      <c r="B279" s="76" t="s">
        <v>121</v>
      </c>
      <c r="C279" s="79" t="s">
        <v>122</v>
      </c>
      <c r="D279" s="37"/>
      <c r="M279"/>
    </row>
    <row r="280" spans="2:30" ht="15" customHeight="1">
      <c r="B280" s="35"/>
      <c r="M280"/>
    </row>
    <row r="281" spans="2:30" ht="15" customHeight="1">
      <c r="B281" s="33" t="s">
        <v>123</v>
      </c>
      <c r="M281"/>
    </row>
    <row r="282" spans="2:30" ht="15" customHeight="1">
      <c r="B282" s="33" t="s">
        <v>124</v>
      </c>
      <c r="M282"/>
    </row>
    <row r="283" spans="2:30" ht="15" customHeight="1">
      <c r="B283" s="19" t="s">
        <v>125</v>
      </c>
      <c r="M283"/>
    </row>
    <row r="284" spans="2:30" ht="15" customHeight="1">
      <c r="B284" s="33" t="s">
        <v>113</v>
      </c>
      <c r="M284"/>
    </row>
    <row r="285" spans="2:30" ht="15" customHeight="1">
      <c r="B285" s="19" t="s">
        <v>126</v>
      </c>
      <c r="M285"/>
    </row>
    <row r="286" spans="2:30" ht="15" customHeight="1">
      <c r="B286" s="34" t="s">
        <v>127</v>
      </c>
      <c r="M286"/>
    </row>
    <row r="289" spans="2:29" ht="15" customHeight="1">
      <c r="B289" s="34" t="s">
        <v>128</v>
      </c>
      <c r="C289" s="25"/>
      <c r="M289"/>
    </row>
    <row r="290" spans="2:29" ht="15" customHeight="1">
      <c r="B290" s="36" t="s">
        <v>129</v>
      </c>
      <c r="C290" s="25"/>
    </row>
    <row r="291" spans="2:29" ht="15" customHeight="1">
      <c r="B291" s="33" t="s">
        <v>130</v>
      </c>
      <c r="C291" s="25"/>
    </row>
    <row r="292" spans="2:29" ht="15" customHeight="1">
      <c r="B292" s="33" t="s">
        <v>131</v>
      </c>
      <c r="C292" s="25"/>
    </row>
    <row r="293" spans="2:29" ht="15" customHeight="1">
      <c r="B293" s="36"/>
      <c r="G293" s="14"/>
      <c r="H293" s="23"/>
    </row>
    <row r="294" spans="2:29" ht="15" customHeight="1">
      <c r="B294" s="34" t="s">
        <v>36</v>
      </c>
      <c r="G294" s="14"/>
      <c r="H294" s="23"/>
    </row>
    <row r="295" spans="2:29" ht="15" customHeight="1">
      <c r="B295" s="36" t="s">
        <v>132</v>
      </c>
      <c r="G295" s="14"/>
      <c r="H295" s="23"/>
    </row>
    <row r="296" spans="2:29" ht="15" customHeight="1">
      <c r="B296" s="36" t="s">
        <v>133</v>
      </c>
      <c r="G296" s="14"/>
      <c r="H296" s="23"/>
    </row>
    <row r="297" spans="2:29" ht="15" customHeight="1">
      <c r="B297" s="36" t="s">
        <v>134</v>
      </c>
      <c r="G297" s="14"/>
      <c r="H297"/>
    </row>
    <row r="298" spans="2:29" ht="15" customHeight="1" thickBot="1">
      <c r="B298" s="36"/>
      <c r="G298" s="14"/>
      <c r="H298"/>
    </row>
    <row r="299" spans="2:29" ht="22.5" customHeight="1" thickBot="1">
      <c r="B299" s="36"/>
      <c r="G299" s="14"/>
      <c r="H299"/>
      <c r="I299" s="75" t="s">
        <v>99</v>
      </c>
      <c r="J299" s="75"/>
      <c r="K299" s="75"/>
      <c r="L299" s="75"/>
      <c r="M299" s="75"/>
      <c r="N299" s="75"/>
      <c r="O299" s="75"/>
      <c r="P299" s="75"/>
      <c r="Q299" s="75"/>
      <c r="R299" s="75"/>
    </row>
    <row r="300" spans="2:29" ht="22.5" customHeight="1" thickBot="1">
      <c r="B300" s="73" t="s">
        <v>15</v>
      </c>
      <c r="C300" s="73" t="s">
        <v>41</v>
      </c>
      <c r="D300" s="73" t="s">
        <v>17</v>
      </c>
      <c r="E300" s="73" t="s">
        <v>42</v>
      </c>
      <c r="G300" s="73" t="s">
        <v>100</v>
      </c>
      <c r="H300" s="23"/>
      <c r="I300" s="73" t="s">
        <v>55</v>
      </c>
      <c r="J300" s="73" t="s">
        <v>56</v>
      </c>
      <c r="K300" s="73" t="s">
        <v>57</v>
      </c>
      <c r="L300" s="73" t="s">
        <v>58</v>
      </c>
      <c r="M300" s="73" t="s">
        <v>59</v>
      </c>
      <c r="N300" s="73" t="s">
        <v>60</v>
      </c>
      <c r="O300" s="73" t="s">
        <v>61</v>
      </c>
      <c r="P300" s="73" t="s">
        <v>62</v>
      </c>
      <c r="Q300" s="73" t="s">
        <v>63</v>
      </c>
      <c r="R300" s="73" t="s">
        <v>64</v>
      </c>
      <c r="S300" s="73" t="s">
        <v>65</v>
      </c>
      <c r="T300" s="73" t="s">
        <v>66</v>
      </c>
      <c r="U300" s="73" t="s">
        <v>67</v>
      </c>
      <c r="V300" s="73" t="s">
        <v>68</v>
      </c>
      <c r="W300" s="73" t="s">
        <v>69</v>
      </c>
      <c r="X300" s="73" t="s">
        <v>70</v>
      </c>
      <c r="Y300" s="73" t="s">
        <v>71</v>
      </c>
      <c r="Z300" s="73" t="s">
        <v>72</v>
      </c>
      <c r="AA300" s="73" t="s">
        <v>73</v>
      </c>
      <c r="AB300" s="73" t="s">
        <v>74</v>
      </c>
      <c r="AC300" s="73" t="s">
        <v>75</v>
      </c>
    </row>
    <row r="301" spans="2:29" ht="15" customHeight="1">
      <c r="B301" s="2"/>
      <c r="C301" s="2"/>
      <c r="D301" s="2"/>
      <c r="E301" s="3"/>
      <c r="H301"/>
      <c r="N301" s="2"/>
    </row>
    <row r="302" spans="2:29" ht="22.5" customHeight="1">
      <c r="B302" s="9" t="s">
        <v>135</v>
      </c>
      <c r="C302" s="10">
        <v>7</v>
      </c>
      <c r="D302" s="11">
        <v>0</v>
      </c>
      <c r="E302" s="38">
        <v>545</v>
      </c>
      <c r="F302" s="32"/>
      <c r="G302" s="15" t="s">
        <v>55</v>
      </c>
      <c r="H302"/>
      <c r="I302" s="15">
        <v>0</v>
      </c>
      <c r="J302" s="15">
        <v>170</v>
      </c>
      <c r="K302" s="15">
        <v>376</v>
      </c>
      <c r="L302" s="15">
        <v>297</v>
      </c>
      <c r="M302" s="15">
        <v>404</v>
      </c>
      <c r="N302" s="15">
        <v>675</v>
      </c>
      <c r="O302" s="15">
        <v>539</v>
      </c>
      <c r="P302" s="15">
        <v>593</v>
      </c>
      <c r="Q302" s="15">
        <v>698</v>
      </c>
      <c r="R302" s="15">
        <v>819</v>
      </c>
      <c r="S302" s="15">
        <v>1008</v>
      </c>
      <c r="T302" s="15">
        <v>1236</v>
      </c>
      <c r="U302" s="15">
        <v>1713</v>
      </c>
      <c r="V302" s="15">
        <v>1591</v>
      </c>
      <c r="W302" s="15">
        <v>1796</v>
      </c>
      <c r="X302" s="15">
        <v>1645</v>
      </c>
      <c r="Y302" s="15">
        <v>584</v>
      </c>
      <c r="Z302" s="15">
        <v>788</v>
      </c>
      <c r="AA302" s="15">
        <v>765</v>
      </c>
      <c r="AB302" s="15">
        <v>1335</v>
      </c>
      <c r="AC302" s="15">
        <v>358</v>
      </c>
    </row>
    <row r="303" spans="2:29" ht="15" customHeight="1">
      <c r="B303" s="2"/>
      <c r="C303" s="2"/>
      <c r="D303" s="2"/>
      <c r="E303" s="39"/>
      <c r="F303" s="8"/>
      <c r="G303" s="27"/>
      <c r="H303"/>
      <c r="I303" s="27"/>
      <c r="N303" s="2"/>
    </row>
    <row r="304" spans="2:29" ht="22.5" customHeight="1">
      <c r="B304" s="10">
        <v>121</v>
      </c>
      <c r="C304" s="10">
        <v>7</v>
      </c>
      <c r="D304" s="16">
        <v>11</v>
      </c>
      <c r="E304" s="38" cm="1">
        <f t="array" ref="E304">ROUND(MAX(_xlfn._xlws.FILTER(_xlfn.BYCOL($I$300:$AC$300, _xlfn.LAMBDA(_xlpm.c, SUM(_xlfn.XLOOKUP(_xlpm.c, Destinations!$B$6:$B$26,Destinations!$C$6:$L$26,0,0,1)))),$I$300:$AC$300&lt;&gt;G304) - ((ROUND(_xlfn._xlws.FILTER(I304:AC304, $I$300:$AC$300&lt;&gt;G304) / 80 * 60, 0)) / 10)), 0)</f>
        <v>557</v>
      </c>
      <c r="F304" s="32"/>
      <c r="G304" s="15" t="s">
        <v>56</v>
      </c>
      <c r="H304"/>
      <c r="I304" s="15">
        <v>170</v>
      </c>
      <c r="J304" s="15">
        <v>0</v>
      </c>
      <c r="K304" s="15">
        <v>206</v>
      </c>
      <c r="L304" s="15">
        <v>125</v>
      </c>
      <c r="M304" s="15">
        <v>234</v>
      </c>
      <c r="N304" s="15">
        <v>504</v>
      </c>
      <c r="O304" s="15">
        <v>369</v>
      </c>
      <c r="P304" s="15">
        <v>423</v>
      </c>
      <c r="Q304" s="15">
        <v>528</v>
      </c>
      <c r="R304" s="15">
        <v>660</v>
      </c>
      <c r="S304" s="15">
        <v>845</v>
      </c>
      <c r="T304" s="15">
        <v>1073</v>
      </c>
      <c r="U304" s="15">
        <v>1550</v>
      </c>
      <c r="V304" s="15">
        <v>1427</v>
      </c>
      <c r="W304" s="15">
        <v>1633</v>
      </c>
      <c r="X304" s="15">
        <v>1491</v>
      </c>
      <c r="Y304" s="15">
        <v>424</v>
      </c>
      <c r="Z304" s="15">
        <v>633</v>
      </c>
      <c r="AA304" s="15">
        <v>610</v>
      </c>
      <c r="AB304" s="15">
        <v>1175</v>
      </c>
      <c r="AC304" s="15">
        <v>203</v>
      </c>
    </row>
    <row r="305" spans="2:29" ht="22.5" customHeight="1">
      <c r="B305" s="10">
        <v>122</v>
      </c>
      <c r="C305" s="10">
        <v>7</v>
      </c>
      <c r="D305" s="16">
        <v>11</v>
      </c>
      <c r="E305" s="38" cm="1">
        <f t="array" ref="E305">ROUND(MAX(_xlfn._xlws.FILTER(_xlfn.BYCOL($I$300:$AC$300, _xlfn.LAMBDA(_xlpm.c, SUM(_xlfn.XLOOKUP(_xlpm.c, Destinations!$B$6:$B$26,Destinations!$C$6:$L$26,0,0,1)))),$I$300:$AC$300&lt;&gt;G305) - ((ROUND(_xlfn._xlws.FILTER(I305:AC305, $I$300:$AC$300&lt;&gt;G305) / 80 * 60, 0)) / 10)), 0)</f>
        <v>567</v>
      </c>
      <c r="F305" s="32"/>
      <c r="G305" s="15" t="s">
        <v>57</v>
      </c>
      <c r="H305"/>
      <c r="I305" s="15">
        <v>376</v>
      </c>
      <c r="J305" s="15">
        <v>206</v>
      </c>
      <c r="K305" s="15">
        <v>0</v>
      </c>
      <c r="L305" s="15">
        <v>106</v>
      </c>
      <c r="M305" s="15">
        <v>64</v>
      </c>
      <c r="N305" s="15">
        <v>276</v>
      </c>
      <c r="O305" s="15">
        <v>309</v>
      </c>
      <c r="P305" s="15">
        <v>280</v>
      </c>
      <c r="Q305" s="15">
        <v>397</v>
      </c>
      <c r="R305" s="15">
        <v>526</v>
      </c>
      <c r="S305" s="15">
        <v>728</v>
      </c>
      <c r="T305" s="15">
        <v>956</v>
      </c>
      <c r="U305" s="15">
        <v>1433</v>
      </c>
      <c r="V305" s="15">
        <v>1310</v>
      </c>
      <c r="W305" s="15">
        <v>1516</v>
      </c>
      <c r="X305" s="15">
        <v>1371</v>
      </c>
      <c r="Y305" s="15">
        <v>294</v>
      </c>
      <c r="Z305" s="15">
        <v>513</v>
      </c>
      <c r="AA305" s="15">
        <v>490</v>
      </c>
      <c r="AB305" s="15">
        <v>1055</v>
      </c>
      <c r="AC305" s="15">
        <v>76</v>
      </c>
    </row>
    <row r="306" spans="2:29" ht="22.5" customHeight="1">
      <c r="B306" s="10">
        <v>123</v>
      </c>
      <c r="C306" s="10">
        <v>7</v>
      </c>
      <c r="D306" s="16">
        <v>11</v>
      </c>
      <c r="E306" s="38" cm="1">
        <f t="array" ref="E306">ROUND(MAX(_xlfn._xlws.FILTER(_xlfn.BYCOL($I$300:$AC$300, _xlfn.LAMBDA(_xlpm.c, SUM(_xlfn.XLOOKUP(_xlpm.c, Destinations!$B$6:$B$26,Destinations!$C$6:$L$26,0,0,1)))),$I$300:$AC$300&lt;&gt;G306) - ((ROUND(_xlfn._xlws.FILTER(I306:AC306, $I$300:$AC$300&lt;&gt;G306) / 80 * 60, 0)) / 10)), 0)</f>
        <v>568</v>
      </c>
      <c r="F306" s="32"/>
      <c r="G306" s="15" t="s">
        <v>58</v>
      </c>
      <c r="H306"/>
      <c r="I306" s="15">
        <v>297</v>
      </c>
      <c r="J306" s="15">
        <v>125</v>
      </c>
      <c r="K306" s="15">
        <v>106</v>
      </c>
      <c r="L306" s="15">
        <v>0</v>
      </c>
      <c r="M306" s="15">
        <v>107</v>
      </c>
      <c r="N306" s="15">
        <v>376</v>
      </c>
      <c r="O306" s="15">
        <v>240</v>
      </c>
      <c r="P306" s="15">
        <v>301</v>
      </c>
      <c r="Q306" s="15">
        <v>392</v>
      </c>
      <c r="R306" s="15">
        <v>520</v>
      </c>
      <c r="S306" s="15">
        <v>721</v>
      </c>
      <c r="T306" s="15">
        <v>950</v>
      </c>
      <c r="U306" s="15">
        <v>1427</v>
      </c>
      <c r="V306" s="15">
        <v>1305</v>
      </c>
      <c r="W306" s="15">
        <v>1509</v>
      </c>
      <c r="X306" s="15">
        <v>1043</v>
      </c>
      <c r="Y306" s="15">
        <v>303</v>
      </c>
      <c r="Z306" s="15">
        <v>502</v>
      </c>
      <c r="AA306" s="15">
        <v>478</v>
      </c>
      <c r="AB306" s="15">
        <v>1045</v>
      </c>
      <c r="AC306" s="15">
        <v>58</v>
      </c>
    </row>
    <row r="307" spans="2:29" ht="22.5" customHeight="1">
      <c r="B307" s="10">
        <v>124</v>
      </c>
      <c r="C307" s="10">
        <v>7</v>
      </c>
      <c r="D307" s="16">
        <v>11</v>
      </c>
      <c r="E307" s="38" cm="1">
        <f t="array" ref="E307">ROUND(MAX(_xlfn._xlws.FILTER(_xlfn.BYCOL($I$300:$AC$300, _xlfn.LAMBDA(_xlpm.c, SUM(_xlfn.XLOOKUP(_xlpm.c, Destinations!$B$6:$B$26,Destinations!$C$6:$L$26,0,0,1)))),$I$300:$AC$300&lt;&gt;G307) - ((ROUND(_xlfn._xlws.FILTER(I307:AC307, $I$300:$AC$300&lt;&gt;G307) / 80 * 60, 0)) / 10)), 0)</f>
        <v>573</v>
      </c>
      <c r="F307" s="32"/>
      <c r="G307" s="15" t="s">
        <v>59</v>
      </c>
      <c r="H307"/>
      <c r="I307" s="15">
        <v>404</v>
      </c>
      <c r="J307" s="15">
        <v>234</v>
      </c>
      <c r="K307" s="15">
        <v>64</v>
      </c>
      <c r="L307" s="15">
        <v>107</v>
      </c>
      <c r="M307" s="15">
        <v>0</v>
      </c>
      <c r="N307" s="15">
        <v>274</v>
      </c>
      <c r="O307" s="15">
        <v>294</v>
      </c>
      <c r="P307" s="15">
        <v>220</v>
      </c>
      <c r="Q307" s="15">
        <v>324</v>
      </c>
      <c r="R307" s="15">
        <v>453</v>
      </c>
      <c r="S307" s="15">
        <v>655</v>
      </c>
      <c r="T307" s="15">
        <v>883</v>
      </c>
      <c r="U307" s="15">
        <v>1360</v>
      </c>
      <c r="V307" s="15">
        <v>1237</v>
      </c>
      <c r="W307" s="15">
        <v>1443</v>
      </c>
      <c r="X307" s="15">
        <v>1301</v>
      </c>
      <c r="Y307" s="15">
        <v>233</v>
      </c>
      <c r="Z307" s="15">
        <v>443</v>
      </c>
      <c r="AA307" s="15">
        <v>420</v>
      </c>
      <c r="AB307" s="15">
        <v>985</v>
      </c>
      <c r="AC307" s="15">
        <v>30</v>
      </c>
    </row>
    <row r="308" spans="2:29" ht="22.5" customHeight="1">
      <c r="B308" s="10">
        <v>125</v>
      </c>
      <c r="C308" s="10">
        <v>7</v>
      </c>
      <c r="D308" s="16">
        <v>11</v>
      </c>
      <c r="E308" s="38" cm="1">
        <f t="array" ref="E308">ROUND(MAX(_xlfn._xlws.FILTER(_xlfn.BYCOL($I$300:$AC$300, _xlfn.LAMBDA(_xlpm.c, SUM(_xlfn.XLOOKUP(_xlpm.c, Destinations!$B$6:$B$26,Destinations!$C$6:$L$26,0,0,1)))),$I$300:$AC$300&lt;&gt;G308) - ((ROUND(_xlfn._xlws.FILTER(I308:AC308, $I$300:$AC$300&lt;&gt;G308) / 80 * 60, 0)) / 10)), 0)</f>
        <v>568</v>
      </c>
      <c r="F308" s="32"/>
      <c r="G308" s="15" t="s">
        <v>60</v>
      </c>
      <c r="H308"/>
      <c r="I308" s="15">
        <v>675</v>
      </c>
      <c r="J308" s="15">
        <v>504</v>
      </c>
      <c r="K308" s="15">
        <v>276</v>
      </c>
      <c r="L308" s="15">
        <v>376</v>
      </c>
      <c r="M308" s="15">
        <v>274</v>
      </c>
      <c r="N308" s="15">
        <v>0</v>
      </c>
      <c r="O308" s="15">
        <v>564</v>
      </c>
      <c r="P308" s="15">
        <v>215</v>
      </c>
      <c r="Q308" s="15">
        <v>392</v>
      </c>
      <c r="R308" s="15">
        <v>533</v>
      </c>
      <c r="S308" s="15">
        <v>735</v>
      </c>
      <c r="T308" s="15">
        <v>963</v>
      </c>
      <c r="U308" s="15">
        <v>1440</v>
      </c>
      <c r="V308" s="15">
        <v>1317</v>
      </c>
      <c r="W308" s="15">
        <v>1523</v>
      </c>
      <c r="X308" s="15">
        <v>1377</v>
      </c>
      <c r="Y308" s="15">
        <v>230</v>
      </c>
      <c r="Z308" s="15">
        <v>506</v>
      </c>
      <c r="AA308" s="15">
        <v>483</v>
      </c>
      <c r="AB308" s="15">
        <v>1050</v>
      </c>
      <c r="AC308" s="15">
        <v>289</v>
      </c>
    </row>
    <row r="309" spans="2:29" ht="22.5" customHeight="1">
      <c r="B309" s="10">
        <v>126</v>
      </c>
      <c r="C309" s="10">
        <v>7</v>
      </c>
      <c r="D309" s="16">
        <v>11</v>
      </c>
      <c r="E309" s="38" cm="1">
        <f t="array" ref="E309">ROUND(MAX(_xlfn._xlws.FILTER(_xlfn.BYCOL($I$300:$AC$300, _xlfn.LAMBDA(_xlpm.c, SUM(_xlfn.XLOOKUP(_xlpm.c, Destinations!$B$6:$B$26,Destinations!$C$6:$L$26,0,0,1)))),$I$300:$AC$300&lt;&gt;G309) - ((ROUND(_xlfn._xlws.FILTER(I309:AC309, $I$300:$AC$300&lt;&gt;G309) / 80 * 60, 0)) / 10)), 0)</f>
        <v>580</v>
      </c>
      <c r="F309" s="32"/>
      <c r="G309" s="15" t="s">
        <v>61</v>
      </c>
      <c r="H309"/>
      <c r="I309" s="15">
        <v>539</v>
      </c>
      <c r="J309" s="15">
        <v>369</v>
      </c>
      <c r="K309" s="15">
        <v>309</v>
      </c>
      <c r="L309" s="15">
        <v>240</v>
      </c>
      <c r="M309" s="15">
        <v>294</v>
      </c>
      <c r="N309" s="15">
        <v>564</v>
      </c>
      <c r="O309" s="15">
        <v>0</v>
      </c>
      <c r="P309" s="15">
        <v>413</v>
      </c>
      <c r="Q309" s="15">
        <v>232</v>
      </c>
      <c r="R309" s="15">
        <v>353</v>
      </c>
      <c r="S309" s="15">
        <v>555</v>
      </c>
      <c r="T309" s="15">
        <v>783</v>
      </c>
      <c r="U309" s="15">
        <v>1260</v>
      </c>
      <c r="V309" s="15">
        <v>1137</v>
      </c>
      <c r="W309" s="15">
        <v>1343</v>
      </c>
      <c r="X309" s="15">
        <v>1202</v>
      </c>
      <c r="Y309" s="15">
        <v>385</v>
      </c>
      <c r="Z309" s="15">
        <v>344</v>
      </c>
      <c r="AA309" s="15">
        <v>321</v>
      </c>
      <c r="AB309" s="15">
        <v>885</v>
      </c>
      <c r="AC309" s="15">
        <v>244</v>
      </c>
    </row>
    <row r="310" spans="2:29" ht="22.5" customHeight="1">
      <c r="B310" s="10">
        <v>127</v>
      </c>
      <c r="C310" s="10">
        <v>7</v>
      </c>
      <c r="D310" s="16">
        <v>11</v>
      </c>
      <c r="E310" s="38" cm="1">
        <f t="array" ref="E310">ROUND(MAX(_xlfn._xlws.FILTER(_xlfn.BYCOL($I$300:$AC$300, _xlfn.LAMBDA(_xlpm.c, SUM(_xlfn.XLOOKUP(_xlpm.c, Destinations!$B$6:$B$26,Destinations!$C$6:$L$26,0,0,1)))),$I$300:$AC$300&lt;&gt;G310) - ((ROUND(_xlfn._xlws.FILTER(I310:AC310, $I$300:$AC$300&lt;&gt;G310) / 80 * 60, 0)) / 10)), 0)</f>
        <v>583</v>
      </c>
      <c r="F310" s="32"/>
      <c r="G310" s="15" t="s">
        <v>62</v>
      </c>
      <c r="H310"/>
      <c r="I310" s="15">
        <v>593</v>
      </c>
      <c r="J310" s="15">
        <v>423</v>
      </c>
      <c r="K310" s="15">
        <v>280</v>
      </c>
      <c r="L310" s="15">
        <v>301</v>
      </c>
      <c r="M310" s="15">
        <v>220</v>
      </c>
      <c r="N310" s="15">
        <v>215</v>
      </c>
      <c r="O310" s="15">
        <v>413</v>
      </c>
      <c r="P310" s="15">
        <v>0</v>
      </c>
      <c r="Q310" s="15">
        <v>183</v>
      </c>
      <c r="R310" s="15">
        <v>323</v>
      </c>
      <c r="S310" s="15">
        <v>525</v>
      </c>
      <c r="T310" s="15">
        <v>753</v>
      </c>
      <c r="U310" s="15">
        <v>1230</v>
      </c>
      <c r="V310" s="15">
        <v>1108</v>
      </c>
      <c r="W310" s="15">
        <v>1313</v>
      </c>
      <c r="X310" s="15">
        <v>1167</v>
      </c>
      <c r="Y310" s="15">
        <v>20</v>
      </c>
      <c r="Z310" s="15">
        <v>295</v>
      </c>
      <c r="AA310" s="15">
        <v>272</v>
      </c>
      <c r="AB310" s="15">
        <v>865</v>
      </c>
      <c r="AC310" s="15">
        <v>246</v>
      </c>
    </row>
    <row r="311" spans="2:29" ht="22.5" customHeight="1">
      <c r="B311" s="10">
        <v>128</v>
      </c>
      <c r="C311" s="10">
        <v>7</v>
      </c>
      <c r="D311" s="16">
        <v>11</v>
      </c>
      <c r="E311" s="38" cm="1">
        <f t="array" ref="E311">ROUND(MAX(_xlfn._xlws.FILTER(_xlfn.BYCOL($I$300:$AC$300, _xlfn.LAMBDA(_xlpm.c, SUM(_xlfn.XLOOKUP(_xlpm.c, Destinations!$B$6:$B$26,Destinations!$C$6:$L$26,0,0,1)))),$I$300:$AC$300&lt;&gt;G311) - ((ROUND(_xlfn._xlws.FILTER(I311:AC311, $I$300:$AC$300&lt;&gt;G311) / 80 * 60, 0)) / 10)), 0)</f>
        <v>581</v>
      </c>
      <c r="F311" s="32"/>
      <c r="G311" s="15" t="s">
        <v>63</v>
      </c>
      <c r="H311"/>
      <c r="I311" s="15">
        <v>698</v>
      </c>
      <c r="J311" s="15">
        <v>528</v>
      </c>
      <c r="K311" s="15">
        <v>397</v>
      </c>
      <c r="L311" s="15">
        <v>392</v>
      </c>
      <c r="M311" s="15">
        <v>324</v>
      </c>
      <c r="N311" s="15">
        <v>392</v>
      </c>
      <c r="O311" s="15">
        <v>232</v>
      </c>
      <c r="P311" s="15">
        <v>183</v>
      </c>
      <c r="Q311" s="15">
        <v>0</v>
      </c>
      <c r="R311" s="15">
        <v>142</v>
      </c>
      <c r="S311" s="15">
        <v>344</v>
      </c>
      <c r="T311" s="15">
        <v>572</v>
      </c>
      <c r="U311" s="15">
        <v>1049</v>
      </c>
      <c r="V311" s="15">
        <v>926</v>
      </c>
      <c r="W311" s="15">
        <v>1132</v>
      </c>
      <c r="X311" s="15">
        <v>991</v>
      </c>
      <c r="Y311" s="15">
        <v>161</v>
      </c>
      <c r="Z311" s="15">
        <v>133</v>
      </c>
      <c r="AA311" s="15">
        <v>110</v>
      </c>
      <c r="AB311" s="15">
        <v>685</v>
      </c>
      <c r="AC311" s="15">
        <v>328</v>
      </c>
    </row>
    <row r="312" spans="2:29" ht="22.5" customHeight="1">
      <c r="B312" s="10">
        <v>129</v>
      </c>
      <c r="C312" s="10">
        <v>7</v>
      </c>
      <c r="D312" s="16">
        <v>11</v>
      </c>
      <c r="E312" s="38" cm="1">
        <f t="array" ref="E312">ROUND(MAX(_xlfn._xlws.FILTER(_xlfn.BYCOL($I$300:$AC$300, _xlfn.LAMBDA(_xlpm.c, SUM(_xlfn.XLOOKUP(_xlpm.c, Destinations!$B$6:$B$26,Destinations!$C$6:$L$26,0,0,1)))),$I$300:$AC$300&lt;&gt;G312) - ((ROUND(_xlfn._xlws.FILTER(I312:AC312, $I$300:$AC$300&lt;&gt;G312) / 80 * 60, 0)) / 10)), 0)</f>
        <v>591</v>
      </c>
      <c r="F312" s="32"/>
      <c r="G312" s="15" t="s">
        <v>64</v>
      </c>
      <c r="H312"/>
      <c r="I312" s="15">
        <v>819</v>
      </c>
      <c r="J312" s="15">
        <v>660</v>
      </c>
      <c r="K312" s="15">
        <v>526</v>
      </c>
      <c r="L312" s="15">
        <v>520</v>
      </c>
      <c r="M312" s="15">
        <v>453</v>
      </c>
      <c r="N312" s="15">
        <v>533</v>
      </c>
      <c r="O312" s="15">
        <v>353</v>
      </c>
      <c r="P312" s="15">
        <v>323</v>
      </c>
      <c r="Q312" s="15">
        <v>142</v>
      </c>
      <c r="R312" s="15">
        <v>0</v>
      </c>
      <c r="S312" s="15">
        <v>207</v>
      </c>
      <c r="T312" s="15">
        <v>435</v>
      </c>
      <c r="U312" s="15">
        <v>912</v>
      </c>
      <c r="V312" s="15">
        <v>790</v>
      </c>
      <c r="W312" s="15">
        <v>995</v>
      </c>
      <c r="X312" s="15">
        <v>855</v>
      </c>
      <c r="Y312" s="15">
        <v>296</v>
      </c>
      <c r="Z312" s="15">
        <v>34</v>
      </c>
      <c r="AA312" s="15">
        <v>20</v>
      </c>
      <c r="AB312" s="15">
        <v>500</v>
      </c>
      <c r="AC312" s="15">
        <v>456</v>
      </c>
    </row>
    <row r="313" spans="2:29" ht="22.5" customHeight="1">
      <c r="B313" s="10">
        <v>130</v>
      </c>
      <c r="C313" s="10">
        <v>7</v>
      </c>
      <c r="D313" s="16">
        <v>11</v>
      </c>
      <c r="E313" s="38" cm="1">
        <f t="array" ref="E313">ROUND(MAX(_xlfn._xlws.FILTER(_xlfn.BYCOL($I$300:$AC$300, _xlfn.LAMBDA(_xlpm.c, SUM(_xlfn.XLOOKUP(_xlpm.c, Destinations!$B$6:$B$26,Destinations!$C$6:$L$26,0,0,1)))),$I$300:$AC$300&lt;&gt;G313) - ((ROUND(_xlfn._xlws.FILTER(I313:AC313, $I$300:$AC$300&lt;&gt;G313) / 80 * 60, 0)) / 10)), 0)</f>
        <v>593</v>
      </c>
      <c r="F313" s="32"/>
      <c r="G313" s="15" t="s">
        <v>65</v>
      </c>
      <c r="H313"/>
      <c r="I313" s="15">
        <v>1008</v>
      </c>
      <c r="J313" s="15">
        <v>845</v>
      </c>
      <c r="K313" s="15">
        <v>728</v>
      </c>
      <c r="L313" s="15">
        <v>721</v>
      </c>
      <c r="M313" s="15">
        <v>655</v>
      </c>
      <c r="N313" s="15">
        <v>735</v>
      </c>
      <c r="O313" s="15">
        <v>555</v>
      </c>
      <c r="P313" s="15">
        <v>525</v>
      </c>
      <c r="Q313" s="15">
        <v>344</v>
      </c>
      <c r="R313" s="15">
        <v>207</v>
      </c>
      <c r="S313" s="15">
        <v>0</v>
      </c>
      <c r="T313" s="15">
        <v>414</v>
      </c>
      <c r="U313" s="15">
        <v>811</v>
      </c>
      <c r="V313" s="15">
        <v>769</v>
      </c>
      <c r="W313" s="15">
        <v>973</v>
      </c>
      <c r="X313" s="15">
        <v>499</v>
      </c>
      <c r="Y313" s="15">
        <v>409</v>
      </c>
      <c r="Z313" s="15">
        <v>240</v>
      </c>
      <c r="AA313" s="15">
        <v>245</v>
      </c>
      <c r="AB313" s="15">
        <v>365</v>
      </c>
      <c r="AC313" s="15">
        <v>476</v>
      </c>
    </row>
    <row r="314" spans="2:29" ht="22.5" customHeight="1">
      <c r="B314" s="10">
        <v>131</v>
      </c>
      <c r="C314" s="10">
        <v>7</v>
      </c>
      <c r="D314" s="16">
        <v>11</v>
      </c>
      <c r="E314" s="38" cm="1">
        <f t="array" ref="E314">ROUND(MAX(_xlfn._xlws.FILTER(_xlfn.BYCOL($I$300:$AC$300, _xlfn.LAMBDA(_xlpm.c, SUM(_xlfn.XLOOKUP(_xlpm.c, Destinations!$B$6:$B$26,Destinations!$C$6:$L$26,0,0,1)))),$I$300:$AC$300&lt;&gt;G314) - ((ROUND(_xlfn._xlws.FILTER(I314:AC314, $I$300:$AC$300&lt;&gt;G314) / 80 * 60, 0)) / 10)), 0)</f>
        <v>554</v>
      </c>
      <c r="F314" s="32"/>
      <c r="G314" s="15" t="s">
        <v>66</v>
      </c>
      <c r="H314"/>
      <c r="I314" s="15">
        <v>1236</v>
      </c>
      <c r="J314" s="15">
        <v>1073</v>
      </c>
      <c r="K314" s="15">
        <v>956</v>
      </c>
      <c r="L314" s="15">
        <v>950</v>
      </c>
      <c r="M314" s="15">
        <v>883</v>
      </c>
      <c r="N314" s="15">
        <v>963</v>
      </c>
      <c r="O314" s="15">
        <v>783</v>
      </c>
      <c r="P314" s="15">
        <v>753</v>
      </c>
      <c r="Q314" s="15">
        <v>572</v>
      </c>
      <c r="R314" s="15">
        <v>435</v>
      </c>
      <c r="S314" s="15">
        <v>414</v>
      </c>
      <c r="T314" s="15">
        <v>0</v>
      </c>
      <c r="U314" s="15">
        <v>482</v>
      </c>
      <c r="V314" s="15">
        <v>360</v>
      </c>
      <c r="W314" s="15">
        <v>565</v>
      </c>
      <c r="X314" s="15">
        <v>425</v>
      </c>
      <c r="Y314" s="15">
        <v>619</v>
      </c>
      <c r="Z314" s="15">
        <v>463</v>
      </c>
      <c r="AA314" s="15">
        <v>455</v>
      </c>
      <c r="AB314" s="15">
        <v>25</v>
      </c>
      <c r="AC314" s="15">
        <v>696</v>
      </c>
    </row>
    <row r="315" spans="2:29" ht="22.5" customHeight="1">
      <c r="B315" s="10">
        <v>132</v>
      </c>
      <c r="C315" s="10">
        <v>7</v>
      </c>
      <c r="D315" s="16">
        <v>11</v>
      </c>
      <c r="E315" s="38" cm="1">
        <f t="array" ref="E315">ROUND(MAX(_xlfn._xlws.FILTER(_xlfn.BYCOL($I$300:$AC$300, _xlfn.LAMBDA(_xlpm.c, SUM(_xlfn.XLOOKUP(_xlpm.c, Destinations!$B$6:$B$26,Destinations!$C$6:$L$26,0,0,1)))),$I$300:$AC$300&lt;&gt;G315) - ((ROUND(_xlfn._xlws.FILTER(I315:AC315, $I$300:$AC$300&lt;&gt;G315) / 80 * 60, 0)) / 10)), 0)</f>
        <v>588</v>
      </c>
      <c r="F315" s="32"/>
      <c r="G315" s="15" t="s">
        <v>67</v>
      </c>
      <c r="H315"/>
      <c r="I315" s="15">
        <v>1713</v>
      </c>
      <c r="J315" s="15">
        <v>1550</v>
      </c>
      <c r="K315" s="15">
        <v>1433</v>
      </c>
      <c r="L315" s="15">
        <v>1427</v>
      </c>
      <c r="M315" s="15">
        <v>1360</v>
      </c>
      <c r="N315" s="15">
        <v>1440</v>
      </c>
      <c r="O315" s="15">
        <v>1260</v>
      </c>
      <c r="P315" s="15">
        <v>1230</v>
      </c>
      <c r="Q315" s="15">
        <v>1049</v>
      </c>
      <c r="R315" s="15">
        <v>912</v>
      </c>
      <c r="S315" s="15">
        <v>811</v>
      </c>
      <c r="T315" s="15">
        <v>482</v>
      </c>
      <c r="U315" s="15">
        <v>0</v>
      </c>
      <c r="V315" s="15">
        <v>283</v>
      </c>
      <c r="W315" s="15">
        <v>187</v>
      </c>
      <c r="X315" s="15">
        <v>68</v>
      </c>
      <c r="Y315" s="15">
        <v>949</v>
      </c>
      <c r="Z315" s="15">
        <v>940</v>
      </c>
      <c r="AA315" s="15">
        <v>932</v>
      </c>
      <c r="AB315" s="15">
        <v>495</v>
      </c>
      <c r="AC315" s="15">
        <v>1173</v>
      </c>
    </row>
    <row r="316" spans="2:29" ht="22.5" customHeight="1">
      <c r="B316" s="10">
        <v>133</v>
      </c>
      <c r="C316" s="10">
        <v>7</v>
      </c>
      <c r="D316" s="16">
        <v>11</v>
      </c>
      <c r="E316" s="38" cm="1">
        <f t="array" ref="E316">ROUND(MAX(_xlfn._xlws.FILTER(_xlfn.BYCOL($I$300:$AC$300, _xlfn.LAMBDA(_xlpm.c, SUM(_xlfn.XLOOKUP(_xlpm.c, Destinations!$B$6:$B$26,Destinations!$C$6:$L$26,0,0,1)))),$I$300:$AC$300&lt;&gt;G316) - ((ROUND(_xlfn._xlws.FILTER(I316:AC316, $I$300:$AC$300&lt;&gt;G316) / 80 * 60, 0)) / 10)), 0)</f>
        <v>597</v>
      </c>
      <c r="F316" s="32"/>
      <c r="G316" s="15" t="s">
        <v>68</v>
      </c>
      <c r="H316"/>
      <c r="I316" s="15">
        <v>1591</v>
      </c>
      <c r="J316" s="15">
        <v>1427</v>
      </c>
      <c r="K316" s="15">
        <v>1310</v>
      </c>
      <c r="L316" s="15">
        <v>1305</v>
      </c>
      <c r="M316" s="15">
        <v>1237</v>
      </c>
      <c r="N316" s="15">
        <v>1317</v>
      </c>
      <c r="O316" s="15">
        <v>1137</v>
      </c>
      <c r="P316" s="15">
        <v>1108</v>
      </c>
      <c r="Q316" s="15">
        <v>926</v>
      </c>
      <c r="R316" s="15">
        <v>790</v>
      </c>
      <c r="S316" s="15">
        <v>769</v>
      </c>
      <c r="T316" s="15">
        <v>360</v>
      </c>
      <c r="U316" s="15">
        <v>283</v>
      </c>
      <c r="V316" s="15">
        <v>0</v>
      </c>
      <c r="W316" s="15">
        <v>206</v>
      </c>
      <c r="X316" s="15">
        <v>274</v>
      </c>
      <c r="Y316" s="15">
        <v>966</v>
      </c>
      <c r="Z316" s="15">
        <v>818</v>
      </c>
      <c r="AA316" s="15">
        <v>810</v>
      </c>
      <c r="AB316" s="15">
        <v>355</v>
      </c>
      <c r="AC316" s="15">
        <v>1051</v>
      </c>
    </row>
    <row r="317" spans="2:29" ht="22.5" customHeight="1">
      <c r="B317" s="10">
        <v>134</v>
      </c>
      <c r="C317" s="10">
        <v>7</v>
      </c>
      <c r="D317" s="16">
        <v>11</v>
      </c>
      <c r="E317" s="38" cm="1">
        <f t="array" ref="E317">ROUND(MAX(_xlfn._xlws.FILTER(_xlfn.BYCOL($I$300:$AC$300, _xlfn.LAMBDA(_xlpm.c, SUM(_xlfn.XLOOKUP(_xlpm.c, Destinations!$B$6:$B$26,Destinations!$C$6:$L$26,0,0,1)))),$I$300:$AC$300&lt;&gt;G317) - ((ROUND(_xlfn._xlws.FILTER(I317:AC317, $I$300:$AC$300&lt;&gt;G317) / 80 * 60, 0)) / 10)), 0)</f>
        <v>582</v>
      </c>
      <c r="F317" s="32"/>
      <c r="G317" s="15" t="s">
        <v>69</v>
      </c>
      <c r="H317"/>
      <c r="I317" s="15">
        <v>1796</v>
      </c>
      <c r="J317" s="15">
        <v>1633</v>
      </c>
      <c r="K317" s="15">
        <v>1516</v>
      </c>
      <c r="L317" s="15">
        <v>1509</v>
      </c>
      <c r="M317" s="15">
        <v>1443</v>
      </c>
      <c r="N317" s="15">
        <v>1523</v>
      </c>
      <c r="O317" s="15">
        <v>1343</v>
      </c>
      <c r="P317" s="15">
        <v>1313</v>
      </c>
      <c r="Q317" s="15">
        <v>1132</v>
      </c>
      <c r="R317" s="15">
        <v>995</v>
      </c>
      <c r="S317" s="15">
        <v>973</v>
      </c>
      <c r="T317" s="15">
        <v>565</v>
      </c>
      <c r="U317" s="15">
        <v>187</v>
      </c>
      <c r="V317" s="15">
        <v>206</v>
      </c>
      <c r="W317" s="15">
        <v>0</v>
      </c>
      <c r="X317" s="15">
        <v>242</v>
      </c>
      <c r="Y317" s="15">
        <v>1065</v>
      </c>
      <c r="Z317" s="15">
        <v>1022</v>
      </c>
      <c r="AA317" s="15">
        <v>1014</v>
      </c>
      <c r="AB317" s="15">
        <v>545</v>
      </c>
      <c r="AC317" s="15">
        <v>1255</v>
      </c>
    </row>
    <row r="318" spans="2:29" ht="22.5" customHeight="1">
      <c r="B318" s="10">
        <v>135</v>
      </c>
      <c r="C318" s="10">
        <v>7</v>
      </c>
      <c r="D318" s="16">
        <v>11</v>
      </c>
      <c r="E318" s="38" cm="1">
        <f t="array" ref="E318">ROUND(MAX(_xlfn._xlws.FILTER(_xlfn.BYCOL($I$300:$AC$300, _xlfn.LAMBDA(_xlpm.c, SUM(_xlfn.XLOOKUP(_xlpm.c, Destinations!$B$6:$B$26,Destinations!$C$6:$L$26,0,0,1)))),$I$300:$AC$300&lt;&gt;G318) - ((ROUND(_xlfn._xlws.FILTER(I318:AC318, $I$300:$AC$300&lt;&gt;G318) / 80 * 60, 0)) / 10)), 0)</f>
        <v>592</v>
      </c>
      <c r="F318" s="32"/>
      <c r="G318" s="15" t="s">
        <v>70</v>
      </c>
      <c r="H318"/>
      <c r="I318" s="15">
        <v>1645</v>
      </c>
      <c r="J318" s="15">
        <v>1491</v>
      </c>
      <c r="K318" s="15">
        <v>1371</v>
      </c>
      <c r="L318" s="15">
        <v>1043</v>
      </c>
      <c r="M318" s="15">
        <v>1301</v>
      </c>
      <c r="N318" s="15">
        <v>1377</v>
      </c>
      <c r="O318" s="15">
        <v>1202</v>
      </c>
      <c r="P318" s="15">
        <v>1167</v>
      </c>
      <c r="Q318" s="15">
        <v>991</v>
      </c>
      <c r="R318" s="15">
        <v>855</v>
      </c>
      <c r="S318" s="15">
        <v>499</v>
      </c>
      <c r="T318" s="15">
        <v>425</v>
      </c>
      <c r="U318" s="15">
        <v>68</v>
      </c>
      <c r="V318" s="15">
        <v>274</v>
      </c>
      <c r="W318" s="15">
        <v>242</v>
      </c>
      <c r="X318" s="15">
        <v>0</v>
      </c>
      <c r="Y318" s="15">
        <v>1005</v>
      </c>
      <c r="Z318" s="15">
        <v>883</v>
      </c>
      <c r="AA318" s="15">
        <v>870</v>
      </c>
      <c r="AB318" s="15">
        <v>402</v>
      </c>
      <c r="AC318" s="15">
        <v>1289</v>
      </c>
    </row>
    <row r="319" spans="2:29" ht="22.5" customHeight="1">
      <c r="B319" s="10">
        <v>136</v>
      </c>
      <c r="C319" s="10">
        <v>7</v>
      </c>
      <c r="D319" s="16">
        <v>11</v>
      </c>
      <c r="E319" s="38" cm="1">
        <f t="array" ref="E319">ROUND(MAX(_xlfn._xlws.FILTER(_xlfn.BYCOL($I$300:$AC$300, _xlfn.LAMBDA(_xlpm.c, SUM(_xlfn.XLOOKUP(_xlpm.c, Destinations!$B$6:$B$26,Destinations!$C$6:$L$26,0,0,1)))),$I$300:$AC$300&lt;&gt;G319) - ((ROUND(_xlfn._xlws.FILTER(I319:AC319, $I$300:$AC$300&lt;&gt;G319) / 80 * 60, 0)) / 10)), 0)</f>
        <v>585</v>
      </c>
      <c r="F319" s="32"/>
      <c r="G319" s="15" t="s">
        <v>71</v>
      </c>
      <c r="H319"/>
      <c r="I319" s="15">
        <v>584</v>
      </c>
      <c r="J319" s="15">
        <v>424</v>
      </c>
      <c r="K319" s="15">
        <v>294</v>
      </c>
      <c r="L319" s="15">
        <v>303</v>
      </c>
      <c r="M319" s="15">
        <v>233</v>
      </c>
      <c r="N319" s="15">
        <v>230</v>
      </c>
      <c r="O319" s="15">
        <v>385</v>
      </c>
      <c r="P319" s="15">
        <v>20</v>
      </c>
      <c r="Q319" s="15">
        <v>161</v>
      </c>
      <c r="R319" s="15">
        <v>296</v>
      </c>
      <c r="S319" s="15">
        <v>409</v>
      </c>
      <c r="T319" s="15">
        <v>619</v>
      </c>
      <c r="U319" s="15">
        <v>949</v>
      </c>
      <c r="V319" s="15">
        <v>966</v>
      </c>
      <c r="W319" s="15">
        <v>1065</v>
      </c>
      <c r="X319" s="15">
        <v>1005</v>
      </c>
      <c r="Y319" s="15">
        <v>0</v>
      </c>
      <c r="Z319" s="15">
        <v>276</v>
      </c>
      <c r="AA319" s="15">
        <v>276</v>
      </c>
      <c r="AB319" s="15">
        <v>644</v>
      </c>
      <c r="AC319" s="15">
        <v>220</v>
      </c>
    </row>
    <row r="320" spans="2:29" ht="22.5" customHeight="1">
      <c r="B320" s="10">
        <v>137</v>
      </c>
      <c r="C320" s="10">
        <v>7</v>
      </c>
      <c r="D320" s="16">
        <v>11</v>
      </c>
      <c r="E320" s="38" cm="1">
        <f t="array" ref="E320">ROUND(MAX(_xlfn._xlws.FILTER(_xlfn.BYCOL($I$300:$AC$300, _xlfn.LAMBDA(_xlpm.c, SUM(_xlfn.XLOOKUP(_xlpm.c, Destinations!$B$6:$B$26,Destinations!$C$6:$L$26,0,0,1)))),$I$300:$AC$300&lt;&gt;G320) - ((ROUND(_xlfn._xlws.FILTER(I320:AC320, $I$300:$AC$300&lt;&gt;G320) / 80 * 60, 0)) / 10)), 0)</f>
        <v>589</v>
      </c>
      <c r="F320" s="32"/>
      <c r="G320" s="15" t="s">
        <v>72</v>
      </c>
      <c r="H320"/>
      <c r="I320" s="15">
        <v>788</v>
      </c>
      <c r="J320" s="15">
        <v>633</v>
      </c>
      <c r="K320" s="15">
        <v>513</v>
      </c>
      <c r="L320" s="15">
        <v>502</v>
      </c>
      <c r="M320" s="15">
        <v>443</v>
      </c>
      <c r="N320" s="15">
        <v>506</v>
      </c>
      <c r="O320" s="15">
        <v>344</v>
      </c>
      <c r="P320" s="15">
        <v>295</v>
      </c>
      <c r="Q320" s="15">
        <v>133</v>
      </c>
      <c r="R320" s="15">
        <v>34</v>
      </c>
      <c r="S320" s="15">
        <v>240</v>
      </c>
      <c r="T320" s="15">
        <v>463</v>
      </c>
      <c r="U320" s="15">
        <v>940</v>
      </c>
      <c r="V320" s="15">
        <v>818</v>
      </c>
      <c r="W320" s="15">
        <v>1022</v>
      </c>
      <c r="X320" s="15">
        <v>883</v>
      </c>
      <c r="Y320" s="15">
        <v>276</v>
      </c>
      <c r="Z320" s="15">
        <v>0</v>
      </c>
      <c r="AA320" s="15">
        <v>30</v>
      </c>
      <c r="AB320" s="15">
        <v>483</v>
      </c>
      <c r="AC320" s="15">
        <v>431</v>
      </c>
    </row>
    <row r="321" spans="2:29" ht="22.5" customHeight="1">
      <c r="B321" s="10">
        <v>138</v>
      </c>
      <c r="C321" s="10">
        <v>7</v>
      </c>
      <c r="D321" s="16">
        <v>11</v>
      </c>
      <c r="E321" s="38" cm="1">
        <f t="array" ref="E321">ROUND(MAX(_xlfn._xlws.FILTER(_xlfn.BYCOL($I$300:$AC$300, _xlfn.LAMBDA(_xlpm.c, SUM(_xlfn.XLOOKUP(_xlpm.c, Destinations!$B$6:$B$26,Destinations!$C$6:$L$26,0,0,1)))),$I$300:$AC$300&lt;&gt;G321) - ((ROUND(_xlfn._xlws.FILTER(I321:AC321, $I$300:$AC$300&lt;&gt;G321) / 80 * 60, 0)) / 10)), 0)</f>
        <v>590</v>
      </c>
      <c r="F321" s="32"/>
      <c r="G321" s="15" t="s">
        <v>73</v>
      </c>
      <c r="H321"/>
      <c r="I321" s="15">
        <v>765</v>
      </c>
      <c r="J321" s="15">
        <v>610</v>
      </c>
      <c r="K321" s="15">
        <v>490</v>
      </c>
      <c r="L321" s="15">
        <v>478</v>
      </c>
      <c r="M321" s="15">
        <v>420</v>
      </c>
      <c r="N321" s="15">
        <v>483</v>
      </c>
      <c r="O321" s="15">
        <v>321</v>
      </c>
      <c r="P321" s="15">
        <v>272</v>
      </c>
      <c r="Q321" s="15">
        <v>110</v>
      </c>
      <c r="R321" s="15">
        <v>20</v>
      </c>
      <c r="S321" s="15">
        <v>245</v>
      </c>
      <c r="T321" s="15">
        <v>455</v>
      </c>
      <c r="U321" s="15">
        <v>932</v>
      </c>
      <c r="V321" s="15">
        <v>810</v>
      </c>
      <c r="W321" s="15">
        <v>1014</v>
      </c>
      <c r="X321" s="15">
        <v>875</v>
      </c>
      <c r="Y321" s="15">
        <v>272</v>
      </c>
      <c r="Z321" s="15">
        <v>30</v>
      </c>
      <c r="AA321" s="15">
        <v>0</v>
      </c>
      <c r="AB321" s="15">
        <v>476</v>
      </c>
      <c r="AC321" s="15">
        <v>408</v>
      </c>
    </row>
    <row r="322" spans="2:29" ht="22.5" customHeight="1">
      <c r="B322" s="10">
        <v>139</v>
      </c>
      <c r="C322" s="10">
        <v>7</v>
      </c>
      <c r="D322" s="16">
        <v>11</v>
      </c>
      <c r="E322" s="38" cm="1">
        <f t="array" ref="E322">ROUND(MAX(_xlfn._xlws.FILTER(_xlfn.BYCOL($I$300:$AC$300, _xlfn.LAMBDA(_xlpm.c, SUM(_xlfn.XLOOKUP(_xlpm.c, Destinations!$B$6:$B$26,Destinations!$C$6:$L$26,0,0,1)))),$I$300:$AC$300&lt;&gt;G322) - ((ROUND(_xlfn._xlws.FILTER(I322:AC322, $I$300:$AC$300&lt;&gt;G322) / 80 * 60, 0)) / 10)), 0)</f>
        <v>622</v>
      </c>
      <c r="F322" s="32"/>
      <c r="G322" s="15" t="s">
        <v>74</v>
      </c>
      <c r="H322"/>
      <c r="I322" s="15">
        <v>1335</v>
      </c>
      <c r="J322" s="15">
        <v>1175</v>
      </c>
      <c r="K322" s="15">
        <v>1055</v>
      </c>
      <c r="L322" s="15">
        <v>1045</v>
      </c>
      <c r="M322" s="15">
        <v>985</v>
      </c>
      <c r="N322" s="15">
        <v>1050</v>
      </c>
      <c r="O322" s="15">
        <v>885</v>
      </c>
      <c r="P322" s="15">
        <v>865</v>
      </c>
      <c r="Q322" s="15">
        <v>685</v>
      </c>
      <c r="R322" s="15">
        <v>500</v>
      </c>
      <c r="S322" s="15">
        <v>365</v>
      </c>
      <c r="T322" s="15">
        <v>25</v>
      </c>
      <c r="U322" s="15">
        <v>495</v>
      </c>
      <c r="V322" s="15">
        <v>355</v>
      </c>
      <c r="W322" s="15">
        <v>545</v>
      </c>
      <c r="X322" s="15">
        <v>402</v>
      </c>
      <c r="Y322" s="15">
        <v>645</v>
      </c>
      <c r="Z322" s="15">
        <v>485</v>
      </c>
      <c r="AA322" s="15">
        <v>475</v>
      </c>
      <c r="AB322" s="15">
        <v>0</v>
      </c>
      <c r="AC322" s="15">
        <v>975</v>
      </c>
    </row>
    <row r="323" spans="2:29" ht="22.5" customHeight="1">
      <c r="B323" s="10">
        <v>140</v>
      </c>
      <c r="C323" s="10">
        <v>7</v>
      </c>
      <c r="D323" s="16">
        <v>11</v>
      </c>
      <c r="E323" s="38" cm="1">
        <f t="array" ref="E323">ROUND(MAX(_xlfn._xlws.FILTER(_xlfn.BYCOL($I$300:$AC$300, _xlfn.LAMBDA(_xlpm.c, SUM(_xlfn.XLOOKUP(_xlpm.c, Destinations!$B$6:$B$26,Destinations!$C$6:$L$26,0,0,1)))),$I$300:$AC$300&lt;&gt;G323) - ((ROUND(_xlfn._xlws.FILTER(I323:AC323, $I$300:$AC$300&lt;&gt;G323) / 80 * 60, 0)) / 10)), 0)</f>
        <v>572</v>
      </c>
      <c r="F323" s="32"/>
      <c r="G323" s="15" t="s">
        <v>75</v>
      </c>
      <c r="H323"/>
      <c r="I323" s="15">
        <v>358</v>
      </c>
      <c r="J323" s="15">
        <v>203</v>
      </c>
      <c r="K323" s="15">
        <v>76</v>
      </c>
      <c r="L323" s="15">
        <v>58</v>
      </c>
      <c r="M323" s="15">
        <v>30</v>
      </c>
      <c r="N323" s="15">
        <v>289</v>
      </c>
      <c r="O323" s="15">
        <v>244</v>
      </c>
      <c r="P323" s="15">
        <v>246</v>
      </c>
      <c r="Q323" s="15">
        <v>328</v>
      </c>
      <c r="R323" s="15">
        <v>456</v>
      </c>
      <c r="S323" s="15">
        <v>476</v>
      </c>
      <c r="T323" s="15">
        <v>696</v>
      </c>
      <c r="U323" s="15">
        <v>1173</v>
      </c>
      <c r="V323" s="15">
        <v>1051</v>
      </c>
      <c r="W323" s="15">
        <v>1255</v>
      </c>
      <c r="X323" s="15">
        <v>1289</v>
      </c>
      <c r="Y323" s="15">
        <v>220</v>
      </c>
      <c r="Z323" s="15">
        <v>431</v>
      </c>
      <c r="AA323" s="15">
        <v>408</v>
      </c>
      <c r="AB323" s="15">
        <v>716</v>
      </c>
      <c r="AC323" s="15">
        <v>0</v>
      </c>
    </row>
    <row r="327" spans="2:29">
      <c r="I327" s="2" cm="1">
        <f t="array" ref="I327:AA327">_xlfn.LET(_xlpm.scores, _xlfn._xlws.FILTER(_xlfn.BYCOL($I$300:$AC$300, _xlfn.LAMBDA(_xlpm.c, SUM(_xlfn.XLOOKUP(_xlpm.c, Destinations!$B$6:$B$26,Destinations!$C$6:$L$26,0,0,1)))),$I$300:$AC$300&lt;&gt;G304) - ((ROUND(_xlfn._xlws.FILTER(I304:AC304, $I$300:$AC$300&lt;&gt;G304) / 80 * 60, 0)) / 10),
_xlpm.best, MAX(_xlpm.scores),
_xlpm.notBest, _xlfn._xlws.FILTER(_xlpm.scores, _xlpm.scores &lt;&gt; _xlpm.best),
_xlpm.notBest)</f>
        <v>464.2</v>
      </c>
      <c r="J327" s="2">
        <v>487.5</v>
      </c>
      <c r="K327" s="2">
        <v>377.6</v>
      </c>
      <c r="L327" s="2">
        <v>415.4</v>
      </c>
      <c r="M327" s="2">
        <v>428.2</v>
      </c>
      <c r="N327" s="4">
        <v>413.3</v>
      </c>
      <c r="O327" s="4">
        <v>425.3</v>
      </c>
      <c r="P327" s="4">
        <v>445.5</v>
      </c>
      <c r="Q327" s="4">
        <v>506.6</v>
      </c>
      <c r="R327" s="4">
        <v>543.5</v>
      </c>
      <c r="S327" s="4">
        <v>343.7</v>
      </c>
      <c r="T327" s="4">
        <v>374</v>
      </c>
      <c r="U327" s="4">
        <v>344.5</v>
      </c>
      <c r="V327" s="4">
        <v>384.2</v>
      </c>
      <c r="W327" s="4">
        <v>503.2</v>
      </c>
      <c r="X327" s="4">
        <v>339.5</v>
      </c>
      <c r="Y327" s="4">
        <v>506.2</v>
      </c>
      <c r="Z327" s="4">
        <v>309.89999999999998</v>
      </c>
      <c r="AA327" s="4">
        <v>497.8</v>
      </c>
    </row>
    <row r="328" spans="2:29">
      <c r="I328" s="2" cm="1">
        <f t="array" ref="I328:AA328">_xlfn.LET(_xlpm.scores, _xlfn._xlws.FILTER(_xlfn.BYCOL($I$300:$AC$300, _xlfn.LAMBDA(_xlpm.c, SUM(_xlfn.XLOOKUP(_xlpm.c, Destinations!$B$6:$B$26,Destinations!$C$6:$L$26,0,0,1)))),$I$300:$AC$300&lt;&gt;G305) - ((ROUND(_xlfn._xlws.FILTER(I305:AC305, $I$300:$AC$300&lt;&gt;G305) / 80 * 60, 0)) / 10),
_xlpm.best, MAX(_xlpm.scores),
_xlpm.notBest, _xlfn._xlws.FILTER(_xlpm.scores, _xlpm.scores &lt;&gt; _xlpm.best),
_xlpm.notBest)</f>
        <v>448.8</v>
      </c>
      <c r="J328" s="2">
        <v>427.5</v>
      </c>
      <c r="K328" s="2">
        <v>379</v>
      </c>
      <c r="L328" s="2">
        <v>428.2</v>
      </c>
      <c r="M328" s="2">
        <v>445.3</v>
      </c>
      <c r="N328" s="4">
        <v>417.8</v>
      </c>
      <c r="O328" s="4">
        <v>436</v>
      </c>
      <c r="P328" s="4">
        <v>455.5</v>
      </c>
      <c r="Q328" s="4">
        <v>515.4</v>
      </c>
      <c r="R328" s="4">
        <v>552.29999999999995</v>
      </c>
      <c r="S328" s="4">
        <v>352.5</v>
      </c>
      <c r="T328" s="4">
        <v>382.7</v>
      </c>
      <c r="U328" s="4">
        <v>353.3</v>
      </c>
      <c r="V328" s="4">
        <v>393.2</v>
      </c>
      <c r="W328" s="4">
        <v>512.9</v>
      </c>
      <c r="X328" s="4">
        <v>348.5</v>
      </c>
      <c r="Y328" s="4">
        <v>515.20000000000005</v>
      </c>
      <c r="Z328" s="4">
        <v>318.89999999999998</v>
      </c>
      <c r="AA328" s="4">
        <v>507.3</v>
      </c>
    </row>
    <row r="329" spans="2:29">
      <c r="I329" s="2" cm="1">
        <f t="array" ref="I329:AA329">_xlfn.LET(_xlpm.scores, _xlfn._xlws.FILTER(_xlfn.BYCOL($I$300:$AC$300, _xlfn.LAMBDA(_xlpm.c, SUM(_xlfn.XLOOKUP(_xlpm.c, Destinations!$B$6:$B$26,Destinations!$C$6:$L$26,0,0,1)))),$I$300:$AC$300&lt;&gt;G306) - ((ROUND(_xlfn._xlws.FILTER(I306:AC306, $I$300:$AC$300&lt;&gt;G306) / 80 * 60, 0)) / 10),
_xlpm.best, MAX(_xlpm.scores),
_xlpm.notBest, _xlfn._xlws.FILTER(_xlpm.scores, _xlpm.scores &lt;&gt; _xlpm.best),
_xlpm.notBest)</f>
        <v>454.7</v>
      </c>
      <c r="J329" s="2">
        <v>433.6</v>
      </c>
      <c r="K329" s="2">
        <v>495</v>
      </c>
      <c r="L329" s="2">
        <v>425</v>
      </c>
      <c r="M329" s="2">
        <v>437.8</v>
      </c>
      <c r="N329" s="4">
        <v>423</v>
      </c>
      <c r="O329" s="4">
        <v>434.4</v>
      </c>
      <c r="P329" s="4">
        <v>456</v>
      </c>
      <c r="Q329" s="4">
        <v>515.9</v>
      </c>
      <c r="R329" s="4">
        <v>552.70000000000005</v>
      </c>
      <c r="S329" s="4">
        <v>353</v>
      </c>
      <c r="T329" s="4">
        <v>383.1</v>
      </c>
      <c r="U329" s="4">
        <v>353.8</v>
      </c>
      <c r="V329" s="4">
        <v>417.8</v>
      </c>
      <c r="W329" s="4">
        <v>512.29999999999995</v>
      </c>
      <c r="X329" s="4">
        <v>349.3</v>
      </c>
      <c r="Y329" s="4">
        <v>516.1</v>
      </c>
      <c r="Z329" s="4">
        <v>319.60000000000002</v>
      </c>
      <c r="AA329" s="4">
        <v>508.6</v>
      </c>
    </row>
    <row r="330" spans="2:29">
      <c r="I330" s="2" cm="1">
        <f t="array" ref="I330:AA330">_xlfn.LET(_xlpm.scores, _xlfn._xlws.FILTER(_xlfn.BYCOL($I$300:$AC$300, _xlfn.LAMBDA(_xlpm.c, SUM(_xlfn.XLOOKUP(_xlpm.c, Destinations!$B$6:$B$26,Destinations!$C$6:$L$26,0,0,1)))),$I$300:$AC$300&lt;&gt;G307) - ((ROUND(_xlfn._xlws.FILTER(I307:AC307, $I$300:$AC$300&lt;&gt;G307) / 80 * 60, 0)) / 10),
_xlpm.best, MAX(_xlpm.scores),
_xlpm.notBest, _xlfn._xlws.FILTER(_xlpm.scores, _xlpm.scores &lt;&gt; _xlpm.best),
_xlpm.notBest)</f>
        <v>446.7</v>
      </c>
      <c r="J330" s="2">
        <v>425.4</v>
      </c>
      <c r="K330" s="2">
        <v>498.2</v>
      </c>
      <c r="L330" s="2">
        <v>379</v>
      </c>
      <c r="M330" s="2">
        <v>445.4</v>
      </c>
      <c r="N330" s="4">
        <v>418.9</v>
      </c>
      <c r="O330" s="4">
        <v>440.5</v>
      </c>
      <c r="P330" s="4">
        <v>461</v>
      </c>
      <c r="Q330" s="4">
        <v>520.9</v>
      </c>
      <c r="R330" s="4">
        <v>557.79999999999995</v>
      </c>
      <c r="S330" s="4">
        <v>358</v>
      </c>
      <c r="T330" s="4">
        <v>388.2</v>
      </c>
      <c r="U330" s="4">
        <v>358.8</v>
      </c>
      <c r="V330" s="4">
        <v>398.4</v>
      </c>
      <c r="W330" s="4">
        <v>517.5</v>
      </c>
      <c r="X330" s="4">
        <v>353.8</v>
      </c>
      <c r="Y330" s="4">
        <v>520.5</v>
      </c>
      <c r="Z330" s="4">
        <v>324.10000000000002</v>
      </c>
      <c r="AA330" s="4">
        <v>510.7</v>
      </c>
    </row>
    <row r="331" spans="2:29">
      <c r="I331" s="2" cm="1">
        <f t="array" ref="I331:AA331">_xlfn.LET(_xlpm.scores, _xlfn._xlws.FILTER(_xlfn.BYCOL($I$300:$AC$300, _xlfn.LAMBDA(_xlpm.c, SUM(_xlfn.XLOOKUP(_xlpm.c, Destinations!$B$6:$B$26,Destinations!$C$6:$L$26,0,0,1)))),$I$300:$AC$300&lt;&gt;G308) - ((ROUND(_xlfn._xlws.FILTER(I308:AC308, $I$300:$AC$300&lt;&gt;G308) / 80 * 60, 0)) / 10),
_xlpm.best, MAX(_xlpm.scores),
_xlpm.notBest, _xlfn._xlws.FILTER(_xlpm.scores, _xlpm.scores &lt;&gt; _xlpm.best),
_xlpm.notBest)</f>
        <v>426.4</v>
      </c>
      <c r="J331" s="2">
        <v>405.2</v>
      </c>
      <c r="K331" s="2">
        <v>482.3</v>
      </c>
      <c r="L331" s="2">
        <v>358.8</v>
      </c>
      <c r="M331" s="2">
        <v>412.4</v>
      </c>
      <c r="N331" s="4">
        <v>398.7</v>
      </c>
      <c r="O331" s="4">
        <v>440.9</v>
      </c>
      <c r="P331" s="4">
        <v>455</v>
      </c>
      <c r="Q331" s="4">
        <v>514.9</v>
      </c>
      <c r="R331" s="4">
        <v>551.79999999999995</v>
      </c>
      <c r="S331" s="4">
        <v>352</v>
      </c>
      <c r="T331" s="4">
        <v>382.2</v>
      </c>
      <c r="U331" s="4">
        <v>352.8</v>
      </c>
      <c r="V331" s="4">
        <v>392.7</v>
      </c>
      <c r="W331" s="4">
        <v>517.70000000000005</v>
      </c>
      <c r="X331" s="4">
        <v>349</v>
      </c>
      <c r="Y331" s="4">
        <v>515.79999999999995</v>
      </c>
      <c r="Z331" s="4">
        <v>319.2</v>
      </c>
      <c r="AA331" s="4">
        <v>491.3</v>
      </c>
    </row>
    <row r="332" spans="2:29">
      <c r="I332" s="2" cm="1">
        <f t="array" ref="I332:AA332">_xlfn.LET(_xlpm.scores, _xlfn._xlws.FILTER(_xlfn.BYCOL($I$300:$AC$300, _xlfn.LAMBDA(_xlpm.c, SUM(_xlfn.XLOOKUP(_xlpm.c, Destinations!$B$6:$B$26,Destinations!$C$6:$L$26,0,0,1)))),$I$300:$AC$300&lt;&gt;G309) - ((ROUND(_xlfn._xlws.FILTER(I309:AC309, $I$300:$AC$300&lt;&gt;G309) / 80 * 60, 0)) / 10),
_xlpm.best, MAX(_xlpm.scores),
_xlpm.notBest, _xlfn._xlws.FILTER(_xlpm.scores, _xlpm.scores &lt;&gt; _xlpm.best),
_xlpm.notBest)</f>
        <v>436.6</v>
      </c>
      <c r="J332" s="2">
        <v>415.3</v>
      </c>
      <c r="K332" s="2">
        <v>479.8</v>
      </c>
      <c r="L332" s="2">
        <v>369</v>
      </c>
      <c r="M332" s="2">
        <v>410.9</v>
      </c>
      <c r="N332" s="4">
        <v>423.7</v>
      </c>
      <c r="O332" s="4">
        <v>426</v>
      </c>
      <c r="P332" s="4">
        <v>468.5</v>
      </c>
      <c r="Q332" s="4">
        <v>528.4</v>
      </c>
      <c r="R332" s="4">
        <v>565.29999999999995</v>
      </c>
      <c r="S332" s="4">
        <v>365.5</v>
      </c>
      <c r="T332" s="4">
        <v>395.7</v>
      </c>
      <c r="U332" s="4">
        <v>366.3</v>
      </c>
      <c r="V332" s="4">
        <v>405.8</v>
      </c>
      <c r="W332" s="4">
        <v>506.1</v>
      </c>
      <c r="X332" s="4">
        <v>361.2</v>
      </c>
      <c r="Y332" s="4">
        <v>527.9</v>
      </c>
      <c r="Z332" s="4">
        <v>331.6</v>
      </c>
      <c r="AA332" s="4">
        <v>494.7</v>
      </c>
    </row>
    <row r="333" spans="2:29">
      <c r="I333" s="2" cm="1">
        <f t="array" ref="I333:AA333">_xlfn.LET(_xlpm.scores, _xlfn._xlws.FILTER(_xlfn.BYCOL($I$300:$AC$300, _xlfn.LAMBDA(_xlpm.c, SUM(_xlfn.XLOOKUP(_xlpm.c, Destinations!$B$6:$B$26,Destinations!$C$6:$L$26,0,0,1)))),$I$300:$AC$300&lt;&gt;G310) - ((ROUND(_xlfn._xlws.FILTER(I310:AC310, $I$300:$AC$300&lt;&gt;G310) / 80 * 60, 0)) / 10),
_xlpm.best, MAX(_xlpm.scores),
_xlpm.notBest, _xlfn._xlws.FILTER(_xlpm.scores, _xlpm.scores &lt;&gt; _xlpm.best),
_xlpm.notBest)</f>
        <v>432.5</v>
      </c>
      <c r="J333" s="2">
        <v>411.3</v>
      </c>
      <c r="K333" s="2">
        <v>482</v>
      </c>
      <c r="L333" s="2">
        <v>364.4</v>
      </c>
      <c r="M333" s="2">
        <v>416.5</v>
      </c>
      <c r="N333" s="4">
        <v>449.9</v>
      </c>
      <c r="O333" s="4">
        <v>410</v>
      </c>
      <c r="P333" s="4">
        <v>470.8</v>
      </c>
      <c r="Q333" s="4">
        <v>530.6</v>
      </c>
      <c r="R333" s="4">
        <v>567.5</v>
      </c>
      <c r="S333" s="4">
        <v>367.7</v>
      </c>
      <c r="T333" s="4">
        <v>397.9</v>
      </c>
      <c r="U333" s="4">
        <v>368.5</v>
      </c>
      <c r="V333" s="4">
        <v>408.5</v>
      </c>
      <c r="W333" s="4">
        <v>533.5</v>
      </c>
      <c r="X333" s="4">
        <v>364.9</v>
      </c>
      <c r="Y333" s="4">
        <v>531.6</v>
      </c>
      <c r="Z333" s="4">
        <v>333.1</v>
      </c>
      <c r="AA333" s="4">
        <v>494.5</v>
      </c>
    </row>
    <row r="334" spans="2:29">
      <c r="I334" s="2" cm="1">
        <f t="array" ref="I334:AA334">_xlfn.LET(_xlpm.scores, _xlfn._xlws.FILTER(_xlfn.BYCOL($I$300:$AC$300, _xlfn.LAMBDA(_xlpm.c, SUM(_xlfn.XLOOKUP(_xlpm.c, Destinations!$B$6:$B$26,Destinations!$C$6:$L$26,0,0,1)))),$I$300:$AC$300&lt;&gt;G311) - ((ROUND(_xlfn._xlws.FILTER(I311:AC311, $I$300:$AC$300&lt;&gt;G311) / 80 * 60, 0)) / 10),
_xlpm.best, MAX(_xlpm.scores),
_xlpm.notBest, _xlfn._xlws.FILTER(_xlpm.scores, _xlpm.scores &lt;&gt; _xlpm.best),
_xlpm.notBest)</f>
        <v>424.6</v>
      </c>
      <c r="J334" s="2">
        <v>403.4</v>
      </c>
      <c r="K334" s="2">
        <v>473.2</v>
      </c>
      <c r="L334" s="2">
        <v>357.6</v>
      </c>
      <c r="M334" s="2">
        <v>408.7</v>
      </c>
      <c r="N334" s="4">
        <v>436.6</v>
      </c>
      <c r="O334" s="4">
        <v>423.6</v>
      </c>
      <c r="P334" s="4">
        <v>443.3</v>
      </c>
      <c r="Q334" s="4">
        <v>484.3</v>
      </c>
      <c r="R334" s="4">
        <v>544.20000000000005</v>
      </c>
      <c r="S334" s="4">
        <v>381.3</v>
      </c>
      <c r="T334" s="4">
        <v>411.5</v>
      </c>
      <c r="U334" s="4">
        <v>382.1</v>
      </c>
      <c r="V334" s="4">
        <v>421.7</v>
      </c>
      <c r="W334" s="4">
        <v>522.9</v>
      </c>
      <c r="X334" s="4">
        <v>377</v>
      </c>
      <c r="Y334" s="4">
        <v>543.70000000000005</v>
      </c>
      <c r="Z334" s="4">
        <v>346.6</v>
      </c>
      <c r="AA334" s="4">
        <v>488.4</v>
      </c>
    </row>
    <row r="335" spans="2:29">
      <c r="I335" s="2" cm="1">
        <f t="array" ref="I335:AA335">_xlfn.LET(_xlpm.scores, _xlfn._xlws.FILTER(_xlfn.BYCOL($I$300:$AC$300, _xlfn.LAMBDA(_xlpm.c, SUM(_xlfn.XLOOKUP(_xlpm.c, Destinations!$B$6:$B$26,Destinations!$C$6:$L$26,0,0,1)))),$I$300:$AC$300&lt;&gt;G312) - ((ROUND(_xlfn._xlws.FILTER(I312:AC312, $I$300:$AC$300&lt;&gt;G312) / 80 * 60, 0)) / 10),
_xlpm.best, MAX(_xlpm.scores),
_xlpm.notBest, _xlfn._xlws.FILTER(_xlpm.scores, _xlpm.scores &lt;&gt; _xlpm.best),
_xlpm.notBest)</f>
        <v>415.6</v>
      </c>
      <c r="J335" s="2">
        <v>393.5</v>
      </c>
      <c r="K335" s="2">
        <v>463.5</v>
      </c>
      <c r="L335" s="2">
        <v>348</v>
      </c>
      <c r="M335" s="2">
        <v>399</v>
      </c>
      <c r="N335" s="4">
        <v>426</v>
      </c>
      <c r="O335" s="4">
        <v>414.5</v>
      </c>
      <c r="P335" s="4">
        <v>432.8</v>
      </c>
      <c r="Q335" s="4">
        <v>586.29999999999995</v>
      </c>
      <c r="R335" s="4">
        <v>554.5</v>
      </c>
      <c r="S335" s="4">
        <v>391.6</v>
      </c>
      <c r="T335" s="4">
        <v>421.7</v>
      </c>
      <c r="U335" s="4">
        <v>392.4</v>
      </c>
      <c r="V335" s="4">
        <v>431.9</v>
      </c>
      <c r="W335" s="4">
        <v>512.79999999999995</v>
      </c>
      <c r="X335" s="4">
        <v>384.4</v>
      </c>
      <c r="Y335" s="4">
        <v>550.5</v>
      </c>
      <c r="Z335" s="4">
        <v>360.5</v>
      </c>
      <c r="AA335" s="4">
        <v>478.8</v>
      </c>
    </row>
    <row r="336" spans="2:29">
      <c r="I336" s="2" cm="1">
        <f t="array" ref="I336:AA336">_xlfn.LET(_xlpm.scores, _xlfn._xlws.FILTER(_xlfn.BYCOL($I$300:$AC$300, _xlfn.LAMBDA(_xlpm.c, SUM(_xlfn.XLOOKUP(_xlpm.c, Destinations!$B$6:$B$26,Destinations!$C$6:$L$26,0,0,1)))),$I$300:$AC$300&lt;&gt;G313) - ((ROUND(_xlfn._xlws.FILTER(I313:AC313, $I$300:$AC$300&lt;&gt;G313) / 80 * 60, 0)) / 10),
_xlpm.best, MAX(_xlpm.scores),
_xlpm.notBest, _xlfn._xlws.FILTER(_xlpm.scores, _xlpm.scores &lt;&gt; _xlpm.best),
_xlpm.notBest)</f>
        <v>401.4</v>
      </c>
      <c r="J336" s="2">
        <v>379.6</v>
      </c>
      <c r="K336" s="2">
        <v>448.4</v>
      </c>
      <c r="L336" s="2">
        <v>332.9</v>
      </c>
      <c r="M336" s="2">
        <v>383.9</v>
      </c>
      <c r="N336" s="4">
        <v>410.9</v>
      </c>
      <c r="O336" s="4">
        <v>399.4</v>
      </c>
      <c r="P336" s="4">
        <v>417.6</v>
      </c>
      <c r="Q336" s="4">
        <v>571.20000000000005</v>
      </c>
      <c r="R336" s="4">
        <v>479.5</v>
      </c>
      <c r="S336" s="4">
        <v>399.2</v>
      </c>
      <c r="T336" s="4">
        <v>423.3</v>
      </c>
      <c r="U336" s="4">
        <v>394</v>
      </c>
      <c r="V336" s="4">
        <v>458.6</v>
      </c>
      <c r="W336" s="4">
        <v>504.3</v>
      </c>
      <c r="X336" s="4">
        <v>369</v>
      </c>
      <c r="Y336" s="4">
        <v>533.6</v>
      </c>
      <c r="Z336" s="4">
        <v>370.6</v>
      </c>
      <c r="AA336" s="4">
        <v>477.3</v>
      </c>
    </row>
    <row r="337" spans="9:27">
      <c r="I337" s="2" cm="1">
        <f t="array" ref="I337:AA337">_xlfn.LET(_xlpm.scores, _xlfn._xlws.FILTER(_xlfn.BYCOL($I$300:$AC$300, _xlfn.LAMBDA(_xlpm.c, SUM(_xlfn.XLOOKUP(_xlpm.c, Destinations!$B$6:$B$26,Destinations!$C$6:$L$26,0,0,1)))),$I$300:$AC$300&lt;&gt;G314) - ((ROUND(_xlfn._xlws.FILTER(I314:AC314, $I$300:$AC$300&lt;&gt;G314) / 80 * 60, 0)) / 10),
_xlpm.best, MAX(_xlpm.scores),
_xlpm.notBest, _xlfn._xlws.FILTER(_xlpm.scores, _xlpm.scores &lt;&gt; _xlpm.best),
_xlpm.notBest)</f>
        <v>384.3</v>
      </c>
      <c r="J337" s="2">
        <v>362.5</v>
      </c>
      <c r="K337" s="2">
        <v>431.3</v>
      </c>
      <c r="L337" s="2">
        <v>315.7</v>
      </c>
      <c r="M337" s="2">
        <v>366.8</v>
      </c>
      <c r="N337" s="4">
        <v>393.8</v>
      </c>
      <c r="O337" s="4">
        <v>382.3</v>
      </c>
      <c r="P337" s="4">
        <v>400.5</v>
      </c>
      <c r="Q337" s="4">
        <v>462.4</v>
      </c>
      <c r="R337" s="4">
        <v>538.9</v>
      </c>
      <c r="S337" s="4">
        <v>423.8</v>
      </c>
      <c r="T337" s="4">
        <v>454</v>
      </c>
      <c r="U337" s="4">
        <v>424.6</v>
      </c>
      <c r="V337" s="4">
        <v>464.1</v>
      </c>
      <c r="W337" s="4">
        <v>488.6</v>
      </c>
      <c r="X337" s="4">
        <v>352.3</v>
      </c>
      <c r="Y337" s="4">
        <v>517.9</v>
      </c>
      <c r="Z337" s="4">
        <v>396.1</v>
      </c>
      <c r="AA337" s="4">
        <v>460.8</v>
      </c>
    </row>
    <row r="338" spans="9:27">
      <c r="I338" s="2" cm="1">
        <f t="array" ref="I338:AA338">_xlfn.LET(_xlpm.scores, _xlfn._xlws.FILTER(_xlfn.BYCOL($I$300:$AC$300, _xlfn.LAMBDA(_xlpm.c, SUM(_xlfn.XLOOKUP(_xlpm.c, Destinations!$B$6:$B$26,Destinations!$C$6:$L$26,0,0,1)))),$I$300:$AC$300&lt;&gt;G315) - ((ROUND(_xlfn._xlws.FILTER(I315:AC315, $I$300:$AC$300&lt;&gt;G315) / 80 * 60, 0)) / 10),
_xlpm.best, MAX(_xlpm.scores),
_xlpm.notBest, _xlfn._xlws.FILTER(_xlpm.scores, _xlpm.scores &lt;&gt; _xlpm.best),
_xlpm.notBest)</f>
        <v>348.5</v>
      </c>
      <c r="J338" s="2">
        <v>326.7</v>
      </c>
      <c r="K338" s="2">
        <v>395.5</v>
      </c>
      <c r="L338" s="2">
        <v>280</v>
      </c>
      <c r="M338" s="2">
        <v>331</v>
      </c>
      <c r="N338" s="4">
        <v>358</v>
      </c>
      <c r="O338" s="4">
        <v>346.5</v>
      </c>
      <c r="P338" s="4">
        <v>364.7</v>
      </c>
      <c r="Q338" s="4">
        <v>518.29999999999995</v>
      </c>
      <c r="R338" s="4">
        <v>426.6</v>
      </c>
      <c r="S338" s="4">
        <v>509.2</v>
      </c>
      <c r="T338" s="4">
        <v>459.8</v>
      </c>
      <c r="U338" s="4">
        <v>453</v>
      </c>
      <c r="V338" s="4">
        <v>490.9</v>
      </c>
      <c r="W338" s="4">
        <v>463.8</v>
      </c>
      <c r="X338" s="4">
        <v>316.5</v>
      </c>
      <c r="Y338" s="4">
        <v>482.1</v>
      </c>
      <c r="Z338" s="4">
        <v>360.9</v>
      </c>
      <c r="AA338" s="4">
        <v>425</v>
      </c>
    </row>
    <row r="339" spans="9:27">
      <c r="I339" s="2" cm="1">
        <f t="array" ref="I339:AA339">_xlfn.LET(_xlpm.scores, _xlfn._xlws.FILTER(_xlfn.BYCOL($I$300:$AC$300, _xlfn.LAMBDA(_xlpm.c, SUM(_xlfn.XLOOKUP(_xlpm.c, Destinations!$B$6:$B$26,Destinations!$C$6:$L$26,0,0,1)))),$I$300:$AC$300&lt;&gt;G316) - ((ROUND(_xlfn._xlws.FILTER(I316:AC316, $I$300:$AC$300&lt;&gt;G316) / 80 * 60, 0)) / 10),
_xlpm.best, MAX(_xlpm.scores),
_xlpm.notBest, _xlfn._xlws.FILTER(_xlpm.scores, _xlpm.scores &lt;&gt; _xlpm.best),
_xlpm.notBest)</f>
        <v>357.7</v>
      </c>
      <c r="J339" s="2">
        <v>336</v>
      </c>
      <c r="K339" s="2">
        <v>404.7</v>
      </c>
      <c r="L339" s="2">
        <v>289.10000000000002</v>
      </c>
      <c r="M339" s="2">
        <v>340.2</v>
      </c>
      <c r="N339" s="4">
        <v>367.2</v>
      </c>
      <c r="O339" s="4">
        <v>355.7</v>
      </c>
      <c r="P339" s="4">
        <v>373.9</v>
      </c>
      <c r="Q339" s="4">
        <v>527.5</v>
      </c>
      <c r="R339" s="4">
        <v>435.7</v>
      </c>
      <c r="S339" s="4">
        <v>512.29999999999995</v>
      </c>
      <c r="T339" s="4">
        <v>438.8</v>
      </c>
      <c r="U339" s="4">
        <v>451.5</v>
      </c>
      <c r="V339" s="4">
        <v>475.4</v>
      </c>
      <c r="W339" s="4">
        <v>462.5</v>
      </c>
      <c r="X339" s="4">
        <v>325.60000000000002</v>
      </c>
      <c r="Y339" s="4">
        <v>491.2</v>
      </c>
      <c r="Z339" s="4">
        <v>371.4</v>
      </c>
      <c r="AA339" s="4">
        <v>434.2</v>
      </c>
    </row>
    <row r="340" spans="9:27">
      <c r="I340" s="2" cm="1">
        <f t="array" ref="I340:AA340">_xlfn.LET(_xlpm.scores, _xlfn._xlws.FILTER(_xlfn.BYCOL($I$300:$AC$300, _xlfn.LAMBDA(_xlpm.c, SUM(_xlfn.XLOOKUP(_xlpm.c, Destinations!$B$6:$B$26,Destinations!$C$6:$L$26,0,0,1)))),$I$300:$AC$300&lt;&gt;G317) - ((ROUND(_xlfn._xlws.FILTER(I317:AC317, $I$300:$AC$300&lt;&gt;G317) / 80 * 60, 0)) / 10),
_xlpm.best, MAX(_xlpm.scores),
_xlpm.notBest, _xlfn._xlws.FILTER(_xlpm.scores, _xlpm.scores &lt;&gt; _xlpm.best),
_xlpm.notBest)</f>
        <v>342.3</v>
      </c>
      <c r="J340" s="2">
        <v>320.5</v>
      </c>
      <c r="K340" s="2">
        <v>389.3</v>
      </c>
      <c r="L340" s="2">
        <v>273.8</v>
      </c>
      <c r="M340" s="2">
        <v>324.8</v>
      </c>
      <c r="N340" s="4">
        <v>351.8</v>
      </c>
      <c r="O340" s="4">
        <v>340.3</v>
      </c>
      <c r="P340" s="4">
        <v>358.5</v>
      </c>
      <c r="Q340" s="4">
        <v>512.1</v>
      </c>
      <c r="R340" s="4">
        <v>420.4</v>
      </c>
      <c r="S340" s="4">
        <v>497</v>
      </c>
      <c r="T340" s="4">
        <v>446</v>
      </c>
      <c r="U340" s="4">
        <v>465.5</v>
      </c>
      <c r="V340" s="4">
        <v>477.8</v>
      </c>
      <c r="W340" s="4">
        <v>455.1</v>
      </c>
      <c r="X340" s="4">
        <v>310.3</v>
      </c>
      <c r="Y340" s="4">
        <v>475.9</v>
      </c>
      <c r="Z340" s="4">
        <v>357.1</v>
      </c>
      <c r="AA340" s="4">
        <v>418.9</v>
      </c>
    </row>
    <row r="341" spans="9:27">
      <c r="I341" s="2" cm="1">
        <f t="array" ref="I341:AA341">_xlfn.LET(_xlpm.scores, _xlfn._xlws.FILTER(_xlfn.BYCOL($I$300:$AC$300, _xlfn.LAMBDA(_xlpm.c, SUM(_xlfn.XLOOKUP(_xlpm.c, Destinations!$B$6:$B$26,Destinations!$C$6:$L$26,0,0,1)))),$I$300:$AC$300&lt;&gt;G318) - ((ROUND(_xlfn._xlws.FILTER(I318:AC318, $I$300:$AC$300&lt;&gt;G318) / 80 * 60, 0)) / 10),
_xlpm.best, MAX(_xlpm.scores),
_xlpm.notBest, _xlfn._xlws.FILTER(_xlpm.scores, _xlpm.scores &lt;&gt; _xlpm.best),
_xlpm.notBest)</f>
        <v>353.6</v>
      </c>
      <c r="J341" s="2">
        <v>331.2</v>
      </c>
      <c r="K341" s="2">
        <v>400.2</v>
      </c>
      <c r="L341" s="2">
        <v>308.8</v>
      </c>
      <c r="M341" s="2">
        <v>335.4</v>
      </c>
      <c r="N341" s="4">
        <v>362.7</v>
      </c>
      <c r="O341" s="4">
        <v>350.8</v>
      </c>
      <c r="P341" s="4">
        <v>369.5</v>
      </c>
      <c r="Q341" s="4">
        <v>522.70000000000005</v>
      </c>
      <c r="R341" s="4">
        <v>430.9</v>
      </c>
      <c r="S341" s="4">
        <v>532.6</v>
      </c>
      <c r="T341" s="4">
        <v>454.9</v>
      </c>
      <c r="U341" s="4">
        <v>460.4</v>
      </c>
      <c r="V341" s="4">
        <v>448.8</v>
      </c>
      <c r="W341" s="4">
        <v>459.6</v>
      </c>
      <c r="X341" s="4">
        <v>320.8</v>
      </c>
      <c r="Y341" s="4">
        <v>486.7</v>
      </c>
      <c r="Z341" s="4">
        <v>367.8</v>
      </c>
      <c r="AA341" s="4">
        <v>416.3</v>
      </c>
    </row>
    <row r="342" spans="9:27">
      <c r="I342" s="2" cm="1">
        <f t="array" ref="I342:AA342">_xlfn.LET(_xlpm.scores, _xlfn._xlws.FILTER(_xlfn.BYCOL($I$300:$AC$300, _xlfn.LAMBDA(_xlpm.c, SUM(_xlfn.XLOOKUP(_xlpm.c, Destinations!$B$6:$B$26,Destinations!$C$6:$L$26,0,0,1)))),$I$300:$AC$300&lt;&gt;G319) - ((ROUND(_xlfn._xlws.FILTER(I319:AC319, $I$300:$AC$300&lt;&gt;G319) / 80 * 60, 0)) / 10),
_xlpm.best, MAX(_xlpm.scores),
_xlpm.notBest, _xlfn._xlws.FILTER(_xlpm.scores, _xlpm.scores &lt;&gt; _xlpm.best),
_xlpm.notBest)</f>
        <v>433.2</v>
      </c>
      <c r="J342" s="2">
        <v>411.2</v>
      </c>
      <c r="K342" s="2">
        <v>480.9</v>
      </c>
      <c r="L342" s="2">
        <v>364.3</v>
      </c>
      <c r="M342" s="2">
        <v>415.5</v>
      </c>
      <c r="N342" s="4">
        <v>448.7</v>
      </c>
      <c r="O342" s="4">
        <v>412.1</v>
      </c>
      <c r="P342" s="4">
        <v>455.5</v>
      </c>
      <c r="Q342" s="4">
        <v>472.8</v>
      </c>
      <c r="R342" s="4">
        <v>539.29999999999995</v>
      </c>
      <c r="S342" s="4">
        <v>577.6</v>
      </c>
      <c r="T342" s="4">
        <v>388.8</v>
      </c>
      <c r="U342" s="4">
        <v>408.5</v>
      </c>
      <c r="V342" s="4">
        <v>387.1</v>
      </c>
      <c r="W342" s="4">
        <v>420.6</v>
      </c>
      <c r="X342" s="4">
        <v>366.3</v>
      </c>
      <c r="Y342" s="4">
        <v>531.29999999999995</v>
      </c>
      <c r="Z342" s="4">
        <v>349.7</v>
      </c>
      <c r="AA342" s="4">
        <v>496.5</v>
      </c>
    </row>
    <row r="343" spans="9:27">
      <c r="I343" s="2" cm="1">
        <f t="array" ref="I343:AA343">_xlfn.LET(_xlpm.scores, _xlfn._xlws.FILTER(_xlfn.BYCOL($I$300:$AC$300, _xlfn.LAMBDA(_xlpm.c, SUM(_xlfn.XLOOKUP(_xlpm.c, Destinations!$B$6:$B$26,Destinations!$C$6:$L$26,0,0,1)))),$I$300:$AC$300&lt;&gt;G320) - ((ROUND(_xlfn._xlws.FILTER(I320:AC320, $I$300:$AC$300&lt;&gt;G320) / 80 * 60, 0)) / 10),
_xlpm.best, MAX(_xlpm.scores),
_xlpm.notBest, _xlfn._xlws.FILTER(_xlpm.scores, _xlpm.scores &lt;&gt; _xlpm.best),
_xlpm.notBest)</f>
        <v>417.9</v>
      </c>
      <c r="J343" s="2">
        <v>395.5</v>
      </c>
      <c r="K343" s="2">
        <v>464.5</v>
      </c>
      <c r="L343" s="2">
        <v>349.3</v>
      </c>
      <c r="M343" s="2">
        <v>399.8</v>
      </c>
      <c r="N343" s="4">
        <v>428</v>
      </c>
      <c r="O343" s="4">
        <v>415.2</v>
      </c>
      <c r="P343" s="4">
        <v>434.9</v>
      </c>
      <c r="Q343" s="4">
        <v>587</v>
      </c>
      <c r="R343" s="4">
        <v>492.4</v>
      </c>
      <c r="S343" s="4">
        <v>552</v>
      </c>
      <c r="T343" s="4">
        <v>389.5</v>
      </c>
      <c r="U343" s="4">
        <v>419.6</v>
      </c>
      <c r="V343" s="4">
        <v>390.3</v>
      </c>
      <c r="W343" s="4">
        <v>429.8</v>
      </c>
      <c r="X343" s="4">
        <v>514.29999999999995</v>
      </c>
      <c r="Y343" s="4">
        <v>549.70000000000005</v>
      </c>
      <c r="Z343" s="4">
        <v>361.8</v>
      </c>
      <c r="AA343" s="4">
        <v>480.7</v>
      </c>
    </row>
    <row r="344" spans="9:27">
      <c r="I344" s="2" cm="1">
        <f t="array" ref="I344:AA344">_xlfn.LET(_xlpm.scores, _xlfn._xlws.FILTER(_xlfn.BYCOL($I$300:$AC$300, _xlfn.LAMBDA(_xlpm.c, SUM(_xlfn.XLOOKUP(_xlpm.c, Destinations!$B$6:$B$26,Destinations!$C$6:$L$26,0,0,1)))),$I$300:$AC$300&lt;&gt;G321) - ((ROUND(_xlfn._xlws.FILTER(I321:AC321, $I$300:$AC$300&lt;&gt;G321) / 80 * 60, 0)) / 10),
_xlpm.best, MAX(_xlpm.scores),
_xlpm.notBest, _xlfn._xlws.FILTER(_xlpm.scores, _xlpm.scores &lt;&gt; _xlpm.best),
_xlpm.notBest)</f>
        <v>419.6</v>
      </c>
      <c r="J344" s="2">
        <v>397.2</v>
      </c>
      <c r="K344" s="2">
        <v>466.2</v>
      </c>
      <c r="L344" s="2">
        <v>351.1</v>
      </c>
      <c r="M344" s="2">
        <v>401.5</v>
      </c>
      <c r="N344" s="4">
        <v>429.8</v>
      </c>
      <c r="O344" s="4">
        <v>416.9</v>
      </c>
      <c r="P344" s="4">
        <v>436.6</v>
      </c>
      <c r="Q344" s="4">
        <v>588.70000000000005</v>
      </c>
      <c r="R344" s="4">
        <v>493.5</v>
      </c>
      <c r="S344" s="4">
        <v>551.6</v>
      </c>
      <c r="T344" s="4">
        <v>390.1</v>
      </c>
      <c r="U344" s="4">
        <v>420.2</v>
      </c>
      <c r="V344" s="4">
        <v>390.9</v>
      </c>
      <c r="W344" s="4">
        <v>430.4</v>
      </c>
      <c r="X344" s="4">
        <v>514.6</v>
      </c>
      <c r="Y344" s="4">
        <v>384.7</v>
      </c>
      <c r="Z344" s="4">
        <v>362.3</v>
      </c>
      <c r="AA344" s="4">
        <v>482.4</v>
      </c>
    </row>
    <row r="345" spans="9:27">
      <c r="I345" s="2" cm="1">
        <f t="array" ref="I345:AA345">_xlfn.LET(_xlpm.scores, _xlfn._xlws.FILTER(_xlfn.BYCOL($I$300:$AC$300, _xlfn.LAMBDA(_xlpm.c, SUM(_xlfn.XLOOKUP(_xlpm.c, Destinations!$B$6:$B$26,Destinations!$C$6:$L$26,0,0,1)))),$I$300:$AC$300&lt;&gt;G322) - ((ROUND(_xlfn._xlws.FILTER(I322:AC322, $I$300:$AC$300&lt;&gt;G322) / 80 * 60, 0)) / 10),
_xlpm.best, MAX(_xlpm.scores),
_xlpm.notBest, _xlfn._xlws.FILTER(_xlpm.scores, _xlpm.scores &lt;&gt; _xlpm.best),
_xlpm.notBest)</f>
        <v>376.9</v>
      </c>
      <c r="J345" s="2">
        <v>354.9</v>
      </c>
      <c r="K345" s="2">
        <v>423.9</v>
      </c>
      <c r="L345" s="2">
        <v>308.60000000000002</v>
      </c>
      <c r="M345" s="2">
        <v>359.1</v>
      </c>
      <c r="N345" s="4">
        <v>387.2</v>
      </c>
      <c r="O345" s="4">
        <v>374.6</v>
      </c>
      <c r="P345" s="4">
        <v>392.1</v>
      </c>
      <c r="Q345" s="4">
        <v>545.6</v>
      </c>
      <c r="R345" s="4">
        <v>457.5</v>
      </c>
      <c r="S345" s="4">
        <v>542.6</v>
      </c>
      <c r="T345" s="4">
        <v>422.9</v>
      </c>
      <c r="U345" s="4">
        <v>454.4</v>
      </c>
      <c r="V345" s="4">
        <v>426.1</v>
      </c>
      <c r="W345" s="4">
        <v>465.8</v>
      </c>
      <c r="X345" s="4">
        <v>486.6</v>
      </c>
      <c r="Y345" s="4">
        <v>350.6</v>
      </c>
      <c r="Z345" s="4">
        <v>516.4</v>
      </c>
      <c r="AA345" s="4">
        <v>439.9</v>
      </c>
    </row>
    <row r="346" spans="9:27">
      <c r="I346" s="2" cm="1">
        <f t="array" ref="I346:AA346">_xlfn.LET(_xlpm.scores, _xlfn._xlws.FILTER(_xlfn.BYCOL($I$300:$AC$300, _xlfn.LAMBDA(_xlpm.c, SUM(_xlfn.XLOOKUP(_xlpm.c, Destinations!$B$6:$B$26,Destinations!$C$6:$L$26,0,0,1)))),$I$300:$AC$300&lt;&gt;G323) - ((ROUND(_xlfn._xlws.FILTER(I323:AC323, $I$300:$AC$300&lt;&gt;G323) / 80 * 60, 0)) / 10),
_xlpm.best, MAX(_xlpm.scores),
_xlpm.notBest, _xlfn._xlws.FILTER(_xlpm.scores, _xlpm.scores &lt;&gt; _xlpm.best),
_xlpm.notBest)</f>
        <v>450.1</v>
      </c>
      <c r="J346" s="2">
        <v>427.8</v>
      </c>
      <c r="K346" s="2">
        <v>497.3</v>
      </c>
      <c r="L346" s="2">
        <v>382.6</v>
      </c>
      <c r="M346" s="2">
        <v>430.7</v>
      </c>
      <c r="N346" s="4">
        <v>444.3</v>
      </c>
      <c r="O346" s="4">
        <v>422.7</v>
      </c>
      <c r="P346" s="4">
        <v>438.5</v>
      </c>
      <c r="Q346" s="4">
        <v>460.8</v>
      </c>
      <c r="R346" s="4">
        <v>534.29999999999995</v>
      </c>
      <c r="S346" s="4">
        <v>571.79999999999995</v>
      </c>
      <c r="T346" s="4">
        <v>372</v>
      </c>
      <c r="U346" s="4">
        <v>402.2</v>
      </c>
      <c r="V346" s="4">
        <v>372.9</v>
      </c>
      <c r="W346" s="4">
        <v>399.3</v>
      </c>
      <c r="X346" s="4">
        <v>518.5</v>
      </c>
      <c r="Y346" s="4">
        <v>354.7</v>
      </c>
      <c r="Z346" s="4">
        <v>521.4</v>
      </c>
      <c r="AA346" s="4">
        <v>344.3</v>
      </c>
    </row>
    <row r="350" spans="9:27">
      <c r="I350" s="2">
        <f>ROUND(MIN(I327:AA346),0)</f>
        <v>274</v>
      </c>
    </row>
    <row r="1000" spans="648:648">
      <c r="XX1000" s="105">
        <v>125713</v>
      </c>
    </row>
  </sheetData>
  <mergeCells count="5">
    <mergeCell ref="G32:M32"/>
    <mergeCell ref="G33:M33"/>
    <mergeCell ref="G34:M34"/>
    <mergeCell ref="G35:M35"/>
    <mergeCell ref="G36:M36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1675981D-3640-4709-92A1-A5CF668AC64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F32:F36</xm:sqref>
        </x14:conditionalFormatting>
        <x14:conditionalFormatting xmlns:xm="http://schemas.microsoft.com/office/excel/2006/main">
          <x14:cfRule type="iconSet" priority="1" id="{B6D73F3F-0413-4FA6-83BD-6A544E512A9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F38</xm:sqref>
        </x14:conditionalFormatting>
        <x14:conditionalFormatting xmlns:xm="http://schemas.microsoft.com/office/excel/2006/main">
          <x14:cfRule type="iconSet" priority="8" id="{2747E91B-37A9-4526-849A-3EAE1015A82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 F57:F76</xm:sqref>
        </x14:conditionalFormatting>
        <x14:conditionalFormatting xmlns:xm="http://schemas.microsoft.com/office/excel/2006/main">
          <x14:cfRule type="iconSet" priority="5" id="{AC5663D2-2C82-4D85-819A-32848C3C6E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F94 F96:F115</xm:sqref>
        </x14:conditionalFormatting>
        <x14:conditionalFormatting xmlns:xm="http://schemas.microsoft.com/office/excel/2006/main">
          <x14:cfRule type="iconSet" priority="4" id="{45C7078B-D1DB-4E34-AF01-A7ADB88B4AD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F133 F135:F154</xm:sqref>
        </x14:conditionalFormatting>
        <x14:conditionalFormatting xmlns:xm="http://schemas.microsoft.com/office/excel/2006/main">
          <x14:cfRule type="iconSet" priority="3" id="{79AC01C4-ABBC-4897-89DD-ADF9A156148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F173 F175:F196 F213 F215:F236</xm:sqref>
        </x14:conditionalFormatting>
        <x14:conditionalFormatting xmlns:xm="http://schemas.microsoft.com/office/excel/2006/main">
          <x14:cfRule type="iconSet" priority="6" id="{AE943136-276F-40DA-8B4D-86EE802051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F255 F257:F276</xm:sqref>
        </x14:conditionalFormatting>
        <x14:conditionalFormatting xmlns:xm="http://schemas.microsoft.com/office/excel/2006/main">
          <x14:cfRule type="iconSet" priority="2" id="{91D353D1-F13D-47DA-AB3D-2F1AFA232C7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F302 F304:F323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843-5C7A-411F-AF88-D23B1ED162EF}">
  <sheetPr>
    <tabColor theme="7" tint="0.59999389629810485"/>
  </sheetPr>
  <dimension ref="A2:XX1000"/>
  <sheetViews>
    <sheetView showGridLines="0" zoomScale="70" zoomScaleNormal="80" workbookViewId="0">
      <selection activeCell="C7" sqref="C7:L7"/>
    </sheetView>
  </sheetViews>
  <sheetFormatPr defaultColWidth="8.42578125" defaultRowHeight="15"/>
  <cols>
    <col min="1" max="1" width="3.140625" style="2" customWidth="1"/>
    <col min="2" max="2" width="19.28515625" style="6" customWidth="1"/>
    <col min="3" max="5" width="12.85546875" style="6" customWidth="1"/>
    <col min="6" max="12" width="12.85546875" style="4" customWidth="1"/>
    <col min="13" max="16384" width="8.42578125" style="4"/>
  </cols>
  <sheetData>
    <row r="2" spans="2:12" s="1" customFormat="1" ht="30" customHeight="1">
      <c r="B2" s="49" t="s">
        <v>136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2:12" ht="14.25" customHeight="1" thickBot="1">
      <c r="B3" s="12"/>
      <c r="C3" s="12"/>
      <c r="D3" s="12"/>
      <c r="E3" s="12"/>
    </row>
    <row r="4" spans="2:12" ht="16.5" thickBot="1">
      <c r="B4" s="82"/>
      <c r="C4" s="86" t="s">
        <v>137</v>
      </c>
      <c r="D4" s="81"/>
      <c r="E4" s="81"/>
      <c r="F4" s="81"/>
      <c r="G4" s="81"/>
      <c r="H4" s="81"/>
      <c r="I4" s="81"/>
      <c r="J4" s="81"/>
      <c r="K4" s="81"/>
      <c r="L4" s="87"/>
    </row>
    <row r="5" spans="2:12" ht="16.5" thickBot="1">
      <c r="B5" s="83" t="s">
        <v>43</v>
      </c>
      <c r="C5" s="88" t="s">
        <v>44</v>
      </c>
      <c r="D5" s="80" t="s">
        <v>45</v>
      </c>
      <c r="E5" s="80" t="s">
        <v>46</v>
      </c>
      <c r="F5" s="80" t="s">
        <v>47</v>
      </c>
      <c r="G5" s="80" t="s">
        <v>48</v>
      </c>
      <c r="H5" s="80" t="s">
        <v>49</v>
      </c>
      <c r="I5" s="80" t="s">
        <v>50</v>
      </c>
      <c r="J5" s="80" t="s">
        <v>51</v>
      </c>
      <c r="K5" s="80" t="s">
        <v>52</v>
      </c>
      <c r="L5" s="89" t="s">
        <v>53</v>
      </c>
    </row>
    <row r="6" spans="2:12">
      <c r="B6" s="84" t="s">
        <v>55</v>
      </c>
      <c r="C6" s="90">
        <v>75</v>
      </c>
      <c r="D6" s="91">
        <v>38</v>
      </c>
      <c r="E6" s="91">
        <v>53</v>
      </c>
      <c r="F6" s="91">
        <v>51</v>
      </c>
      <c r="G6" s="91">
        <v>81</v>
      </c>
      <c r="H6" s="91">
        <v>20</v>
      </c>
      <c r="I6" s="91">
        <v>22</v>
      </c>
      <c r="J6" s="91">
        <v>16</v>
      </c>
      <c r="K6" s="91">
        <v>74</v>
      </c>
      <c r="L6" s="92">
        <v>47</v>
      </c>
    </row>
    <row r="7" spans="2:12">
      <c r="B7" s="84" t="s">
        <v>56</v>
      </c>
      <c r="C7" s="93">
        <v>75</v>
      </c>
      <c r="D7" s="91">
        <v>26</v>
      </c>
      <c r="E7" s="91">
        <v>11</v>
      </c>
      <c r="F7" s="91">
        <v>80</v>
      </c>
      <c r="G7" s="91">
        <v>21</v>
      </c>
      <c r="H7" s="91">
        <v>53</v>
      </c>
      <c r="I7" s="91">
        <v>44</v>
      </c>
      <c r="J7" s="91">
        <v>39</v>
      </c>
      <c r="K7" s="91">
        <v>45</v>
      </c>
      <c r="L7" s="92">
        <v>49</v>
      </c>
    </row>
    <row r="8" spans="2:12">
      <c r="B8" s="84" t="s">
        <v>57</v>
      </c>
      <c r="C8" s="93">
        <v>33</v>
      </c>
      <c r="D8" s="91">
        <v>66</v>
      </c>
      <c r="E8" s="91">
        <v>48</v>
      </c>
      <c r="F8" s="91">
        <v>49</v>
      </c>
      <c r="G8" s="91">
        <v>70</v>
      </c>
      <c r="H8" s="91">
        <v>30</v>
      </c>
      <c r="I8" s="91">
        <v>66</v>
      </c>
      <c r="J8" s="91">
        <v>37</v>
      </c>
      <c r="K8" s="91">
        <v>75</v>
      </c>
      <c r="L8" s="92">
        <v>29</v>
      </c>
    </row>
    <row r="9" spans="2:12">
      <c r="B9" s="84" t="s">
        <v>58</v>
      </c>
      <c r="C9" s="93">
        <v>39</v>
      </c>
      <c r="D9" s="91">
        <v>58</v>
      </c>
      <c r="E9" s="91">
        <v>48</v>
      </c>
      <c r="F9" s="91">
        <v>20</v>
      </c>
      <c r="G9" s="91">
        <v>18</v>
      </c>
      <c r="H9" s="91">
        <v>20</v>
      </c>
      <c r="I9" s="91">
        <v>59</v>
      </c>
      <c r="J9" s="91">
        <v>48</v>
      </c>
      <c r="K9" s="91">
        <v>25</v>
      </c>
      <c r="L9" s="92">
        <v>52</v>
      </c>
    </row>
    <row r="10" spans="2:12">
      <c r="B10" s="84" t="s">
        <v>59</v>
      </c>
      <c r="C10" s="93">
        <v>42</v>
      </c>
      <c r="D10" s="91">
        <v>77</v>
      </c>
      <c r="E10" s="91">
        <v>25</v>
      </c>
      <c r="F10" s="91">
        <v>52</v>
      </c>
      <c r="G10" s="91">
        <v>10</v>
      </c>
      <c r="H10" s="91">
        <v>20</v>
      </c>
      <c r="I10" s="91">
        <v>67</v>
      </c>
      <c r="J10" s="91">
        <v>12</v>
      </c>
      <c r="K10" s="91">
        <v>42</v>
      </c>
      <c r="L10" s="92">
        <v>86</v>
      </c>
    </row>
    <row r="11" spans="2:12">
      <c r="B11" s="84" t="s">
        <v>60</v>
      </c>
      <c r="C11" s="93">
        <v>22</v>
      </c>
      <c r="D11" s="91">
        <v>47</v>
      </c>
      <c r="E11" s="91">
        <v>10</v>
      </c>
      <c r="F11" s="91">
        <v>79</v>
      </c>
      <c r="G11" s="91">
        <v>80</v>
      </c>
      <c r="H11" s="91">
        <v>39</v>
      </c>
      <c r="I11" s="91">
        <v>44</v>
      </c>
      <c r="J11" s="91">
        <v>22</v>
      </c>
      <c r="K11" s="91">
        <v>92</v>
      </c>
      <c r="L11" s="92">
        <v>31</v>
      </c>
    </row>
    <row r="12" spans="2:12">
      <c r="B12" s="84" t="s">
        <v>61</v>
      </c>
      <c r="C12" s="93">
        <v>13</v>
      </c>
      <c r="D12" s="91">
        <v>47</v>
      </c>
      <c r="E12" s="91">
        <v>29</v>
      </c>
      <c r="F12" s="91">
        <v>52</v>
      </c>
      <c r="G12" s="91">
        <v>15</v>
      </c>
      <c r="H12" s="91">
        <v>62</v>
      </c>
      <c r="I12" s="91">
        <v>76</v>
      </c>
      <c r="J12" s="91">
        <v>10</v>
      </c>
      <c r="K12" s="91">
        <v>65</v>
      </c>
      <c r="L12" s="92">
        <v>72</v>
      </c>
    </row>
    <row r="13" spans="2:12">
      <c r="B13" s="84" t="s">
        <v>62</v>
      </c>
      <c r="C13" s="93">
        <v>27</v>
      </c>
      <c r="D13" s="91">
        <v>38</v>
      </c>
      <c r="E13" s="91">
        <v>52</v>
      </c>
      <c r="F13" s="91">
        <v>94</v>
      </c>
      <c r="G13" s="91">
        <v>47</v>
      </c>
      <c r="H13" s="91">
        <v>80</v>
      </c>
      <c r="I13" s="91">
        <v>18</v>
      </c>
      <c r="J13" s="91">
        <v>18</v>
      </c>
      <c r="K13" s="91">
        <v>16</v>
      </c>
      <c r="L13" s="92">
        <v>67</v>
      </c>
    </row>
    <row r="14" spans="2:12">
      <c r="B14" s="84" t="s">
        <v>63</v>
      </c>
      <c r="C14" s="93">
        <v>72</v>
      </c>
      <c r="D14" s="91">
        <v>31</v>
      </c>
      <c r="E14" s="91">
        <v>21</v>
      </c>
      <c r="F14" s="91">
        <v>30</v>
      </c>
      <c r="G14" s="91">
        <v>86</v>
      </c>
      <c r="H14" s="91">
        <v>88</v>
      </c>
      <c r="I14" s="91">
        <v>30</v>
      </c>
      <c r="J14" s="91">
        <v>81</v>
      </c>
      <c r="K14" s="91">
        <v>84</v>
      </c>
      <c r="L14" s="92">
        <v>74</v>
      </c>
    </row>
    <row r="15" spans="2:12">
      <c r="B15" s="84" t="s">
        <v>64</v>
      </c>
      <c r="C15" s="93">
        <v>44</v>
      </c>
      <c r="D15" s="91">
        <v>69</v>
      </c>
      <c r="E15" s="91">
        <v>14</v>
      </c>
      <c r="F15" s="91">
        <v>54</v>
      </c>
      <c r="G15" s="91">
        <v>79</v>
      </c>
      <c r="H15" s="91">
        <v>29</v>
      </c>
      <c r="I15" s="91">
        <v>76</v>
      </c>
      <c r="J15" s="91">
        <v>39</v>
      </c>
      <c r="K15" s="91">
        <v>78</v>
      </c>
      <c r="L15" s="92">
        <v>13</v>
      </c>
    </row>
    <row r="16" spans="2:12">
      <c r="B16" s="84" t="s">
        <v>65</v>
      </c>
      <c r="C16" s="93">
        <v>68</v>
      </c>
      <c r="D16" s="91">
        <v>60</v>
      </c>
      <c r="E16" s="91">
        <v>79</v>
      </c>
      <c r="F16" s="91">
        <v>19</v>
      </c>
      <c r="G16" s="91">
        <v>81</v>
      </c>
      <c r="H16" s="91">
        <v>34</v>
      </c>
      <c r="I16" s="91">
        <v>69</v>
      </c>
      <c r="J16" s="91">
        <v>29</v>
      </c>
      <c r="K16" s="91">
        <v>59</v>
      </c>
      <c r="L16" s="92">
        <v>72</v>
      </c>
    </row>
    <row r="17" spans="2:12">
      <c r="B17" s="84" t="s">
        <v>66</v>
      </c>
      <c r="C17" s="93">
        <v>85</v>
      </c>
      <c r="D17" s="91">
        <v>48</v>
      </c>
      <c r="E17" s="91">
        <v>41</v>
      </c>
      <c r="F17" s="91">
        <v>67</v>
      </c>
      <c r="G17" s="91">
        <v>87</v>
      </c>
      <c r="H17" s="91">
        <v>12</v>
      </c>
      <c r="I17" s="91">
        <v>44</v>
      </c>
      <c r="J17" s="91">
        <v>84</v>
      </c>
      <c r="K17" s="91">
        <v>77</v>
      </c>
      <c r="L17" s="92">
        <v>79</v>
      </c>
    </row>
    <row r="18" spans="2:12">
      <c r="B18" s="84" t="s">
        <v>67</v>
      </c>
      <c r="C18" s="93">
        <v>21</v>
      </c>
      <c r="D18" s="91">
        <v>44</v>
      </c>
      <c r="E18" s="91">
        <v>65</v>
      </c>
      <c r="F18" s="91">
        <v>15</v>
      </c>
      <c r="G18" s="91">
        <v>55</v>
      </c>
      <c r="H18" s="91">
        <v>59</v>
      </c>
      <c r="I18" s="91">
        <v>73</v>
      </c>
      <c r="J18" s="91">
        <v>61</v>
      </c>
      <c r="K18" s="91">
        <v>27</v>
      </c>
      <c r="L18" s="92">
        <v>40</v>
      </c>
    </row>
    <row r="19" spans="2:12">
      <c r="B19" s="84" t="s">
        <v>68</v>
      </c>
      <c r="C19" s="93">
        <v>72</v>
      </c>
      <c r="D19" s="91">
        <v>25</v>
      </c>
      <c r="E19" s="91">
        <v>38</v>
      </c>
      <c r="F19" s="91">
        <v>43</v>
      </c>
      <c r="G19" s="91">
        <v>65</v>
      </c>
      <c r="H19" s="91">
        <v>46</v>
      </c>
      <c r="I19" s="91">
        <v>45</v>
      </c>
      <c r="J19" s="91">
        <v>21</v>
      </c>
      <c r="K19" s="91">
        <v>49</v>
      </c>
      <c r="L19" s="92">
        <v>77</v>
      </c>
    </row>
    <row r="20" spans="2:12">
      <c r="B20" s="84" t="s">
        <v>69</v>
      </c>
      <c r="C20" s="93">
        <v>33</v>
      </c>
      <c r="D20" s="91">
        <v>39</v>
      </c>
      <c r="E20" s="91">
        <v>22</v>
      </c>
      <c r="F20" s="91">
        <v>53</v>
      </c>
      <c r="G20" s="91">
        <v>56</v>
      </c>
      <c r="H20" s="91">
        <v>65</v>
      </c>
      <c r="I20" s="91">
        <v>20</v>
      </c>
      <c r="J20" s="91">
        <v>62</v>
      </c>
      <c r="K20" s="91">
        <v>62</v>
      </c>
      <c r="L20" s="92">
        <v>55</v>
      </c>
    </row>
    <row r="21" spans="2:12">
      <c r="B21" s="84" t="s">
        <v>70</v>
      </c>
      <c r="C21" s="93">
        <v>66</v>
      </c>
      <c r="D21" s="91">
        <v>66</v>
      </c>
      <c r="E21" s="91">
        <v>29</v>
      </c>
      <c r="F21" s="91">
        <v>48</v>
      </c>
      <c r="G21" s="91">
        <v>50</v>
      </c>
      <c r="H21" s="91">
        <v>54</v>
      </c>
      <c r="I21" s="91">
        <v>26</v>
      </c>
      <c r="J21" s="91">
        <v>63</v>
      </c>
      <c r="K21" s="91">
        <v>26</v>
      </c>
      <c r="L21" s="92">
        <v>68</v>
      </c>
    </row>
    <row r="22" spans="2:12">
      <c r="B22" s="84" t="s">
        <v>71</v>
      </c>
      <c r="C22" s="93">
        <v>50</v>
      </c>
      <c r="D22" s="91">
        <v>47</v>
      </c>
      <c r="E22" s="91">
        <v>51</v>
      </c>
      <c r="F22" s="91">
        <v>25</v>
      </c>
      <c r="G22" s="91">
        <v>73</v>
      </c>
      <c r="H22" s="91">
        <v>56</v>
      </c>
      <c r="I22" s="91">
        <v>70</v>
      </c>
      <c r="J22" s="91">
        <v>46</v>
      </c>
      <c r="K22" s="91">
        <v>79</v>
      </c>
      <c r="L22" s="92">
        <v>38</v>
      </c>
    </row>
    <row r="23" spans="2:12">
      <c r="B23" s="84" t="s">
        <v>72</v>
      </c>
      <c r="C23" s="93">
        <v>33</v>
      </c>
      <c r="D23" s="91">
        <v>46</v>
      </c>
      <c r="E23" s="91">
        <v>46</v>
      </c>
      <c r="F23" s="91">
        <v>65</v>
      </c>
      <c r="G23" s="91">
        <v>36</v>
      </c>
      <c r="H23" s="91">
        <v>32</v>
      </c>
      <c r="I23" s="91">
        <v>44</v>
      </c>
      <c r="J23" s="91">
        <v>23</v>
      </c>
      <c r="K23" s="91">
        <v>34</v>
      </c>
      <c r="L23" s="92">
        <v>28</v>
      </c>
    </row>
    <row r="24" spans="2:12">
      <c r="B24" s="84" t="s">
        <v>73</v>
      </c>
      <c r="C24" s="93">
        <v>47</v>
      </c>
      <c r="D24" s="91">
        <v>49</v>
      </c>
      <c r="E24" s="91">
        <v>49</v>
      </c>
      <c r="F24" s="91">
        <v>12</v>
      </c>
      <c r="G24" s="91">
        <v>93</v>
      </c>
      <c r="H24" s="91">
        <v>21</v>
      </c>
      <c r="I24" s="91">
        <v>87</v>
      </c>
      <c r="J24" s="91">
        <v>72</v>
      </c>
      <c r="K24" s="91">
        <v>33</v>
      </c>
      <c r="L24" s="92">
        <v>89</v>
      </c>
    </row>
    <row r="25" spans="2:12">
      <c r="B25" s="84" t="s">
        <v>74</v>
      </c>
      <c r="C25" s="93">
        <v>11</v>
      </c>
      <c r="D25" s="91">
        <v>21</v>
      </c>
      <c r="E25" s="91">
        <v>67</v>
      </c>
      <c r="F25" s="91">
        <v>61</v>
      </c>
      <c r="G25" s="91">
        <v>29</v>
      </c>
      <c r="H25" s="91">
        <v>19</v>
      </c>
      <c r="I25" s="91">
        <v>46</v>
      </c>
      <c r="J25" s="91">
        <v>85</v>
      </c>
      <c r="K25" s="91">
        <v>28</v>
      </c>
      <c r="L25" s="92">
        <v>31</v>
      </c>
    </row>
    <row r="26" spans="2:12" ht="15.75" thickBot="1">
      <c r="B26" s="85" t="s">
        <v>75</v>
      </c>
      <c r="C26" s="94">
        <v>35</v>
      </c>
      <c r="D26" s="95">
        <v>26</v>
      </c>
      <c r="E26" s="95">
        <v>76</v>
      </c>
      <c r="F26" s="96">
        <v>47</v>
      </c>
      <c r="G26" s="96">
        <v>55</v>
      </c>
      <c r="H26" s="96">
        <v>36</v>
      </c>
      <c r="I26" s="96">
        <v>60</v>
      </c>
      <c r="J26" s="96">
        <v>51</v>
      </c>
      <c r="K26" s="96">
        <v>65</v>
      </c>
      <c r="L26" s="97">
        <v>62</v>
      </c>
    </row>
    <row r="1000" spans="648:648" ht="15.75">
      <c r="XX1000" s="105">
        <v>125713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9E6F-95A5-4F52-B2E9-7D7BE987331D}">
  <dimension ref="A1:U147"/>
  <sheetViews>
    <sheetView showGridLines="0" zoomScaleNormal="100" workbookViewId="0"/>
  </sheetViews>
  <sheetFormatPr defaultColWidth="8.42578125" defaultRowHeight="23.25" customHeight="1"/>
  <cols>
    <col min="1" max="1" width="3.28515625" style="61" customWidth="1"/>
    <col min="2" max="2" width="12.7109375" style="71" customWidth="1"/>
    <col min="3" max="3" width="55.42578125" style="72" customWidth="1"/>
    <col min="4" max="4" width="9.5703125" style="61" customWidth="1"/>
    <col min="5" max="21" width="5.5703125" style="61" customWidth="1"/>
    <col min="22" max="45" width="8.28515625" style="62" customWidth="1"/>
    <col min="46" max="71" width="6.28515625" style="62" customWidth="1"/>
    <col min="72" max="16384" width="8.42578125" style="62"/>
  </cols>
  <sheetData>
    <row r="1" spans="2:4" ht="23.25" customHeight="1" thickBot="1">
      <c r="B1" s="59" t="s">
        <v>138</v>
      </c>
      <c r="C1" s="60"/>
    </row>
    <row r="2" spans="2:4" ht="23.25" customHeight="1" thickBot="1">
      <c r="B2" s="63" t="s">
        <v>15</v>
      </c>
      <c r="C2" s="64" t="s">
        <v>42</v>
      </c>
      <c r="D2" s="63" t="s">
        <v>17</v>
      </c>
    </row>
    <row r="3" spans="2:4" ht="23.25" customHeight="1">
      <c r="B3" s="65" t="s">
        <v>20</v>
      </c>
      <c r="C3" s="66">
        <f>IF(ISBLANK(Case!E32),"",Case!E32)</f>
        <v>10</v>
      </c>
      <c r="D3" s="67">
        <v>20</v>
      </c>
    </row>
    <row r="4" spans="2:4" ht="23.25" customHeight="1">
      <c r="B4" s="68" t="s">
        <v>22</v>
      </c>
      <c r="C4" s="66">
        <f>IF(ISBLANK(Case!E33),"",Case!E33)</f>
        <v>624</v>
      </c>
      <c r="D4" s="69">
        <v>30</v>
      </c>
    </row>
    <row r="5" spans="2:4" ht="23.25" customHeight="1">
      <c r="B5" s="68" t="s">
        <v>24</v>
      </c>
      <c r="C5" s="66" t="str">
        <f>IF(ISBLANK(Case!E34),"",Case!E34)</f>
        <v>Affordability</v>
      </c>
      <c r="D5" s="69">
        <v>50</v>
      </c>
    </row>
    <row r="6" spans="2:4" ht="23.25" customHeight="1">
      <c r="B6" s="68" t="s">
        <v>26</v>
      </c>
      <c r="C6" s="66">
        <f>IF(ISBLANK(Case!E35),"",Case!E35)</f>
        <v>1347</v>
      </c>
      <c r="D6" s="69">
        <v>70</v>
      </c>
    </row>
    <row r="7" spans="2:4" ht="23.25" customHeight="1">
      <c r="B7" s="68" t="s">
        <v>28</v>
      </c>
      <c r="C7" s="66">
        <f>IF(ISBLANK(Case!E36),"",Case!E36)</f>
        <v>274</v>
      </c>
      <c r="D7" s="69">
        <v>80</v>
      </c>
    </row>
    <row r="8" spans="2:4" ht="23.25" customHeight="1">
      <c r="B8" s="70">
        <v>1</v>
      </c>
      <c r="C8" s="66">
        <f>IF(ISBLANK(Case!E57),"",Case!E57)</f>
        <v>80</v>
      </c>
      <c r="D8" s="65">
        <v>4</v>
      </c>
    </row>
    <row r="9" spans="2:4" ht="23.25" customHeight="1">
      <c r="B9" s="70">
        <f t="shared" ref="B9:B72" si="0">B8+1</f>
        <v>2</v>
      </c>
      <c r="C9" s="66">
        <f>IF(ISBLANK(Case!E58),"",Case!E58)</f>
        <v>75</v>
      </c>
      <c r="D9" s="65">
        <v>4</v>
      </c>
    </row>
    <row r="10" spans="2:4" ht="23.25" customHeight="1">
      <c r="B10" s="70">
        <f t="shared" si="0"/>
        <v>3</v>
      </c>
      <c r="C10" s="66">
        <f>IF(ISBLANK(Case!E59),"",Case!E59)</f>
        <v>59</v>
      </c>
      <c r="D10" s="65">
        <v>4</v>
      </c>
    </row>
    <row r="11" spans="2:4" ht="23.25" customHeight="1">
      <c r="B11" s="70">
        <f t="shared" si="0"/>
        <v>4</v>
      </c>
      <c r="C11" s="66">
        <f>IF(ISBLANK(Case!E60),"",Case!E60)</f>
        <v>86</v>
      </c>
      <c r="D11" s="65">
        <v>4</v>
      </c>
    </row>
    <row r="12" spans="2:4" ht="23.25" customHeight="1">
      <c r="B12" s="70">
        <f t="shared" si="0"/>
        <v>5</v>
      </c>
      <c r="C12" s="66">
        <f>IF(ISBLANK(Case!E61),"",Case!E61)</f>
        <v>92</v>
      </c>
      <c r="D12" s="65">
        <v>4</v>
      </c>
    </row>
    <row r="13" spans="2:4" ht="23.25" customHeight="1">
      <c r="B13" s="70">
        <f t="shared" si="0"/>
        <v>6</v>
      </c>
      <c r="C13" s="66">
        <f>IF(ISBLANK(Case!E62),"",Case!E62)</f>
        <v>76</v>
      </c>
      <c r="D13" s="65">
        <v>4</v>
      </c>
    </row>
    <row r="14" spans="2:4" ht="23.25" customHeight="1">
      <c r="B14" s="70">
        <f t="shared" si="0"/>
        <v>7</v>
      </c>
      <c r="C14" s="66">
        <f>IF(ISBLANK(Case!E63),"",Case!E63)</f>
        <v>94</v>
      </c>
      <c r="D14" s="65">
        <v>4</v>
      </c>
    </row>
    <row r="15" spans="2:4" ht="23.25" customHeight="1">
      <c r="B15" s="70">
        <f t="shared" si="0"/>
        <v>8</v>
      </c>
      <c r="C15" s="66">
        <f>IF(ISBLANK(Case!E64),"",Case!E64)</f>
        <v>88</v>
      </c>
      <c r="D15" s="65">
        <v>4</v>
      </c>
    </row>
    <row r="16" spans="2:4" ht="23.25" customHeight="1">
      <c r="B16" s="70">
        <f t="shared" si="0"/>
        <v>9</v>
      </c>
      <c r="C16" s="66">
        <f>IF(ISBLANK(Case!E65),"",Case!E65)</f>
        <v>79</v>
      </c>
      <c r="D16" s="65">
        <v>4</v>
      </c>
    </row>
    <row r="17" spans="2:4" ht="23.25" customHeight="1">
      <c r="B17" s="70">
        <f t="shared" si="0"/>
        <v>10</v>
      </c>
      <c r="C17" s="66">
        <f>IF(ISBLANK(Case!E66),"",Case!E66)</f>
        <v>81</v>
      </c>
      <c r="D17" s="65">
        <v>4</v>
      </c>
    </row>
    <row r="18" spans="2:4" ht="23.25" customHeight="1">
      <c r="B18" s="70">
        <f t="shared" si="0"/>
        <v>11</v>
      </c>
      <c r="C18" s="66">
        <f>IF(ISBLANK(Case!E67),"",Case!E67)</f>
        <v>87</v>
      </c>
      <c r="D18" s="65">
        <v>4</v>
      </c>
    </row>
    <row r="19" spans="2:4" ht="23.25" customHeight="1">
      <c r="B19" s="70">
        <f t="shared" si="0"/>
        <v>12</v>
      </c>
      <c r="C19" s="66">
        <f>IF(ISBLANK(Case!E68),"",Case!E68)</f>
        <v>73</v>
      </c>
      <c r="D19" s="65">
        <v>4</v>
      </c>
    </row>
    <row r="20" spans="2:4" ht="23.25" customHeight="1">
      <c r="B20" s="70">
        <f t="shared" si="0"/>
        <v>13</v>
      </c>
      <c r="C20" s="66">
        <f>IF(ISBLANK(Case!E69),"",Case!E69)</f>
        <v>77</v>
      </c>
      <c r="D20" s="65">
        <v>4</v>
      </c>
    </row>
    <row r="21" spans="2:4" ht="23.25" customHeight="1">
      <c r="B21" s="70">
        <f t="shared" si="0"/>
        <v>14</v>
      </c>
      <c r="C21" s="66">
        <f>IF(ISBLANK(Case!E70),"",Case!E70)</f>
        <v>65</v>
      </c>
      <c r="D21" s="65">
        <v>4</v>
      </c>
    </row>
    <row r="22" spans="2:4" ht="23.25" customHeight="1">
      <c r="B22" s="70">
        <f t="shared" si="0"/>
        <v>15</v>
      </c>
      <c r="C22" s="66">
        <f>IF(ISBLANK(Case!E71),"",Case!E71)</f>
        <v>68</v>
      </c>
      <c r="D22" s="65">
        <v>4</v>
      </c>
    </row>
    <row r="23" spans="2:4" ht="23.25" customHeight="1">
      <c r="B23" s="70">
        <f t="shared" si="0"/>
        <v>16</v>
      </c>
      <c r="C23" s="66">
        <f>IF(ISBLANK(Case!E72),"",Case!E72)</f>
        <v>79</v>
      </c>
      <c r="D23" s="65">
        <v>4</v>
      </c>
    </row>
    <row r="24" spans="2:4" ht="23.25" customHeight="1">
      <c r="B24" s="70">
        <f t="shared" si="0"/>
        <v>17</v>
      </c>
      <c r="C24" s="66">
        <f>IF(ISBLANK(Case!E73),"",Case!E73)</f>
        <v>65</v>
      </c>
      <c r="D24" s="65">
        <v>4</v>
      </c>
    </row>
    <row r="25" spans="2:4" ht="23.25" customHeight="1">
      <c r="B25" s="70">
        <f t="shared" si="0"/>
        <v>18</v>
      </c>
      <c r="C25" s="66">
        <f>IF(ISBLANK(Case!E74),"",Case!E74)</f>
        <v>93</v>
      </c>
      <c r="D25" s="65">
        <v>4</v>
      </c>
    </row>
    <row r="26" spans="2:4" ht="23.25" customHeight="1">
      <c r="B26" s="70">
        <f t="shared" si="0"/>
        <v>19</v>
      </c>
      <c r="C26" s="66">
        <f>IF(ISBLANK(Case!E75),"",Case!E75)</f>
        <v>85</v>
      </c>
      <c r="D26" s="65">
        <v>4</v>
      </c>
    </row>
    <row r="27" spans="2:4" ht="23.25" customHeight="1">
      <c r="B27" s="70">
        <f t="shared" si="0"/>
        <v>20</v>
      </c>
      <c r="C27" s="66">
        <f>IF(ISBLANK(Case!E76),"",Case!E76)</f>
        <v>76</v>
      </c>
      <c r="D27" s="65">
        <v>4</v>
      </c>
    </row>
    <row r="28" spans="2:4" ht="23.25" customHeight="1">
      <c r="B28" s="70">
        <f t="shared" si="0"/>
        <v>21</v>
      </c>
      <c r="C28" s="66">
        <f>IF(ISBLANK(Case!E96),"",Case!E96)</f>
        <v>443</v>
      </c>
      <c r="D28" s="65">
        <v>4</v>
      </c>
    </row>
    <row r="29" spans="2:4" ht="23.25" customHeight="1">
      <c r="B29" s="70">
        <f t="shared" si="0"/>
        <v>22</v>
      </c>
      <c r="C29" s="66">
        <f>IF(ISBLANK(Case!E97),"",Case!E97)</f>
        <v>503</v>
      </c>
      <c r="D29" s="65">
        <v>4</v>
      </c>
    </row>
    <row r="30" spans="2:4" ht="23.25" customHeight="1">
      <c r="B30" s="70">
        <f t="shared" si="0"/>
        <v>23</v>
      </c>
      <c r="C30" s="66">
        <f>IF(ISBLANK(Case!E98),"",Case!E98)</f>
        <v>387</v>
      </c>
      <c r="D30" s="65">
        <v>4</v>
      </c>
    </row>
    <row r="31" spans="2:4" ht="23.25" customHeight="1">
      <c r="B31" s="70">
        <f t="shared" si="0"/>
        <v>24</v>
      </c>
      <c r="C31" s="66">
        <f>IF(ISBLANK(Case!E99),"",Case!E99)</f>
        <v>433</v>
      </c>
      <c r="D31" s="65">
        <v>4</v>
      </c>
    </row>
    <row r="32" spans="2:4" s="61" customFormat="1" ht="23.25" customHeight="1">
      <c r="B32" s="70">
        <f t="shared" si="0"/>
        <v>25</v>
      </c>
      <c r="C32" s="66">
        <f>IF(ISBLANK(Case!E100),"",Case!E100)</f>
        <v>466</v>
      </c>
      <c r="D32" s="65">
        <v>4</v>
      </c>
    </row>
    <row r="33" spans="2:4" s="61" customFormat="1" ht="23.25" customHeight="1">
      <c r="B33" s="70">
        <f t="shared" si="0"/>
        <v>26</v>
      </c>
      <c r="C33" s="66">
        <f>IF(ISBLANK(Case!E101),"",Case!E101)</f>
        <v>441</v>
      </c>
      <c r="D33" s="65">
        <v>4</v>
      </c>
    </row>
    <row r="34" spans="2:4" s="61" customFormat="1" ht="23.25" customHeight="1">
      <c r="B34" s="70">
        <f t="shared" si="0"/>
        <v>27</v>
      </c>
      <c r="C34" s="66">
        <f>IF(ISBLANK(Case!E102),"",Case!E102)</f>
        <v>457</v>
      </c>
      <c r="D34" s="65">
        <v>4</v>
      </c>
    </row>
    <row r="35" spans="2:4" s="61" customFormat="1" ht="23.25" customHeight="1">
      <c r="B35" s="70">
        <f t="shared" si="0"/>
        <v>28</v>
      </c>
      <c r="C35" s="66">
        <f>IF(ISBLANK(Case!E103),"",Case!E103)</f>
        <v>597</v>
      </c>
      <c r="D35" s="65">
        <v>4</v>
      </c>
    </row>
    <row r="36" spans="2:4" s="61" customFormat="1" ht="23.25" customHeight="1">
      <c r="B36" s="70">
        <f t="shared" si="0"/>
        <v>29</v>
      </c>
      <c r="C36" s="66">
        <f>IF(ISBLANK(Case!E104),"",Case!E104)</f>
        <v>495</v>
      </c>
      <c r="D36" s="65">
        <v>4</v>
      </c>
    </row>
    <row r="37" spans="2:4" s="61" customFormat="1" ht="23.25" customHeight="1">
      <c r="B37" s="70">
        <f t="shared" si="0"/>
        <v>30</v>
      </c>
      <c r="C37" s="66">
        <f>IF(ISBLANK(Case!E105),"",Case!E105)</f>
        <v>570</v>
      </c>
      <c r="D37" s="65">
        <v>4</v>
      </c>
    </row>
    <row r="38" spans="2:4" s="61" customFormat="1" ht="23.25" customHeight="1">
      <c r="B38" s="70">
        <f t="shared" si="0"/>
        <v>31</v>
      </c>
      <c r="C38" s="66">
        <f>IF(ISBLANK(Case!E106),"",Case!E106)</f>
        <v>624</v>
      </c>
      <c r="D38" s="65">
        <v>4</v>
      </c>
    </row>
    <row r="39" spans="2:4" s="61" customFormat="1" ht="23.25" customHeight="1">
      <c r="B39" s="70">
        <f t="shared" si="0"/>
        <v>32</v>
      </c>
      <c r="C39" s="66">
        <f>IF(ISBLANK(Case!E107),"",Case!E107)</f>
        <v>460</v>
      </c>
      <c r="D39" s="65">
        <v>4</v>
      </c>
    </row>
    <row r="40" spans="2:4" s="61" customFormat="1" ht="23.25" customHeight="1">
      <c r="B40" s="70">
        <f t="shared" si="0"/>
        <v>33</v>
      </c>
      <c r="C40" s="66">
        <f>IF(ISBLANK(Case!E108),"",Case!E108)</f>
        <v>481</v>
      </c>
      <c r="D40" s="65">
        <v>4</v>
      </c>
    </row>
    <row r="41" spans="2:4" s="61" customFormat="1" ht="23.25" customHeight="1">
      <c r="B41" s="70">
        <f t="shared" si="0"/>
        <v>34</v>
      </c>
      <c r="C41" s="66">
        <f>IF(ISBLANK(Case!E109),"",Case!E109)</f>
        <v>467</v>
      </c>
      <c r="D41" s="65">
        <v>4</v>
      </c>
    </row>
    <row r="42" spans="2:4" s="61" customFormat="1" ht="23.25" customHeight="1">
      <c r="B42" s="70">
        <f t="shared" si="0"/>
        <v>35</v>
      </c>
      <c r="C42" s="66">
        <f>IF(ISBLANK(Case!E110),"",Case!E110)</f>
        <v>496</v>
      </c>
      <c r="D42" s="65">
        <v>4</v>
      </c>
    </row>
    <row r="43" spans="2:4" s="61" customFormat="1" ht="23.25" customHeight="1">
      <c r="B43" s="70">
        <f t="shared" si="0"/>
        <v>36</v>
      </c>
      <c r="C43" s="66">
        <f>IF(ISBLANK(Case!E111),"",Case!E111)</f>
        <v>535</v>
      </c>
      <c r="D43" s="65">
        <v>4</v>
      </c>
    </row>
    <row r="44" spans="2:4" s="61" customFormat="1" ht="23.25" customHeight="1">
      <c r="B44" s="70">
        <f t="shared" si="0"/>
        <v>37</v>
      </c>
      <c r="C44" s="66">
        <f>IF(ISBLANK(Case!E112),"",Case!E112)</f>
        <v>387</v>
      </c>
      <c r="D44" s="65">
        <v>4</v>
      </c>
    </row>
    <row r="45" spans="2:4" s="61" customFormat="1" ht="23.25" customHeight="1">
      <c r="B45" s="70">
        <f t="shared" si="0"/>
        <v>38</v>
      </c>
      <c r="C45" s="66">
        <f>IF(ISBLANK(Case!E113),"",Case!E113)</f>
        <v>552</v>
      </c>
      <c r="D45" s="65">
        <v>4</v>
      </c>
    </row>
    <row r="46" spans="2:4" s="61" customFormat="1" ht="23.25" customHeight="1">
      <c r="B46" s="70">
        <f t="shared" si="0"/>
        <v>39</v>
      </c>
      <c r="C46" s="66">
        <f>IF(ISBLANK(Case!E114),"",Case!E114)</f>
        <v>398</v>
      </c>
      <c r="D46" s="65">
        <v>4</v>
      </c>
    </row>
    <row r="47" spans="2:4" s="61" customFormat="1" ht="23.25" customHeight="1">
      <c r="B47" s="70">
        <f t="shared" si="0"/>
        <v>40</v>
      </c>
      <c r="C47" s="66">
        <f>IF(ISBLANK(Case!E115),"",Case!E115)</f>
        <v>513</v>
      </c>
      <c r="D47" s="65">
        <v>4</v>
      </c>
    </row>
    <row r="48" spans="2:4" s="61" customFormat="1" ht="23.25" customHeight="1">
      <c r="B48" s="70">
        <f t="shared" si="0"/>
        <v>41</v>
      </c>
      <c r="C48" s="66" t="str">
        <f>IF(ISBLANK(Case!E135),"",Case!E135)</f>
        <v>Scenery</v>
      </c>
      <c r="D48" s="65">
        <v>6</v>
      </c>
    </row>
    <row r="49" spans="2:4" s="61" customFormat="1" ht="23.25" customHeight="1">
      <c r="B49" s="70">
        <f t="shared" si="0"/>
        <v>42</v>
      </c>
      <c r="C49" s="66" t="str">
        <f>IF(ISBLANK(Case!E136),"",Case!E136)</f>
        <v>Hospitality</v>
      </c>
      <c r="D49" s="65">
        <v>6</v>
      </c>
    </row>
    <row r="50" spans="2:4" s="61" customFormat="1" ht="23.25" customHeight="1">
      <c r="B50" s="70">
        <f t="shared" si="0"/>
        <v>43</v>
      </c>
      <c r="C50" s="66" t="str">
        <f>IF(ISBLANK(Case!E137),"",Case!E137)</f>
        <v>History</v>
      </c>
      <c r="D50" s="65">
        <v>6</v>
      </c>
    </row>
    <row r="51" spans="2:4" s="61" customFormat="1" ht="23.25" customHeight="1">
      <c r="B51" s="70">
        <f t="shared" si="0"/>
        <v>44</v>
      </c>
      <c r="C51" s="66" t="str">
        <f>IF(ISBLANK(Case!E138),"",Case!E138)</f>
        <v>Affordability</v>
      </c>
      <c r="D51" s="65">
        <v>6</v>
      </c>
    </row>
    <row r="52" spans="2:4" s="61" customFormat="1" ht="23.25" customHeight="1">
      <c r="B52" s="70">
        <f t="shared" si="0"/>
        <v>45</v>
      </c>
      <c r="C52" s="66" t="str">
        <f>IF(ISBLANK(Case!E139),"",Case!E139)</f>
        <v>Hospitality</v>
      </c>
      <c r="D52" s="65">
        <v>6</v>
      </c>
    </row>
    <row r="53" spans="2:4" s="61" customFormat="1" ht="23.25" customHeight="1">
      <c r="B53" s="70">
        <f t="shared" si="0"/>
        <v>46</v>
      </c>
      <c r="C53" s="66" t="str">
        <f>IF(ISBLANK(Case!E140),"",Case!E140)</f>
        <v>History</v>
      </c>
      <c r="D53" s="65">
        <v>6</v>
      </c>
    </row>
    <row r="54" spans="2:4" s="61" customFormat="1" ht="23.25" customHeight="1">
      <c r="B54" s="70">
        <f t="shared" si="0"/>
        <v>47</v>
      </c>
      <c r="C54" s="66" t="str">
        <f>IF(ISBLANK(Case!E141),"",Case!E141)</f>
        <v>Scenery</v>
      </c>
      <c r="D54" s="65">
        <v>6</v>
      </c>
    </row>
    <row r="55" spans="2:4" s="61" customFormat="1" ht="23.25" customHeight="1">
      <c r="B55" s="70">
        <f t="shared" si="0"/>
        <v>48</v>
      </c>
      <c r="C55" s="66" t="str">
        <f>IF(ISBLANK(Case!E142),"",Case!E142)</f>
        <v>Nightlife</v>
      </c>
      <c r="D55" s="65">
        <v>6</v>
      </c>
    </row>
    <row r="56" spans="2:4" s="61" customFormat="1" ht="23.25" customHeight="1">
      <c r="B56" s="70">
        <f t="shared" si="0"/>
        <v>49</v>
      </c>
      <c r="C56" s="66" t="str">
        <f>IF(ISBLANK(Case!E143),"",Case!E143)</f>
        <v>Safety</v>
      </c>
      <c r="D56" s="65">
        <v>6</v>
      </c>
    </row>
    <row r="57" spans="2:4" s="61" customFormat="1" ht="23.25" customHeight="1">
      <c r="B57" s="70">
        <f t="shared" si="0"/>
        <v>50</v>
      </c>
      <c r="C57" s="66" t="str">
        <f>IF(ISBLANK(Case!E144),"",Case!E144)</f>
        <v>Safety</v>
      </c>
      <c r="D57" s="65">
        <v>6</v>
      </c>
    </row>
    <row r="58" spans="2:4" s="61" customFormat="1" ht="23.25" customHeight="1">
      <c r="B58" s="70">
        <f t="shared" si="0"/>
        <v>51</v>
      </c>
      <c r="C58" s="66" t="str">
        <f>IF(ISBLANK(Case!E145),"",Case!E145)</f>
        <v>Safety</v>
      </c>
      <c r="D58" s="65">
        <v>6</v>
      </c>
    </row>
    <row r="59" spans="2:4" s="61" customFormat="1" ht="23.25" customHeight="1">
      <c r="B59" s="70">
        <f t="shared" si="0"/>
        <v>52</v>
      </c>
      <c r="C59" s="66" t="str">
        <f>IF(ISBLANK(Case!E146),"",Case!E146)</f>
        <v>History</v>
      </c>
      <c r="D59" s="65">
        <v>6</v>
      </c>
    </row>
    <row r="60" spans="2:4" s="61" customFormat="1" ht="23.25" customHeight="1">
      <c r="B60" s="70">
        <f t="shared" si="0"/>
        <v>53</v>
      </c>
      <c r="C60" s="66" t="str">
        <f>IF(ISBLANK(Case!E147),"",Case!E147)</f>
        <v>Affordability</v>
      </c>
      <c r="D60" s="65">
        <v>6</v>
      </c>
    </row>
    <row r="61" spans="2:4" s="61" customFormat="1" ht="23.25" customHeight="1">
      <c r="B61" s="70">
        <f t="shared" si="0"/>
        <v>54</v>
      </c>
      <c r="C61" s="66" t="str">
        <f>IF(ISBLANK(Case!E148),"",Case!E148)</f>
        <v>Nightlife</v>
      </c>
      <c r="D61" s="65">
        <v>6</v>
      </c>
    </row>
    <row r="62" spans="2:4" s="61" customFormat="1" ht="23.25" customHeight="1">
      <c r="B62" s="70">
        <f t="shared" si="0"/>
        <v>55</v>
      </c>
      <c r="C62" s="66" t="str">
        <f>IF(ISBLANK(Case!E149),"",Case!E149)</f>
        <v>Affordability</v>
      </c>
      <c r="D62" s="65">
        <v>6</v>
      </c>
    </row>
    <row r="63" spans="2:4" s="61" customFormat="1" ht="23.25" customHeight="1">
      <c r="B63" s="70">
        <f t="shared" si="0"/>
        <v>56</v>
      </c>
      <c r="C63" s="66" t="str">
        <f>IF(ISBLANK(Case!E150),"",Case!E150)</f>
        <v>Hospitality</v>
      </c>
      <c r="D63" s="65">
        <v>6</v>
      </c>
    </row>
    <row r="64" spans="2:4" s="61" customFormat="1" ht="23.25" customHeight="1">
      <c r="B64" s="70">
        <f t="shared" si="0"/>
        <v>57</v>
      </c>
      <c r="C64" s="66" t="str">
        <f>IF(ISBLANK(Case!E151),"",Case!E151)</f>
        <v>Scenery</v>
      </c>
      <c r="D64" s="65">
        <v>6</v>
      </c>
    </row>
    <row r="65" spans="2:4" s="61" customFormat="1" ht="23.25" customHeight="1">
      <c r="B65" s="70">
        <f t="shared" si="0"/>
        <v>58</v>
      </c>
      <c r="C65" s="66" t="str">
        <f>IF(ISBLANK(Case!E152),"",Case!E152)</f>
        <v>Safety</v>
      </c>
      <c r="D65" s="65">
        <v>6</v>
      </c>
    </row>
    <row r="66" spans="2:4" s="61" customFormat="1" ht="23.25" customHeight="1">
      <c r="B66" s="70">
        <f t="shared" si="0"/>
        <v>59</v>
      </c>
      <c r="C66" s="66" t="str">
        <f>IF(ISBLANK(Case!E153),"",Case!E153)</f>
        <v>Events</v>
      </c>
      <c r="D66" s="65">
        <v>6</v>
      </c>
    </row>
    <row r="67" spans="2:4" s="61" customFormat="1" ht="23.25" customHeight="1">
      <c r="B67" s="70">
        <f t="shared" si="0"/>
        <v>60</v>
      </c>
      <c r="C67" s="66" t="str">
        <f>IF(ISBLANK(Case!E154),"",Case!E154)</f>
        <v>Culture</v>
      </c>
      <c r="D67" s="65">
        <v>6</v>
      </c>
    </row>
    <row r="68" spans="2:4" s="61" customFormat="1" ht="23.25" customHeight="1">
      <c r="B68" s="70">
        <f t="shared" si="0"/>
        <v>61</v>
      </c>
      <c r="C68" s="66">
        <f>IF(ISBLANK(Case!E175),"",Case!E175)</f>
        <v>6</v>
      </c>
      <c r="D68" s="65">
        <v>7</v>
      </c>
    </row>
    <row r="69" spans="2:4" s="61" customFormat="1" ht="23.25" customHeight="1">
      <c r="B69" s="70">
        <f t="shared" si="0"/>
        <v>62</v>
      </c>
      <c r="C69" s="66">
        <f>IF(ISBLANK(Case!E176),"",Case!E176)</f>
        <v>14</v>
      </c>
      <c r="D69" s="65">
        <v>7</v>
      </c>
    </row>
    <row r="70" spans="2:4" s="61" customFormat="1" ht="23.25" customHeight="1">
      <c r="B70" s="70">
        <f t="shared" si="0"/>
        <v>63</v>
      </c>
      <c r="C70" s="66">
        <f>IF(ISBLANK(Case!E177),"",Case!E177)</f>
        <v>18</v>
      </c>
      <c r="D70" s="65">
        <v>7</v>
      </c>
    </row>
    <row r="71" spans="2:4" s="61" customFormat="1" ht="23.25" customHeight="1">
      <c r="B71" s="70">
        <f t="shared" si="0"/>
        <v>64</v>
      </c>
      <c r="C71" s="66">
        <f>IF(ISBLANK(Case!E178),"",Case!E178)</f>
        <v>15</v>
      </c>
      <c r="D71" s="65">
        <v>7</v>
      </c>
    </row>
    <row r="72" spans="2:4" s="61" customFormat="1" ht="23.25" customHeight="1">
      <c r="B72" s="70">
        <f t="shared" si="0"/>
        <v>65</v>
      </c>
      <c r="C72" s="66">
        <f>IF(ISBLANK(Case!E179),"",Case!E179)</f>
        <v>9</v>
      </c>
      <c r="D72" s="65">
        <v>7</v>
      </c>
    </row>
    <row r="73" spans="2:4" s="61" customFormat="1" ht="23.25" customHeight="1">
      <c r="B73" s="70">
        <f t="shared" ref="B73:B136" si="1">B72+1</f>
        <v>66</v>
      </c>
      <c r="C73" s="66">
        <f>IF(ISBLANK(Case!E180),"",Case!E180)</f>
        <v>17</v>
      </c>
      <c r="D73" s="65">
        <v>7</v>
      </c>
    </row>
    <row r="74" spans="2:4" s="61" customFormat="1" ht="23.25" customHeight="1">
      <c r="B74" s="70">
        <f t="shared" si="1"/>
        <v>67</v>
      </c>
      <c r="C74" s="66">
        <f>IF(ISBLANK(Case!E181),"",Case!E181)</f>
        <v>6</v>
      </c>
      <c r="D74" s="65">
        <v>7</v>
      </c>
    </row>
    <row r="75" spans="2:4" s="61" customFormat="1" ht="23.25" customHeight="1">
      <c r="B75" s="70">
        <f t="shared" si="1"/>
        <v>68</v>
      </c>
      <c r="C75" s="66">
        <f>IF(ISBLANK(Case!E182),"",Case!E182)</f>
        <v>13</v>
      </c>
      <c r="D75" s="65">
        <v>7</v>
      </c>
    </row>
    <row r="76" spans="2:4" s="61" customFormat="1" ht="23.25" customHeight="1">
      <c r="B76" s="70">
        <f t="shared" si="1"/>
        <v>69</v>
      </c>
      <c r="C76" s="66">
        <f>IF(ISBLANK(Case!E183),"",Case!E183)</f>
        <v>12</v>
      </c>
      <c r="D76" s="65">
        <v>7</v>
      </c>
    </row>
    <row r="77" spans="2:4" s="61" customFormat="1" ht="23.25" customHeight="1">
      <c r="B77" s="70">
        <f t="shared" si="1"/>
        <v>70</v>
      </c>
      <c r="C77" s="66">
        <f>IF(ISBLANK(Case!E184),"",Case!E184)</f>
        <v>19</v>
      </c>
      <c r="D77" s="65">
        <v>7</v>
      </c>
    </row>
    <row r="78" spans="2:4" s="61" customFormat="1" ht="23.25" customHeight="1">
      <c r="B78" s="70">
        <f t="shared" si="1"/>
        <v>71</v>
      </c>
      <c r="C78" s="66">
        <f>IF(ISBLANK(Case!E185),"",Case!E185)</f>
        <v>15</v>
      </c>
      <c r="D78" s="65">
        <v>7</v>
      </c>
    </row>
    <row r="79" spans="2:4" s="61" customFormat="1" ht="23.25" customHeight="1">
      <c r="B79" s="70">
        <f t="shared" si="1"/>
        <v>72</v>
      </c>
      <c r="C79" s="66">
        <f>IF(ISBLANK(Case!E186),"",Case!E186)</f>
        <v>4</v>
      </c>
      <c r="D79" s="65">
        <v>7</v>
      </c>
    </row>
    <row r="80" spans="2:4" s="61" customFormat="1" ht="23.25" customHeight="1">
      <c r="B80" s="70">
        <f t="shared" si="1"/>
        <v>73</v>
      </c>
      <c r="C80" s="66">
        <f>IF(ISBLANK(Case!E187),"",Case!E187)</f>
        <v>16</v>
      </c>
      <c r="D80" s="65">
        <v>7</v>
      </c>
    </row>
    <row r="81" spans="2:4" s="61" customFormat="1" ht="23.25" customHeight="1">
      <c r="B81" s="70">
        <f t="shared" si="1"/>
        <v>74</v>
      </c>
      <c r="C81" s="66">
        <f>IF(ISBLANK(Case!E188),"",Case!E188)</f>
        <v>4</v>
      </c>
      <c r="D81" s="65">
        <v>7</v>
      </c>
    </row>
    <row r="82" spans="2:4" s="61" customFormat="1" ht="23.25" customHeight="1">
      <c r="B82" s="70">
        <f t="shared" si="1"/>
        <v>75</v>
      </c>
      <c r="C82" s="66">
        <f>IF(ISBLANK(Case!E189),"",Case!E189)</f>
        <v>7</v>
      </c>
      <c r="D82" s="65">
        <v>7</v>
      </c>
    </row>
    <row r="83" spans="2:4" s="61" customFormat="1" ht="23.25" customHeight="1">
      <c r="B83" s="70">
        <f t="shared" si="1"/>
        <v>76</v>
      </c>
      <c r="C83" s="66">
        <f>IF(ISBLANK(Case!E190),"",Case!E190)</f>
        <v>14</v>
      </c>
      <c r="D83" s="65">
        <v>7</v>
      </c>
    </row>
    <row r="84" spans="2:4" s="61" customFormat="1" ht="23.25" customHeight="1">
      <c r="B84" s="70">
        <f t="shared" si="1"/>
        <v>77</v>
      </c>
      <c r="C84" s="66">
        <f>IF(ISBLANK(Case!E191),"",Case!E191)</f>
        <v>20</v>
      </c>
      <c r="D84" s="65">
        <v>7</v>
      </c>
    </row>
    <row r="85" spans="2:4" s="61" customFormat="1" ht="23.25" customHeight="1">
      <c r="B85" s="70">
        <f t="shared" si="1"/>
        <v>78</v>
      </c>
      <c r="C85" s="66">
        <f>IF(ISBLANK(Case!E192),"",Case!E192)</f>
        <v>8</v>
      </c>
      <c r="D85" s="65">
        <v>7</v>
      </c>
    </row>
    <row r="86" spans="2:4" s="61" customFormat="1" ht="23.25" customHeight="1">
      <c r="B86" s="70">
        <f t="shared" si="1"/>
        <v>79</v>
      </c>
      <c r="C86" s="66">
        <f>IF(ISBLANK(Case!E193),"",Case!E193)</f>
        <v>10</v>
      </c>
      <c r="D86" s="65">
        <v>7</v>
      </c>
    </row>
    <row r="87" spans="2:4" s="61" customFormat="1" ht="23.25" customHeight="1">
      <c r="B87" s="70">
        <f t="shared" si="1"/>
        <v>80</v>
      </c>
      <c r="C87" s="66">
        <f>IF(ISBLANK(Case!E194),"",Case!E194)</f>
        <v>17</v>
      </c>
      <c r="D87" s="65">
        <v>7</v>
      </c>
    </row>
    <row r="88" spans="2:4" s="61" customFormat="1" ht="23.25" customHeight="1">
      <c r="B88" s="70">
        <f t="shared" si="1"/>
        <v>81</v>
      </c>
      <c r="C88" s="66" t="str">
        <f>IF(ISBLANK(Case!E215),"",Case!E215)</f>
        <v>Hamilton</v>
      </c>
      <c r="D88" s="65">
        <v>8</v>
      </c>
    </row>
    <row r="89" spans="2:4" s="61" customFormat="1" ht="23.25" customHeight="1">
      <c r="B89" s="70">
        <f t="shared" si="1"/>
        <v>82</v>
      </c>
      <c r="C89" s="66" t="str">
        <f>IF(ISBLANK(Case!E216),"",Case!E216)</f>
        <v>Rotorua</v>
      </c>
      <c r="D89" s="65">
        <v>8</v>
      </c>
    </row>
    <row r="90" spans="2:4" s="61" customFormat="1" ht="23.25" customHeight="1">
      <c r="B90" s="70">
        <f t="shared" si="1"/>
        <v>83</v>
      </c>
      <c r="C90" s="66" t="str">
        <f>IF(ISBLANK(Case!E217),"",Case!E217)</f>
        <v>Tokoroa</v>
      </c>
      <c r="D90" s="65">
        <v>8</v>
      </c>
    </row>
    <row r="91" spans="2:4" s="61" customFormat="1" ht="23.25" customHeight="1">
      <c r="B91" s="70">
        <f t="shared" si="1"/>
        <v>84</v>
      </c>
      <c r="C91" s="66" t="str">
        <f>IF(ISBLANK(Case!E218),"",Case!E218)</f>
        <v>Tokoroa</v>
      </c>
      <c r="D91" s="65">
        <v>8</v>
      </c>
    </row>
    <row r="92" spans="2:4" s="61" customFormat="1" ht="23.25" customHeight="1">
      <c r="B92" s="70">
        <f t="shared" si="1"/>
        <v>85</v>
      </c>
      <c r="C92" s="66" t="str">
        <f>IF(ISBLANK(Case!E219),"",Case!E219)</f>
        <v>Napier</v>
      </c>
      <c r="D92" s="65">
        <v>8</v>
      </c>
    </row>
    <row r="93" spans="2:4" s="61" customFormat="1" ht="23.25" customHeight="1">
      <c r="B93" s="70">
        <f t="shared" si="1"/>
        <v>86</v>
      </c>
      <c r="C93" s="66" t="str">
        <f>IF(ISBLANK(Case!E220),"",Case!E220)</f>
        <v>Palmerston North</v>
      </c>
      <c r="D93" s="65">
        <v>8</v>
      </c>
    </row>
    <row r="94" spans="2:4" s="61" customFormat="1" ht="23.25" customHeight="1">
      <c r="B94" s="70">
        <f t="shared" si="1"/>
        <v>87</v>
      </c>
      <c r="C94" s="66" t="str">
        <f>IF(ISBLANK(Case!E221),"",Case!E221)</f>
        <v>Hastings</v>
      </c>
      <c r="D94" s="65">
        <v>8</v>
      </c>
    </row>
    <row r="95" spans="2:4" s="61" customFormat="1" ht="23.25" customHeight="1">
      <c r="B95" s="70">
        <f t="shared" si="1"/>
        <v>88</v>
      </c>
      <c r="C95" s="66" t="str">
        <f>IF(ISBLANK(Case!E222),"",Case!E222)</f>
        <v>Porirua</v>
      </c>
      <c r="D95" s="65">
        <v>8</v>
      </c>
    </row>
    <row r="96" spans="2:4" s="61" customFormat="1" ht="23.25" customHeight="1">
      <c r="B96" s="70">
        <f t="shared" si="1"/>
        <v>89</v>
      </c>
      <c r="C96" s="66" t="str">
        <f>IF(ISBLANK(Case!E223),"",Case!E223)</f>
        <v>Porirua</v>
      </c>
      <c r="D96" s="65">
        <v>8</v>
      </c>
    </row>
    <row r="97" spans="2:4" s="61" customFormat="1" ht="23.25" customHeight="1">
      <c r="B97" s="70">
        <f t="shared" si="1"/>
        <v>90</v>
      </c>
      <c r="C97" s="66" t="str">
        <f>IF(ISBLANK(Case!E224),"",Case!E224)</f>
        <v>Wellington</v>
      </c>
      <c r="D97" s="65">
        <v>8</v>
      </c>
    </row>
    <row r="98" spans="2:4" s="61" customFormat="1" ht="23.25" customHeight="1">
      <c r="B98" s="70">
        <f t="shared" si="1"/>
        <v>91</v>
      </c>
      <c r="C98" s="66" t="str">
        <f>IF(ISBLANK(Case!E225),"",Case!E225)</f>
        <v>Rolleston</v>
      </c>
      <c r="D98" s="65">
        <v>8</v>
      </c>
    </row>
    <row r="99" spans="2:4" s="61" customFormat="1" ht="23.25" customHeight="1">
      <c r="B99" s="70">
        <f t="shared" si="1"/>
        <v>92</v>
      </c>
      <c r="C99" s="66" t="str">
        <f>IF(ISBLANK(Case!E226),"",Case!E226)</f>
        <v>Wanaka</v>
      </c>
      <c r="D99" s="65">
        <v>8</v>
      </c>
    </row>
    <row r="100" spans="2:4" s="61" customFormat="1" ht="23.25" customHeight="1">
      <c r="B100" s="70">
        <f t="shared" si="1"/>
        <v>93</v>
      </c>
      <c r="C100" s="66" t="str">
        <f>IF(ISBLANK(Case!E227),"",Case!E227)</f>
        <v>Invercargill</v>
      </c>
      <c r="D100" s="65">
        <v>8</v>
      </c>
    </row>
    <row r="101" spans="2:4" s="61" customFormat="1" ht="23.25" customHeight="1">
      <c r="B101" s="70">
        <f t="shared" si="1"/>
        <v>94</v>
      </c>
      <c r="C101" s="66" t="str">
        <f>IF(ISBLANK(Case!E228),"",Case!E228)</f>
        <v>Queenstown</v>
      </c>
      <c r="D101" s="65">
        <v>8</v>
      </c>
    </row>
    <row r="102" spans="2:4" s="61" customFormat="1" ht="23.25" customHeight="1">
      <c r="B102" s="70">
        <f t="shared" si="1"/>
        <v>95</v>
      </c>
      <c r="C102" s="66" t="str">
        <f>IF(ISBLANK(Case!E229),"",Case!E229)</f>
        <v>Queenstown</v>
      </c>
      <c r="D102" s="65">
        <v>8</v>
      </c>
    </row>
    <row r="103" spans="2:4" s="61" customFormat="1" ht="23.25" customHeight="1">
      <c r="B103" s="70">
        <f t="shared" si="1"/>
        <v>96</v>
      </c>
      <c r="C103" s="66" t="str">
        <f>IF(ISBLANK(Case!E230),"",Case!E230)</f>
        <v>Napier</v>
      </c>
      <c r="D103" s="65">
        <v>8</v>
      </c>
    </row>
    <row r="104" spans="2:4" s="61" customFormat="1" ht="23.25" customHeight="1">
      <c r="B104" s="70">
        <f t="shared" si="1"/>
        <v>97</v>
      </c>
      <c r="C104" s="66" t="str">
        <f>IF(ISBLANK(Case!E231),"",Case!E231)</f>
        <v>Porirua</v>
      </c>
      <c r="D104" s="65">
        <v>8</v>
      </c>
    </row>
    <row r="105" spans="2:4" s="61" customFormat="1" ht="23.25" customHeight="1">
      <c r="B105" s="70">
        <f t="shared" si="1"/>
        <v>98</v>
      </c>
      <c r="C105" s="66" t="str">
        <f>IF(ISBLANK(Case!E232),"",Case!E232)</f>
        <v>Wellington</v>
      </c>
      <c r="D105" s="65">
        <v>8</v>
      </c>
    </row>
    <row r="106" spans="2:4" s="61" customFormat="1" ht="23.25" customHeight="1">
      <c r="B106" s="70">
        <f t="shared" si="1"/>
        <v>99</v>
      </c>
      <c r="C106" s="66" t="str">
        <f>IF(ISBLANK(Case!E233),"",Case!E233)</f>
        <v>Christchurch</v>
      </c>
      <c r="D106" s="65">
        <v>8</v>
      </c>
    </row>
    <row r="107" spans="2:4" s="61" customFormat="1" ht="23.25" customHeight="1">
      <c r="B107" s="70">
        <f t="shared" si="1"/>
        <v>100</v>
      </c>
      <c r="C107" s="66" t="str">
        <f>IF(ISBLANK(Case!E234),"",Case!E234)</f>
        <v>Rotorua</v>
      </c>
      <c r="D107" s="65">
        <v>8</v>
      </c>
    </row>
    <row r="108" spans="2:4" s="61" customFormat="1" ht="23.25" customHeight="1">
      <c r="B108" s="70">
        <f t="shared" si="1"/>
        <v>101</v>
      </c>
      <c r="C108" s="66">
        <f>IF(ISBLANK(Case!E257),"",Case!E257)</f>
        <v>1118</v>
      </c>
      <c r="D108" s="65">
        <v>10</v>
      </c>
    </row>
    <row r="109" spans="2:4" s="61" customFormat="1" ht="23.25" customHeight="1">
      <c r="B109" s="70">
        <f t="shared" si="1"/>
        <v>102</v>
      </c>
      <c r="C109" s="66">
        <f>IF(ISBLANK(Case!E258),"",Case!E258)</f>
        <v>1137</v>
      </c>
      <c r="D109" s="65">
        <v>10</v>
      </c>
    </row>
    <row r="110" spans="2:4" s="61" customFormat="1" ht="23.25" customHeight="1">
      <c r="B110" s="70">
        <f t="shared" si="1"/>
        <v>103</v>
      </c>
      <c r="C110" s="66">
        <f>IF(ISBLANK(Case!E259),"",Case!E259)</f>
        <v>94</v>
      </c>
      <c r="D110" s="65">
        <v>10</v>
      </c>
    </row>
    <row r="111" spans="2:4" s="61" customFormat="1" ht="23.25" customHeight="1">
      <c r="B111" s="70">
        <f t="shared" si="1"/>
        <v>104</v>
      </c>
      <c r="C111" s="66">
        <f>IF(ISBLANK(Case!E260),"",Case!E260)</f>
        <v>48</v>
      </c>
      <c r="D111" s="65">
        <v>10</v>
      </c>
    </row>
    <row r="112" spans="2:4" s="61" customFormat="1" ht="23.25" customHeight="1">
      <c r="B112" s="70">
        <f t="shared" si="1"/>
        <v>105</v>
      </c>
      <c r="C112" s="66">
        <f>IF(ISBLANK(Case!E261),"",Case!E261)</f>
        <v>161</v>
      </c>
      <c r="D112" s="65">
        <v>10</v>
      </c>
    </row>
    <row r="113" spans="2:4" s="61" customFormat="1" ht="23.25" customHeight="1">
      <c r="B113" s="70">
        <f t="shared" si="1"/>
        <v>106</v>
      </c>
      <c r="C113" s="66">
        <f>IF(ISBLANK(Case!E262),"",Case!E262)</f>
        <v>423</v>
      </c>
      <c r="D113" s="65">
        <v>10</v>
      </c>
    </row>
    <row r="114" spans="2:4" s="61" customFormat="1" ht="23.25" customHeight="1">
      <c r="B114" s="70">
        <f t="shared" si="1"/>
        <v>107</v>
      </c>
      <c r="C114" s="66">
        <f>IF(ISBLANK(Case!E263),"",Case!E263)</f>
        <v>210</v>
      </c>
      <c r="D114" s="65">
        <v>10</v>
      </c>
    </row>
    <row r="115" spans="2:4" s="61" customFormat="1" ht="23.25" customHeight="1">
      <c r="B115" s="70">
        <f t="shared" si="1"/>
        <v>108</v>
      </c>
      <c r="C115" s="66">
        <f>IF(ISBLANK(Case!E264),"",Case!E264)</f>
        <v>107</v>
      </c>
      <c r="D115" s="65">
        <v>10</v>
      </c>
    </row>
    <row r="116" spans="2:4" s="61" customFormat="1" ht="23.25" customHeight="1">
      <c r="B116" s="70">
        <f t="shared" si="1"/>
        <v>109</v>
      </c>
      <c r="C116" s="66">
        <f>IF(ISBLANK(Case!E265),"",Case!E265)</f>
        <v>242</v>
      </c>
      <c r="D116" s="65">
        <v>10</v>
      </c>
    </row>
    <row r="117" spans="2:4" s="61" customFormat="1" ht="23.25" customHeight="1">
      <c r="B117" s="70">
        <f t="shared" si="1"/>
        <v>110</v>
      </c>
      <c r="C117" s="66">
        <f>IF(ISBLANK(Case!E266),"",Case!E266)</f>
        <v>307</v>
      </c>
      <c r="D117" s="65">
        <v>10</v>
      </c>
    </row>
    <row r="118" spans="2:4" s="61" customFormat="1" ht="23.25" customHeight="1">
      <c r="B118" s="70">
        <f t="shared" si="1"/>
        <v>111</v>
      </c>
      <c r="C118" s="66">
        <f>IF(ISBLANK(Case!E267),"",Case!E267)</f>
        <v>319</v>
      </c>
      <c r="D118" s="65">
        <v>10</v>
      </c>
    </row>
    <row r="119" spans="2:4" s="61" customFormat="1" ht="23.25" customHeight="1">
      <c r="B119" s="70">
        <f t="shared" si="1"/>
        <v>112</v>
      </c>
      <c r="C119" s="66">
        <f>IF(ISBLANK(Case!E268),"",Case!E268)</f>
        <v>212</v>
      </c>
      <c r="D119" s="65">
        <v>10</v>
      </c>
    </row>
    <row r="120" spans="2:4" s="61" customFormat="1" ht="23.25" customHeight="1">
      <c r="B120" s="70">
        <f t="shared" si="1"/>
        <v>113</v>
      </c>
      <c r="C120" s="66">
        <f>IF(ISBLANK(Case!E269),"",Case!E269)</f>
        <v>212</v>
      </c>
      <c r="D120" s="65">
        <v>10</v>
      </c>
    </row>
    <row r="121" spans="2:4" s="61" customFormat="1" ht="23.25" customHeight="1">
      <c r="B121" s="70">
        <f t="shared" si="1"/>
        <v>114</v>
      </c>
      <c r="C121" s="66">
        <f>IF(ISBLANK(Case!E270),"",Case!E270)</f>
        <v>849</v>
      </c>
      <c r="D121" s="65">
        <v>10</v>
      </c>
    </row>
    <row r="122" spans="2:4" s="61" customFormat="1" ht="23.25" customHeight="1">
      <c r="B122" s="70">
        <f t="shared" si="1"/>
        <v>115</v>
      </c>
      <c r="C122" s="66">
        <f>IF(ISBLANK(Case!E271),"",Case!E271)</f>
        <v>754</v>
      </c>
      <c r="D122" s="65">
        <v>10</v>
      </c>
    </row>
    <row r="123" spans="2:4" s="61" customFormat="1" ht="23.25" customHeight="1">
      <c r="B123" s="70">
        <f t="shared" si="1"/>
        <v>116</v>
      </c>
      <c r="C123" s="66">
        <f>IF(ISBLANK(Case!E272),"",Case!E272)</f>
        <v>221</v>
      </c>
      <c r="D123" s="65">
        <v>10</v>
      </c>
    </row>
    <row r="124" spans="2:4" s="61" customFormat="1" ht="23.25" customHeight="1">
      <c r="B124" s="70">
        <f t="shared" si="1"/>
        <v>117</v>
      </c>
      <c r="C124" s="66">
        <f>IF(ISBLANK(Case!E273),"",Case!E273)</f>
        <v>347</v>
      </c>
      <c r="D124" s="65">
        <v>10</v>
      </c>
    </row>
    <row r="125" spans="2:4" s="61" customFormat="1" ht="23.25" customHeight="1">
      <c r="B125" s="70">
        <f t="shared" si="1"/>
        <v>118</v>
      </c>
      <c r="C125" s="66">
        <f>IF(ISBLANK(Case!E274),"",Case!E274)</f>
        <v>184</v>
      </c>
      <c r="D125" s="65">
        <v>10</v>
      </c>
    </row>
    <row r="126" spans="2:4" s="61" customFormat="1" ht="23.25" customHeight="1">
      <c r="B126" s="70">
        <f t="shared" si="1"/>
        <v>119</v>
      </c>
      <c r="C126" s="66">
        <f>IF(ISBLANK(Case!E275),"",Case!E275)</f>
        <v>274</v>
      </c>
      <c r="D126" s="65">
        <v>10</v>
      </c>
    </row>
    <row r="127" spans="2:4" s="61" customFormat="1" ht="23.25" customHeight="1">
      <c r="B127" s="70">
        <f t="shared" si="1"/>
        <v>120</v>
      </c>
      <c r="C127" s="66">
        <f>IF(ISBLANK(Case!E276),"",Case!E276)</f>
        <v>44</v>
      </c>
      <c r="D127" s="65">
        <v>10</v>
      </c>
    </row>
    <row r="128" spans="2:4" s="61" customFormat="1" ht="23.25" customHeight="1">
      <c r="B128" s="70">
        <f t="shared" si="1"/>
        <v>121</v>
      </c>
      <c r="C128" s="66">
        <f>IF(ISBLANK(Case!E304),"",Case!E304)</f>
        <v>557</v>
      </c>
      <c r="D128" s="65">
        <v>11</v>
      </c>
    </row>
    <row r="129" spans="2:4" ht="23.25" customHeight="1">
      <c r="B129" s="70">
        <f t="shared" si="1"/>
        <v>122</v>
      </c>
      <c r="C129" s="66">
        <f>IF(ISBLANK(Case!E305),"",Case!E305)</f>
        <v>567</v>
      </c>
      <c r="D129" s="65">
        <v>11</v>
      </c>
    </row>
    <row r="130" spans="2:4" ht="23.25" customHeight="1">
      <c r="B130" s="70">
        <f t="shared" si="1"/>
        <v>123</v>
      </c>
      <c r="C130" s="66">
        <f>IF(ISBLANK(Case!E306),"",Case!E306)</f>
        <v>568</v>
      </c>
      <c r="D130" s="65">
        <v>11</v>
      </c>
    </row>
    <row r="131" spans="2:4" ht="23.25" customHeight="1">
      <c r="B131" s="70">
        <f t="shared" si="1"/>
        <v>124</v>
      </c>
      <c r="C131" s="66">
        <f>IF(ISBLANK(Case!E307),"",Case!E307)</f>
        <v>573</v>
      </c>
      <c r="D131" s="65">
        <v>11</v>
      </c>
    </row>
    <row r="132" spans="2:4" ht="23.25" customHeight="1">
      <c r="B132" s="70">
        <f t="shared" si="1"/>
        <v>125</v>
      </c>
      <c r="C132" s="66">
        <f>IF(ISBLANK(Case!E308),"",Case!E308)</f>
        <v>568</v>
      </c>
      <c r="D132" s="65">
        <v>11</v>
      </c>
    </row>
    <row r="133" spans="2:4" ht="23.25" customHeight="1">
      <c r="B133" s="70">
        <f t="shared" si="1"/>
        <v>126</v>
      </c>
      <c r="C133" s="66">
        <f>IF(ISBLANK(Case!E309),"",Case!E309)</f>
        <v>580</v>
      </c>
      <c r="D133" s="65">
        <v>11</v>
      </c>
    </row>
    <row r="134" spans="2:4" ht="23.25" customHeight="1">
      <c r="B134" s="70">
        <f t="shared" si="1"/>
        <v>127</v>
      </c>
      <c r="C134" s="66">
        <f>IF(ISBLANK(Case!E310),"",Case!E310)</f>
        <v>583</v>
      </c>
      <c r="D134" s="65">
        <v>11</v>
      </c>
    </row>
    <row r="135" spans="2:4" ht="23.25" customHeight="1">
      <c r="B135" s="70">
        <f t="shared" si="1"/>
        <v>128</v>
      </c>
      <c r="C135" s="66">
        <f>IF(ISBLANK(Case!E311),"",Case!E311)</f>
        <v>581</v>
      </c>
      <c r="D135" s="65">
        <v>11</v>
      </c>
    </row>
    <row r="136" spans="2:4" ht="23.25" customHeight="1">
      <c r="B136" s="70">
        <f t="shared" si="1"/>
        <v>129</v>
      </c>
      <c r="C136" s="66">
        <f>IF(ISBLANK(Case!E312),"",Case!E312)</f>
        <v>591</v>
      </c>
      <c r="D136" s="65">
        <v>11</v>
      </c>
    </row>
    <row r="137" spans="2:4" ht="23.25" customHeight="1">
      <c r="B137" s="70">
        <f t="shared" ref="B137:B147" si="2">B136+1</f>
        <v>130</v>
      </c>
      <c r="C137" s="66">
        <f>IF(ISBLANK(Case!E313),"",Case!E313)</f>
        <v>593</v>
      </c>
      <c r="D137" s="65">
        <v>11</v>
      </c>
    </row>
    <row r="138" spans="2:4" ht="23.25" customHeight="1">
      <c r="B138" s="70">
        <f t="shared" si="2"/>
        <v>131</v>
      </c>
      <c r="C138" s="66">
        <f>IF(ISBLANK(Case!E314),"",Case!E314)</f>
        <v>554</v>
      </c>
      <c r="D138" s="65">
        <v>11</v>
      </c>
    </row>
    <row r="139" spans="2:4" ht="23.25" customHeight="1">
      <c r="B139" s="70">
        <f t="shared" si="2"/>
        <v>132</v>
      </c>
      <c r="C139" s="66">
        <f>IF(ISBLANK(Case!E315),"",Case!E315)</f>
        <v>588</v>
      </c>
      <c r="D139" s="65">
        <v>11</v>
      </c>
    </row>
    <row r="140" spans="2:4" ht="23.25" customHeight="1">
      <c r="B140" s="70">
        <f t="shared" si="2"/>
        <v>133</v>
      </c>
      <c r="C140" s="66">
        <f>IF(ISBLANK(Case!E316),"",Case!E316)</f>
        <v>597</v>
      </c>
      <c r="D140" s="65">
        <v>11</v>
      </c>
    </row>
    <row r="141" spans="2:4" ht="23.25" customHeight="1">
      <c r="B141" s="70">
        <f t="shared" si="2"/>
        <v>134</v>
      </c>
      <c r="C141" s="66">
        <f>IF(ISBLANK(Case!E317),"",Case!E317)</f>
        <v>582</v>
      </c>
      <c r="D141" s="65">
        <v>11</v>
      </c>
    </row>
    <row r="142" spans="2:4" ht="23.25" customHeight="1">
      <c r="B142" s="70">
        <f t="shared" si="2"/>
        <v>135</v>
      </c>
      <c r="C142" s="66">
        <f>IF(ISBLANK(Case!E318),"",Case!E318)</f>
        <v>592</v>
      </c>
      <c r="D142" s="65">
        <v>11</v>
      </c>
    </row>
    <row r="143" spans="2:4" ht="23.25" customHeight="1">
      <c r="B143" s="70">
        <f t="shared" si="2"/>
        <v>136</v>
      </c>
      <c r="C143" s="66">
        <f>IF(ISBLANK(Case!E319),"",Case!E319)</f>
        <v>585</v>
      </c>
      <c r="D143" s="65">
        <v>11</v>
      </c>
    </row>
    <row r="144" spans="2:4" ht="23.25" customHeight="1">
      <c r="B144" s="70">
        <f t="shared" si="2"/>
        <v>137</v>
      </c>
      <c r="C144" s="66">
        <f>IF(ISBLANK(Case!E320),"",Case!E320)</f>
        <v>589</v>
      </c>
      <c r="D144" s="65">
        <v>11</v>
      </c>
    </row>
    <row r="145" spans="2:4" ht="23.25" customHeight="1">
      <c r="B145" s="70">
        <f t="shared" si="2"/>
        <v>138</v>
      </c>
      <c r="C145" s="66">
        <f>IF(ISBLANK(Case!E321),"",Case!E321)</f>
        <v>590</v>
      </c>
      <c r="D145" s="65">
        <v>11</v>
      </c>
    </row>
    <row r="146" spans="2:4" ht="23.25" customHeight="1">
      <c r="B146" s="70">
        <f t="shared" si="2"/>
        <v>139</v>
      </c>
      <c r="C146" s="66">
        <f>IF(ISBLANK(Case!E322),"",Case!E322)</f>
        <v>622</v>
      </c>
      <c r="D146" s="65">
        <v>11</v>
      </c>
    </row>
    <row r="147" spans="2:4" ht="23.25" customHeight="1">
      <c r="B147" s="70">
        <f t="shared" si="2"/>
        <v>140</v>
      </c>
      <c r="C147" s="66">
        <f>IF(ISBLANK(Case!E323),"",Case!E323)</f>
        <v>572</v>
      </c>
      <c r="D147" s="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Case</vt:lpstr>
      <vt:lpstr>Destinations</vt:lpstr>
      <vt:lpstr>Graded 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FMWC;Nick Boberg</dc:creator>
  <cp:keywords/>
  <dc:description/>
  <cp:lastModifiedBy>Maciej Kopczyński</cp:lastModifiedBy>
  <cp:revision/>
  <dcterms:created xsi:type="dcterms:W3CDTF">2021-08-11T13:47:05Z</dcterms:created>
  <dcterms:modified xsi:type="dcterms:W3CDTF">2025-09-21T16:24:47Z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{50F4E8AB-4640-4F5D-BA39-192C65DEFCB0}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2023-11-06T13:47:34Z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55bcb695-1c55-4ea3-805d-04828c086c26</vt:lpwstr>
  </property>
  <property fmtid="{D5CDD505-2E9C-101B-9397-08002B2CF9AE}" pid="9" name="MSIP_Label_38f1469a-2c2a-4aee-b92b-090d4c5468ff_ContentBits">
    <vt:lpwstr>0</vt:lpwstr>
  </property>
</Properties>
</file>